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xr:revisionPtr revIDLastSave="0" documentId="13_ncr:1_{E79B2713-EFF3-41BE-825E-4D0EDADADE9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EI" sheetId="1" r:id="rId1"/>
    <sheet name="SWAN" sheetId="3" r:id="rId2"/>
    <sheet name="GILT" sheetId="4" r:id="rId3"/>
    <sheet name="OPUS" sheetId="6" r:id="rId4"/>
    <sheet name="OPE" sheetId="7" r:id="rId5"/>
    <sheet name="FDXC" sheetId="8" r:id="rId6"/>
  </sheets>
  <definedNames>
    <definedName name="Z_431D21D0_B32E_418C_AFF6_7D93FC0CED87_.wvu.Cols" localSheetId="5" hidden="1">FDXC!$A:$D,FDXC!$K:$L,FDXC!$R:$W,FDXC!$Y:$Z,FDXC!$AB:$AB</definedName>
    <definedName name="Z_431D21D0_B32E_418C_AFF6_7D93FC0CED87_.wvu.Cols" localSheetId="2" hidden="1">GILT!$A:$D,GILT!$K:$L,GILT!$T:$AA,GILT!$AC:$AD,GILT!$AF:$AF</definedName>
    <definedName name="Z_431D21D0_B32E_418C_AFF6_7D93FC0CED87_.wvu.Cols" localSheetId="0" hidden="1">OEI!$A:$D,OEI!$K:$L,OEI!$T:$AA,OEI!$AC:$AD,OEI!$AF:$AF</definedName>
    <definedName name="Z_431D21D0_B32E_418C_AFF6_7D93FC0CED87_.wvu.Cols" localSheetId="4" hidden="1">OPE!$A:$D,OPE!$K:$L,OPE!$R:$W,OPE!$Y:$Z,OPE!$AB:$AB</definedName>
    <definedName name="Z_431D21D0_B32E_418C_AFF6_7D93FC0CED87_.wvu.Cols" localSheetId="3" hidden="1">OPUS!$A:$D,OPUS!$K:$L,OPUS!$R:$W,OPUS!$Y:$Z,OPUS!$AB:$AB</definedName>
    <definedName name="Z_431D21D0_B32E_418C_AFF6_7D93FC0CED87_.wvu.Cols" localSheetId="1" hidden="1">SWAN!$A:$D,SWAN!$K:$L,SWAN!$T:$AA,SWAN!$AC:$AD,SWAN!$AF:$AF</definedName>
    <definedName name="Z_431D21D0_B32E_418C_AFF6_7D93FC0CED87_.wvu.Rows" localSheetId="5" hidden="1">FDXC!$3:$3</definedName>
    <definedName name="Z_431D21D0_B32E_418C_AFF6_7D93FC0CED87_.wvu.Rows" localSheetId="2" hidden="1">GILT!$3:$3</definedName>
    <definedName name="Z_431D21D0_B32E_418C_AFF6_7D93FC0CED87_.wvu.Rows" localSheetId="0" hidden="1">OEI!$12:$12</definedName>
    <definedName name="Z_431D21D0_B32E_418C_AFF6_7D93FC0CED87_.wvu.Rows" localSheetId="4" hidden="1">OPE!$3:$3</definedName>
    <definedName name="Z_431D21D0_B32E_418C_AFF6_7D93FC0CED87_.wvu.Rows" localSheetId="3" hidden="1">OPUS!$3:$3</definedName>
    <definedName name="Z_431D21D0_B32E_418C_AFF6_7D93FC0CED87_.wvu.Rows" localSheetId="1" hidden="1">SWAN!$3:$3</definedName>
    <definedName name="Z_444EA61C_69FF_425D_9CFF_48F84524037B_.wvu.Cols" localSheetId="5" hidden="1">FDXC!$A:$D,FDXC!$K:$L,FDXC!$R:$W,FDXC!$Y:$Z,FDXC!$AB:$AB</definedName>
    <definedName name="Z_444EA61C_69FF_425D_9CFF_48F84524037B_.wvu.Cols" localSheetId="2" hidden="1">GILT!$A:$D,GILT!$K:$L,GILT!$T:$AA,GILT!$AC:$AD,GILT!$AF:$AF</definedName>
    <definedName name="Z_444EA61C_69FF_425D_9CFF_48F84524037B_.wvu.Cols" localSheetId="0" hidden="1">OEI!$A:$D,OEI!$K:$L,OEI!$T:$AA,OEI!$AC:$AD,OEI!$AF:$AF</definedName>
    <definedName name="Z_444EA61C_69FF_425D_9CFF_48F84524037B_.wvu.Cols" localSheetId="4" hidden="1">OPE!$A:$D,OPE!$K:$L,OPE!$R:$W,OPE!$Y:$Z,OPE!$AB:$AB</definedName>
    <definedName name="Z_444EA61C_69FF_425D_9CFF_48F84524037B_.wvu.Cols" localSheetId="3" hidden="1">OPUS!$A:$D,OPUS!$K:$L,OPUS!$R:$W,OPUS!$Y:$Z,OPUS!$AB:$AB</definedName>
    <definedName name="Z_444EA61C_69FF_425D_9CFF_48F84524037B_.wvu.Cols" localSheetId="1" hidden="1">SWAN!$A:$D,SWAN!$K:$L,SWAN!$T:$AA,SWAN!$AC:$AD,SWAN!$AF:$AF</definedName>
    <definedName name="Z_444EA61C_69FF_425D_9CFF_48F84524037B_.wvu.Rows" localSheetId="5" hidden="1">FDXC!$3:$3</definedName>
    <definedName name="Z_444EA61C_69FF_425D_9CFF_48F84524037B_.wvu.Rows" localSheetId="2" hidden="1">GILT!$3:$3</definedName>
    <definedName name="Z_444EA61C_69FF_425D_9CFF_48F84524037B_.wvu.Rows" localSheetId="0" hidden="1">OEI!$12:$12</definedName>
    <definedName name="Z_444EA61C_69FF_425D_9CFF_48F84524037B_.wvu.Rows" localSheetId="4" hidden="1">OPE!$3:$3</definedName>
    <definedName name="Z_444EA61C_69FF_425D_9CFF_48F84524037B_.wvu.Rows" localSheetId="3" hidden="1">OPUS!$3:$3</definedName>
    <definedName name="Z_444EA61C_69FF_425D_9CFF_48F84524037B_.wvu.Rows" localSheetId="1" hidden="1">SWAN!$3:$3</definedName>
    <definedName name="Z_48A0ED3C_7998_4604_A8E4_6B878980E086_.wvu.Cols" localSheetId="5" hidden="1">FDXC!$A:$D,FDXC!$K:$L,FDXC!$R:$W,FDXC!$Y:$Z,FDXC!$AB:$AB</definedName>
    <definedName name="Z_48A0ED3C_7998_4604_A8E4_6B878980E086_.wvu.Cols" localSheetId="2" hidden="1">GILT!$A:$D,GILT!$K:$L,GILT!$T:$AA,GILT!$AC:$AD,GILT!$AF:$AF</definedName>
    <definedName name="Z_48A0ED3C_7998_4604_A8E4_6B878980E086_.wvu.Cols" localSheetId="0" hidden="1">OEI!$A:$D,OEI!$K:$L,OEI!$T:$AA,OEI!$AC:$AD,OEI!$AF:$AF</definedName>
    <definedName name="Z_48A0ED3C_7998_4604_A8E4_6B878980E086_.wvu.Cols" localSheetId="4" hidden="1">OPE!$A:$D,OPE!$K:$L,OPE!$R:$W,OPE!$Y:$Z,OPE!$AB:$AB</definedName>
    <definedName name="Z_48A0ED3C_7998_4604_A8E4_6B878980E086_.wvu.Cols" localSheetId="3" hidden="1">OPUS!$A:$D,OPUS!$K:$L,OPUS!$R:$W,OPUS!$Y:$Z,OPUS!$AB:$AB</definedName>
    <definedName name="Z_48A0ED3C_7998_4604_A8E4_6B878980E086_.wvu.Cols" localSheetId="1" hidden="1">SWAN!$A:$D,SWAN!$K:$L,SWAN!$T:$AA,SWAN!$AC:$AD,SWAN!$AF:$AF</definedName>
    <definedName name="Z_48A0ED3C_7998_4604_A8E4_6B878980E086_.wvu.Rows" localSheetId="5" hidden="1">FDXC!$3:$3</definedName>
    <definedName name="Z_48A0ED3C_7998_4604_A8E4_6B878980E086_.wvu.Rows" localSheetId="2" hidden="1">GILT!$3:$3</definedName>
    <definedName name="Z_48A0ED3C_7998_4604_A8E4_6B878980E086_.wvu.Rows" localSheetId="0" hidden="1">OEI!$12:$12</definedName>
    <definedName name="Z_48A0ED3C_7998_4604_A8E4_6B878980E086_.wvu.Rows" localSheetId="4" hidden="1">OPE!$3:$3</definedName>
    <definedName name="Z_48A0ED3C_7998_4604_A8E4_6B878980E086_.wvu.Rows" localSheetId="3" hidden="1">OPUS!$3:$3</definedName>
    <definedName name="Z_48A0ED3C_7998_4604_A8E4_6B878980E086_.wvu.Rows" localSheetId="1" hidden="1">SWAN!$3:$3</definedName>
    <definedName name="Z_EB667C6F_96FB_4562_B61F_31E28A34DE67_.wvu.Cols" localSheetId="5" hidden="1">FDXC!$A:$D,FDXC!$K:$L,FDXC!$R:$W,FDXC!$Y:$Z,FDXC!$AB:$AB</definedName>
    <definedName name="Z_EB667C6F_96FB_4562_B61F_31E28A34DE67_.wvu.Cols" localSheetId="2" hidden="1">GILT!$A:$D,GILT!$K:$L,GILT!$T:$AA,GILT!$AC:$AD,GILT!$AF:$AF</definedName>
    <definedName name="Z_EB667C6F_96FB_4562_B61F_31E28A34DE67_.wvu.Cols" localSheetId="0" hidden="1">OEI!$A:$D,OEI!$K:$L,OEI!$T:$AA,OEI!$AC:$AD,OEI!$AF:$AF</definedName>
    <definedName name="Z_EB667C6F_96FB_4562_B61F_31E28A34DE67_.wvu.Cols" localSheetId="4" hidden="1">OPE!$A:$D,OPE!$K:$L,OPE!$R:$W,OPE!$Y:$Z,OPE!$AB:$AB</definedName>
    <definedName name="Z_EB667C6F_96FB_4562_B61F_31E28A34DE67_.wvu.Cols" localSheetId="3" hidden="1">OPUS!$A:$D,OPUS!$K:$L,OPUS!$R:$W,OPUS!$Y:$Z,OPUS!$AB:$AB</definedName>
    <definedName name="Z_EB667C6F_96FB_4562_B61F_31E28A34DE67_.wvu.Cols" localSheetId="1" hidden="1">SWAN!$A:$D,SWAN!$K:$L,SWAN!$T:$AA,SWAN!$AC:$AD,SWAN!$AF:$AF</definedName>
    <definedName name="Z_EB667C6F_96FB_4562_B61F_31E28A34DE67_.wvu.Rows" localSheetId="5" hidden="1">FDXC!$3:$3</definedName>
    <definedName name="Z_EB667C6F_96FB_4562_B61F_31E28A34DE67_.wvu.Rows" localSheetId="2" hidden="1">GILT!$3:$3</definedName>
    <definedName name="Z_EB667C6F_96FB_4562_B61F_31E28A34DE67_.wvu.Rows" localSheetId="0" hidden="1">OEI!$12:$12</definedName>
    <definedName name="Z_EB667C6F_96FB_4562_B61F_31E28A34DE67_.wvu.Rows" localSheetId="4" hidden="1">OPE!$3:$3</definedName>
    <definedName name="Z_EB667C6F_96FB_4562_B61F_31E28A34DE67_.wvu.Rows" localSheetId="3" hidden="1">OPUS!$3:$3</definedName>
    <definedName name="Z_EB667C6F_96FB_4562_B61F_31E28A34DE67_.wvu.Rows" localSheetId="1" hidden="1">SWAN!$3:$3</definedName>
  </definedNames>
  <calcPr calcId="191029"/>
  <customWorkbookViews>
    <customWorkbookView name="Crispin Odey - Personal View" guid="{431D21D0-B32E-418C-AFF6-7D93FC0CED87}" mergeInterval="0" personalView="1" maximized="1" xWindow="-9" yWindow="-9" windowWidth="2578" windowHeight="1408" activeSheetId="1"/>
    <customWorkbookView name="Freddie Neave - Personal View" guid="{EB667C6F-96FB-4562-B61F-31E28A34DE67}" mergeInterval="0" personalView="1" maximized="1" xWindow="-8" yWindow="-8" windowWidth="1696" windowHeight="1026" activeSheetId="1"/>
    <customWorkbookView name="Paul Sheath - Personal View" guid="{48A0ED3C-7998-4604-A8E4-6B878980E086}" mergeInterval="0" personalView="1" xWindow="935" yWindow="33" windowWidth="1641" windowHeight="1322" activeSheetId="1"/>
    <customWorkbookView name="Geoff Poore - Personal View" guid="{444EA61C-69FF-425D-9CFF-48F84524037B}" mergeInterval="0" personalView="1" maximized="1" xWindow="-8" yWindow="-8" windowWidth="2576" windowHeight="1416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5" i="1" l="1"/>
  <c r="Z23" i="1"/>
  <c r="Z88" i="1"/>
  <c r="Z81" i="1"/>
  <c r="Z265" i="1"/>
  <c r="Z26" i="1"/>
  <c r="Z70" i="1"/>
  <c r="Z44" i="1"/>
  <c r="Z255" i="1"/>
  <c r="Z42" i="1"/>
  <c r="Z89" i="1"/>
  <c r="Z107" i="1"/>
  <c r="Z484" i="1"/>
  <c r="Z655" i="1"/>
  <c r="Z115" i="1"/>
  <c r="Z45" i="1"/>
  <c r="Z140" i="1"/>
  <c r="Z60" i="1"/>
  <c r="Z73" i="1"/>
  <c r="Z157" i="1"/>
  <c r="Z141" i="1"/>
  <c r="Z56" i="1"/>
  <c r="Z309" i="1"/>
  <c r="Z69" i="1"/>
  <c r="Z130" i="1"/>
  <c r="Z108" i="1"/>
  <c r="Z182" i="1"/>
  <c r="Z390" i="1"/>
  <c r="Z94" i="1"/>
  <c r="Z27" i="1"/>
  <c r="Z72" i="1"/>
  <c r="Z345" i="1"/>
  <c r="Z440" i="1"/>
  <c r="Z187" i="1"/>
  <c r="Z100" i="1"/>
  <c r="Z62" i="1"/>
  <c r="Z37" i="1"/>
  <c r="Z137" i="1"/>
  <c r="Z524" i="1"/>
  <c r="Z198" i="1"/>
  <c r="Z750" i="1"/>
  <c r="Z622" i="1"/>
  <c r="Z641" i="1"/>
  <c r="Z155" i="1"/>
  <c r="Z131" i="1"/>
  <c r="V130" i="6"/>
  <c r="V112" i="8"/>
  <c r="Z162" i="1"/>
  <c r="Z424" i="1"/>
  <c r="Z271" i="1"/>
  <c r="Z423" i="1"/>
  <c r="Z110" i="1"/>
  <c r="Z393" i="1"/>
  <c r="Z204" i="1"/>
  <c r="Z21" i="1"/>
  <c r="Z188" i="1"/>
  <c r="Z160" i="1"/>
  <c r="Z106" i="1"/>
  <c r="Z18" i="1"/>
  <c r="Z52" i="1"/>
  <c r="Z20" i="1"/>
  <c r="Z38" i="1"/>
  <c r="Z166" i="1"/>
  <c r="Z729" i="1"/>
  <c r="Z173" i="1"/>
  <c r="Z429" i="1"/>
  <c r="Z148" i="1"/>
  <c r="Z116" i="1"/>
  <c r="Z19" i="1"/>
  <c r="Z32" i="1"/>
  <c r="Z61" i="1"/>
  <c r="Z517" i="1"/>
  <c r="Z428" i="1"/>
  <c r="Z416" i="1"/>
  <c r="Z669" i="1"/>
  <c r="Z92" i="1"/>
  <c r="Z745" i="1"/>
  <c r="Z95" i="1"/>
  <c r="Z128" i="1"/>
  <c r="Z33" i="1"/>
  <c r="Z235" i="1"/>
  <c r="Z296" i="1"/>
  <c r="Z80" i="1"/>
  <c r="Z104" i="1"/>
  <c r="V114" i="6"/>
  <c r="Z79" i="1"/>
  <c r="Z183" i="1"/>
  <c r="Z292" i="1"/>
  <c r="Z261" i="1"/>
  <c r="Z192" i="1"/>
  <c r="Z78" i="1"/>
  <c r="Z97" i="1"/>
  <c r="Z101" i="1"/>
  <c r="Z376" i="1"/>
  <c r="Z86" i="1"/>
  <c r="Z49" i="1"/>
  <c r="Z29" i="1"/>
  <c r="Z304" i="1"/>
  <c r="Z16" i="1"/>
  <c r="Z145" i="1"/>
  <c r="Z361" i="1"/>
  <c r="Z168" i="1"/>
  <c r="Z290" i="1"/>
  <c r="V156" i="6"/>
  <c r="Z66" i="1"/>
  <c r="Z111" i="1"/>
  <c r="Z36" i="1"/>
  <c r="Z774" i="1"/>
  <c r="Z343" i="1"/>
  <c r="Z119" i="1"/>
  <c r="Z125" i="1"/>
  <c r="Z186" i="1"/>
  <c r="Z175" i="1"/>
  <c r="Z336" i="1"/>
  <c r="V100" i="6"/>
  <c r="V85" i="8"/>
  <c r="Z289" i="1"/>
  <c r="Z41" i="1"/>
  <c r="Z513" i="1"/>
  <c r="V90" i="6"/>
  <c r="Z40" i="1"/>
  <c r="V79" i="8"/>
  <c r="Z17" i="1"/>
  <c r="Z295" i="1"/>
  <c r="Z98" i="1"/>
  <c r="Z480" i="1"/>
  <c r="Z39" i="1"/>
  <c r="V147" i="6"/>
  <c r="V125" i="8"/>
  <c r="Z43" i="1"/>
  <c r="Z179" i="1"/>
  <c r="Z136" i="1"/>
  <c r="Z87" i="1"/>
  <c r="Z83" i="1"/>
  <c r="Z71" i="1"/>
  <c r="Z109" i="1"/>
  <c r="Z511" i="1"/>
  <c r="Z542" i="1"/>
  <c r="Z147" i="1"/>
  <c r="Z76" i="1"/>
  <c r="Z122" i="1"/>
  <c r="Z146" i="1"/>
  <c r="Z264" i="1"/>
  <c r="Z232" i="1"/>
  <c r="Z258" i="1"/>
  <c r="Z211" i="1"/>
  <c r="Z215" i="1"/>
  <c r="Z132" i="1"/>
  <c r="V110" i="6"/>
  <c r="Z269" i="1"/>
  <c r="V92" i="8"/>
  <c r="Z340" i="1"/>
  <c r="Z303" i="1"/>
  <c r="Z268" i="1"/>
  <c r="Z266" i="1"/>
  <c r="Z326" i="1"/>
  <c r="Z300" i="1"/>
  <c r="Z383" i="1"/>
  <c r="Z305" i="1"/>
  <c r="Z449" i="1"/>
  <c r="Z395" i="1"/>
  <c r="Z394" i="1"/>
  <c r="Z360" i="1"/>
  <c r="Z412" i="1"/>
  <c r="Z169" i="1"/>
  <c r="Z447" i="1"/>
  <c r="Z754" i="1"/>
  <c r="Z82" i="1"/>
  <c r="Z93" i="1"/>
  <c r="Z568" i="1"/>
  <c r="Z156" i="1"/>
  <c r="Z118" i="1"/>
  <c r="Z90" i="1"/>
  <c r="Z347" i="1"/>
  <c r="Z152" i="1"/>
  <c r="Z237" i="1"/>
  <c r="Z189" i="1"/>
  <c r="V106" i="6"/>
  <c r="Z238" i="1"/>
  <c r="V88" i="8"/>
  <c r="Z282" i="1"/>
  <c r="Z138" i="1"/>
  <c r="Z275" i="1"/>
  <c r="Z430" i="1"/>
  <c r="Z272" i="1"/>
  <c r="Z387" i="1"/>
  <c r="Z274" i="1"/>
  <c r="Z409" i="1"/>
  <c r="Z458" i="1"/>
  <c r="Z217" i="1"/>
  <c r="Z332" i="1"/>
  <c r="Z401" i="1"/>
  <c r="Z318" i="1"/>
  <c r="Z419" i="1"/>
  <c r="Z280" i="1"/>
  <c r="Z389" i="1"/>
  <c r="Z406" i="1"/>
  <c r="Z306" i="1"/>
  <c r="Z417" i="1"/>
  <c r="Z96" i="1"/>
  <c r="Z727" i="1"/>
  <c r="Z503" i="1"/>
  <c r="Z177" i="1"/>
  <c r="Z469" i="1"/>
  <c r="Z243" i="1"/>
  <c r="Z99" i="1"/>
  <c r="Z245" i="1"/>
  <c r="Z225" i="1"/>
  <c r="Z134" i="1"/>
  <c r="Z121" i="1"/>
  <c r="Z327" i="1"/>
  <c r="Z191" i="1"/>
  <c r="Z308" i="1"/>
  <c r="Z159" i="1"/>
  <c r="Z595" i="1"/>
  <c r="Z244" i="1"/>
  <c r="Z281" i="1"/>
  <c r="Z209" i="1"/>
  <c r="Z278" i="1"/>
  <c r="Z371" i="1"/>
  <c r="Z407" i="1"/>
  <c r="Z319" i="1"/>
  <c r="Z436" i="1"/>
  <c r="Z324" i="1"/>
  <c r="Z567" i="1"/>
  <c r="Z462" i="1"/>
  <c r="Z486" i="1"/>
  <c r="Z149" i="1"/>
  <c r="Z202" i="1"/>
  <c r="Z151" i="1"/>
  <c r="Z163" i="1"/>
  <c r="Z206" i="1"/>
  <c r="Z154" i="1"/>
  <c r="Z267" i="1"/>
  <c r="Z80" i="3"/>
  <c r="Z456" i="1"/>
  <c r="Z185" i="1"/>
  <c r="Z385" i="1"/>
  <c r="V120" i="6"/>
  <c r="Z372" i="1"/>
  <c r="V102" i="8"/>
  <c r="Z41" i="3"/>
  <c r="Z314" i="1"/>
  <c r="Z302" i="1"/>
  <c r="Z301" i="1"/>
  <c r="Z201" i="1"/>
  <c r="Z498" i="1"/>
  <c r="Z365" i="1"/>
  <c r="Z399" i="1"/>
  <c r="Z452" i="1"/>
  <c r="Z778" i="1"/>
  <c r="Z375" i="1"/>
  <c r="Z489" i="1"/>
  <c r="Z518" i="1"/>
  <c r="Z508" i="1"/>
  <c r="Z705" i="1"/>
  <c r="Z380" i="1"/>
  <c r="Z678" i="1"/>
  <c r="Z91" i="1"/>
  <c r="Z67" i="1"/>
  <c r="Z150" i="1"/>
  <c r="Z105" i="1"/>
  <c r="Z102" i="1"/>
  <c r="Z153" i="1"/>
  <c r="Z54" i="1"/>
  <c r="Z53" i="1"/>
  <c r="Z233" i="1"/>
  <c r="Z127" i="1"/>
  <c r="Z165" i="1"/>
  <c r="Z286" i="1"/>
  <c r="Z249" i="1"/>
  <c r="Z323" i="1"/>
  <c r="Z203" i="1"/>
  <c r="Z213" i="1"/>
  <c r="Z212" i="1"/>
  <c r="Z114" i="1"/>
  <c r="Z284" i="1"/>
  <c r="Z250" i="1"/>
  <c r="Z242" i="1"/>
  <c r="Z240" i="1"/>
  <c r="Z338" i="1"/>
  <c r="Z328" i="1"/>
  <c r="Z381" i="1"/>
  <c r="Z474" i="1"/>
  <c r="Z325" i="1"/>
  <c r="Z287" i="1"/>
  <c r="Z161" i="1"/>
  <c r="Z330" i="1"/>
  <c r="Z799" i="1"/>
  <c r="Z500" i="1"/>
  <c r="Z181" i="1"/>
  <c r="Z210" i="1"/>
  <c r="Z123" i="1"/>
  <c r="Z273" i="1"/>
  <c r="Z370" i="1"/>
  <c r="Z283" i="1"/>
  <c r="Z307" i="1"/>
  <c r="Z216" i="1"/>
  <c r="Z207" i="1"/>
  <c r="Z158" i="1"/>
  <c r="Z450" i="1"/>
  <c r="Z386" i="1"/>
  <c r="Z735" i="1"/>
  <c r="Z384" i="1"/>
  <c r="Z405" i="1"/>
  <c r="Z341" i="1"/>
  <c r="Z396" i="1"/>
  <c r="Z434" i="1"/>
  <c r="Z431" i="1"/>
  <c r="Z388" i="1"/>
  <c r="Z404" i="1"/>
  <c r="Z746" i="1"/>
  <c r="Z673" i="1"/>
  <c r="Z716" i="1"/>
  <c r="Z846" i="1"/>
  <c r="Z221" i="1"/>
  <c r="V103" i="6"/>
  <c r="Z229" i="1"/>
  <c r="V158" i="6"/>
  <c r="Z820" i="1"/>
  <c r="V136" i="8"/>
  <c r="Z276" i="1"/>
  <c r="Z171" i="1"/>
  <c r="Z256" i="1"/>
  <c r="Z133" i="1"/>
  <c r="Z297" i="1"/>
  <c r="Z298" i="1"/>
  <c r="Z120" i="1"/>
  <c r="Z208" i="1"/>
  <c r="Z346" i="1"/>
  <c r="Z331" i="1"/>
  <c r="Z254" i="1"/>
  <c r="Z410" i="1"/>
  <c r="Z693" i="1"/>
  <c r="Z247" i="1"/>
  <c r="Z288" i="1"/>
  <c r="Z366" i="1"/>
  <c r="Z293" i="1"/>
  <c r="Z675" i="1"/>
  <c r="Z214" i="1"/>
  <c r="Z184" i="1"/>
  <c r="Z112" i="1"/>
  <c r="Z652" i="1"/>
  <c r="Z129" i="1"/>
  <c r="Z174" i="1"/>
  <c r="Z167" i="1"/>
  <c r="Z228" i="1"/>
  <c r="Z294" i="1"/>
  <c r="Z220" i="1"/>
  <c r="Z164" i="1"/>
  <c r="Z224" i="1"/>
  <c r="Z460" i="1"/>
  <c r="Z253" i="1"/>
  <c r="Z403" i="1"/>
  <c r="Z422" i="1"/>
  <c r="Z310" i="1"/>
  <c r="Z344" i="1"/>
  <c r="Z421" i="1"/>
  <c r="Z711" i="1"/>
  <c r="Z378" i="1"/>
  <c r="Z420" i="1"/>
  <c r="Z418" i="1"/>
  <c r="Z178" i="1"/>
  <c r="Z260" i="1"/>
  <c r="Z77" i="1"/>
  <c r="Z547" i="1"/>
  <c r="Z190" i="1"/>
  <c r="Z785" i="1"/>
  <c r="Z103" i="1"/>
  <c r="Z126" i="1"/>
  <c r="Z139" i="1"/>
  <c r="Z262" i="1"/>
  <c r="Z263" i="1"/>
  <c r="Z248" i="1"/>
  <c r="Z239" i="1"/>
  <c r="Z291" i="1"/>
  <c r="Z205" i="1"/>
  <c r="Z379" i="1"/>
  <c r="Z377" i="1"/>
  <c r="Z313" i="1"/>
  <c r="V126" i="6"/>
  <c r="Z448" i="1"/>
  <c r="V108" i="8"/>
  <c r="Z299" i="1"/>
  <c r="Z426" i="1"/>
  <c r="Z472" i="1"/>
  <c r="Z446" i="1"/>
  <c r="Z320" i="1"/>
  <c r="Z506" i="1"/>
  <c r="Z270" i="1"/>
  <c r="Z578" i="1"/>
  <c r="Z172" i="1"/>
  <c r="Z195" i="1"/>
  <c r="Z241" i="1"/>
  <c r="Z226" i="1"/>
  <c r="Z180" i="1"/>
  <c r="Z841" i="1"/>
  <c r="Z135" i="1"/>
  <c r="Z322" i="1"/>
  <c r="Z170" i="1"/>
  <c r="Z475" i="1"/>
  <c r="Z321" i="1"/>
  <c r="Z259" i="1"/>
  <c r="Z285" i="1"/>
  <c r="Z435" i="1"/>
  <c r="Z402" i="1"/>
  <c r="Z400" i="1"/>
  <c r="Z612" i="1"/>
  <c r="Z427" i="1"/>
  <c r="Z348" i="1"/>
  <c r="Z510" i="1"/>
  <c r="Z467" i="1"/>
  <c r="Z439" i="1"/>
  <c r="Z688" i="1"/>
  <c r="Z533" i="1"/>
  <c r="Z494" i="1"/>
  <c r="Z504" i="1"/>
  <c r="Z563" i="1"/>
  <c r="V151" i="6"/>
  <c r="Z643" i="1"/>
  <c r="V129" i="8"/>
  <c r="Z602" i="1"/>
  <c r="Z616" i="1"/>
  <c r="Z586" i="1"/>
  <c r="Z650" i="1"/>
  <c r="Z687" i="1"/>
  <c r="Z663" i="1"/>
  <c r="Z821" i="1"/>
  <c r="Z117" i="3"/>
  <c r="Z582" i="1"/>
  <c r="Z701" i="1"/>
  <c r="Z741" i="1"/>
  <c r="Z795" i="1"/>
  <c r="Z682" i="1"/>
  <c r="Z796" i="1"/>
  <c r="Z779" i="1"/>
  <c r="Z812" i="1"/>
  <c r="V133" i="6"/>
  <c r="Z522" i="1"/>
  <c r="V114" i="8"/>
  <c r="Z740" i="1"/>
  <c r="Z739" i="1"/>
  <c r="Z819" i="1"/>
  <c r="Z455" i="1"/>
  <c r="Z408" i="1"/>
  <c r="Z515" i="1"/>
  <c r="Z505" i="1"/>
  <c r="Z521" i="1"/>
  <c r="Z509" i="1"/>
  <c r="Z626" i="1"/>
  <c r="Z597" i="1"/>
  <c r="Z562" i="1"/>
  <c r="Z575" i="1"/>
  <c r="Z598" i="1"/>
  <c r="Z725" i="1"/>
  <c r="Z699" i="1"/>
  <c r="Z712" i="1"/>
  <c r="Z632" i="1"/>
  <c r="Z724" i="1"/>
  <c r="Z747" i="1"/>
  <c r="Z709" i="1"/>
  <c r="Z733" i="1"/>
  <c r="Z415" i="1"/>
  <c r="Z479" i="1"/>
  <c r="Z453" i="1"/>
  <c r="Z706" i="1"/>
  <c r="Z651" i="1"/>
  <c r="Z619" i="1"/>
  <c r="Z566" i="1"/>
  <c r="Z552" i="1"/>
  <c r="Z543" i="1"/>
  <c r="Z679" i="1"/>
  <c r="Z528" i="1"/>
  <c r="Z593" i="1"/>
  <c r="V148" i="6"/>
  <c r="Z633" i="1"/>
  <c r="V126" i="8"/>
  <c r="Z644" i="1"/>
  <c r="Z684" i="1"/>
  <c r="Z736" i="1"/>
  <c r="Z719" i="1"/>
  <c r="Z635" i="1"/>
  <c r="Z816" i="1"/>
  <c r="Z837" i="1"/>
  <c r="Z753" i="1"/>
  <c r="Z801" i="1"/>
  <c r="Z798" i="1"/>
  <c r="Z752" i="1"/>
  <c r="Z784" i="1"/>
  <c r="Z487" i="1"/>
  <c r="Z461" i="1"/>
  <c r="Z844" i="1"/>
  <c r="Z527" i="1"/>
  <c r="Z516" i="1"/>
  <c r="Z683" i="1"/>
  <c r="Z681" i="1"/>
  <c r="Z560" i="1"/>
  <c r="Z584" i="1"/>
  <c r="Z564" i="1"/>
  <c r="Z594" i="1"/>
  <c r="Z786" i="1"/>
  <c r="Z476" i="1"/>
  <c r="V132" i="6"/>
  <c r="Z613" i="1"/>
  <c r="Z660" i="1"/>
  <c r="Z726" i="1"/>
  <c r="Z640" i="1"/>
  <c r="Z490" i="1"/>
  <c r="Z721" i="1"/>
  <c r="Z604" i="1"/>
  <c r="Z738" i="1"/>
  <c r="Z534" i="1"/>
  <c r="Z708" i="1"/>
  <c r="Z827" i="1"/>
  <c r="Z550" i="1"/>
  <c r="Z614" i="1"/>
  <c r="Z717" i="1"/>
  <c r="V145" i="6"/>
  <c r="Z625" i="1"/>
  <c r="V124" i="8"/>
  <c r="Z592" i="1"/>
  <c r="Z680" i="1"/>
  <c r="Z685" i="1"/>
  <c r="Z645" i="1"/>
  <c r="Z599" i="1"/>
  <c r="Z790" i="1"/>
  <c r="Z665" i="1"/>
  <c r="Z690" i="1"/>
  <c r="Z759" i="1"/>
  <c r="Z495" i="1"/>
  <c r="Z728" i="1"/>
  <c r="Z758" i="1"/>
  <c r="Z707" i="1"/>
  <c r="Z757" i="1"/>
  <c r="Z793" i="1"/>
  <c r="Z777" i="1"/>
  <c r="Z482" i="1"/>
  <c r="Z822" i="1"/>
  <c r="Z483" i="1"/>
  <c r="Z79" i="3"/>
  <c r="Z454" i="1"/>
  <c r="Z607" i="1"/>
  <c r="Z514" i="1"/>
  <c r="Z478" i="1"/>
  <c r="Z526" i="1"/>
  <c r="Z569" i="1"/>
  <c r="Z620" i="1"/>
  <c r="Z631" i="1"/>
  <c r="Z617" i="1"/>
  <c r="Z618" i="1"/>
  <c r="Z713" i="1"/>
  <c r="Z658" i="1"/>
  <c r="Z715" i="1"/>
  <c r="Z608" i="1"/>
  <c r="Z659" i="1"/>
  <c r="Z780" i="1"/>
  <c r="Z803" i="1"/>
  <c r="Z556" i="1"/>
  <c r="Z502" i="1"/>
  <c r="Z69" i="3"/>
  <c r="Z398" i="1"/>
  <c r="Z642" i="1"/>
  <c r="Z662" i="1"/>
  <c r="Z817" i="1"/>
  <c r="Z544" i="1"/>
  <c r="Z637" i="1"/>
  <c r="Z627" i="1"/>
  <c r="Z523" i="1"/>
  <c r="Z630" i="1"/>
  <c r="Z537" i="1"/>
  <c r="Z686" i="1"/>
  <c r="Z730" i="1"/>
  <c r="Z590" i="1"/>
  <c r="Z587" i="1"/>
  <c r="Z732" i="1"/>
  <c r="Z654" i="1"/>
  <c r="Z696" i="1"/>
  <c r="Z764" i="1"/>
  <c r="V154" i="6"/>
  <c r="Z714" i="1"/>
  <c r="V132" i="8"/>
  <c r="Z691" i="1"/>
  <c r="Z783" i="1"/>
  <c r="Z671" i="1"/>
  <c r="Z493" i="1"/>
  <c r="Z763" i="1"/>
  <c r="Z743" i="1"/>
  <c r="Z536" i="1"/>
  <c r="Z765" i="1"/>
  <c r="Z473" i="1"/>
  <c r="Z689" i="1"/>
  <c r="Z767" i="1"/>
  <c r="Z615" i="1"/>
  <c r="Z579" i="1"/>
  <c r="Z141" i="3"/>
  <c r="Z718" i="1"/>
  <c r="Z433" i="1"/>
  <c r="Z653" i="1"/>
  <c r="Z98" i="3"/>
  <c r="Z531" i="1"/>
  <c r="Z789" i="1"/>
  <c r="Z443" i="1"/>
  <c r="Z823" i="1"/>
  <c r="Z529" i="1"/>
  <c r="Z541" i="1"/>
  <c r="V152" i="6"/>
  <c r="Z649" i="1"/>
  <c r="V130" i="8"/>
  <c r="Z25" i="3"/>
  <c r="Z113" i="1"/>
  <c r="Z507" i="1"/>
  <c r="Z611" i="1"/>
  <c r="Z538" i="1"/>
  <c r="Z540" i="1"/>
  <c r="Z551" i="1"/>
  <c r="Z603" i="1"/>
  <c r="Z623" i="1"/>
  <c r="Z636" i="1"/>
  <c r="Z657" i="1"/>
  <c r="Z670" i="1"/>
  <c r="Z609" i="1"/>
  <c r="Z697" i="1"/>
  <c r="Z667" i="1"/>
  <c r="Z700" i="1"/>
  <c r="Z676" i="1"/>
  <c r="Z720" i="1"/>
  <c r="Z760" i="1"/>
  <c r="Z549" i="1"/>
  <c r="Z773" i="1"/>
  <c r="Z570" i="1"/>
  <c r="Z734" i="1"/>
  <c r="Z501" i="1"/>
  <c r="Z664" i="1"/>
  <c r="Z646" i="1"/>
  <c r="Z425" i="1"/>
  <c r="Z666" i="1"/>
  <c r="Z742" i="1"/>
  <c r="Z621" i="1"/>
  <c r="Z99" i="3"/>
  <c r="Z535" i="1"/>
  <c r="Z492" i="1"/>
  <c r="Z806" i="1"/>
  <c r="Z722" i="1"/>
  <c r="Z695" i="1"/>
  <c r="Z723" i="1"/>
  <c r="Z744" i="1"/>
  <c r="Z805" i="1"/>
  <c r="Z776" i="1"/>
  <c r="Z791" i="1"/>
  <c r="Z829" i="1"/>
  <c r="Z771" i="1"/>
  <c r="Z49" i="3"/>
  <c r="Z337" i="1"/>
  <c r="Z828" i="1"/>
  <c r="Z94" i="3"/>
  <c r="V55" i="6"/>
  <c r="V131" i="6"/>
  <c r="V40" i="7"/>
  <c r="Z573" i="1"/>
  <c r="V48" i="8"/>
  <c r="V113" i="8"/>
  <c r="Z737" i="1"/>
  <c r="Z826" i="1"/>
  <c r="Z792" i="1"/>
  <c r="Z838" i="1"/>
  <c r="Z108" i="3"/>
  <c r="Z561" i="1"/>
  <c r="Z106" i="3"/>
  <c r="V63" i="6"/>
  <c r="V137" i="6"/>
  <c r="V49" i="7"/>
  <c r="Z558" i="1"/>
  <c r="V53" i="8"/>
  <c r="V117" i="8"/>
  <c r="Z766" i="1"/>
  <c r="Z109" i="3"/>
  <c r="Z565" i="1"/>
  <c r="Z116" i="3"/>
  <c r="V69" i="6"/>
  <c r="V142" i="6"/>
  <c r="V55" i="7"/>
  <c r="Z581" i="1"/>
  <c r="V59" i="8"/>
  <c r="V121" i="8"/>
  <c r="Z122" i="3"/>
  <c r="V73" i="6"/>
  <c r="V59" i="7"/>
  <c r="Z497" i="1"/>
  <c r="V63" i="8"/>
  <c r="Z770" i="1"/>
  <c r="Z28" i="3"/>
  <c r="Z142" i="1"/>
  <c r="Z815" i="1"/>
  <c r="Z92" i="3"/>
  <c r="V53" i="6"/>
  <c r="V38" i="7"/>
  <c r="Z499" i="1"/>
  <c r="V46" i="8"/>
  <c r="Z835" i="1"/>
  <c r="Z127" i="3"/>
  <c r="Z629" i="1"/>
  <c r="Z22" i="3"/>
  <c r="Z68" i="1"/>
  <c r="V48" i="7"/>
  <c r="Z78" i="3"/>
  <c r="Z451" i="1"/>
  <c r="Z814" i="1"/>
  <c r="Z848" i="1"/>
  <c r="Z26" i="3"/>
  <c r="Z117" i="1"/>
  <c r="V59" i="6"/>
  <c r="V135" i="6"/>
  <c r="V44" i="7"/>
  <c r="Z532" i="1"/>
  <c r="Z133" i="3"/>
  <c r="Z661" i="1"/>
  <c r="Z74" i="3"/>
  <c r="Z437" i="1"/>
  <c r="Z115" i="3"/>
  <c r="Z580" i="1"/>
  <c r="Z51" i="3"/>
  <c r="V31" i="6"/>
  <c r="V115" i="6"/>
  <c r="V18" i="7"/>
  <c r="Z342" i="1"/>
  <c r="V97" i="8"/>
  <c r="V24" i="8"/>
  <c r="Z160" i="3"/>
  <c r="Z872" i="1"/>
  <c r="Z8" i="4"/>
  <c r="Z15" i="4"/>
  <c r="Z818" i="1"/>
  <c r="Z9" i="3"/>
  <c r="V7" i="6"/>
  <c r="Z25" i="1"/>
  <c r="V7" i="8"/>
  <c r="Z797" i="1"/>
  <c r="Z138" i="3"/>
  <c r="Z692" i="1"/>
  <c r="Z56" i="3"/>
  <c r="Z357" i="1"/>
  <c r="Z164" i="3"/>
  <c r="Z874" i="1"/>
  <c r="Z10" i="4"/>
  <c r="Z139" i="3"/>
  <c r="Z694" i="1"/>
  <c r="Z704" i="1"/>
  <c r="Z112" i="3"/>
  <c r="V66" i="6"/>
  <c r="V52" i="7"/>
  <c r="Z572" i="1"/>
  <c r="V56" i="8"/>
  <c r="Z124" i="3"/>
  <c r="Z610" i="1"/>
  <c r="Z32" i="3"/>
  <c r="Z236" i="1"/>
  <c r="Z775" i="1"/>
  <c r="Z840" i="1"/>
  <c r="Z38" i="3"/>
  <c r="Z279" i="1"/>
  <c r="Z120" i="3"/>
  <c r="Z596" i="1"/>
  <c r="Z95" i="3"/>
  <c r="Z574" i="1"/>
  <c r="Z142" i="3"/>
  <c r="Z731" i="1"/>
  <c r="Z75" i="3"/>
  <c r="Z438" i="1"/>
  <c r="Z114" i="3"/>
  <c r="V68" i="6"/>
  <c r="V141" i="6"/>
  <c r="V54" i="7"/>
  <c r="Z577" i="1"/>
  <c r="V58" i="8"/>
  <c r="V120" i="8"/>
  <c r="Z749" i="1"/>
  <c r="Z68" i="3"/>
  <c r="Z397" i="1"/>
  <c r="Z836" i="1"/>
  <c r="Z762" i="1"/>
  <c r="Z155" i="3"/>
  <c r="Z845" i="1"/>
  <c r="V37" i="7"/>
  <c r="Z135" i="3"/>
  <c r="Z672" i="1"/>
  <c r="Z42" i="3"/>
  <c r="V26" i="6"/>
  <c r="Z315" i="1"/>
  <c r="Z36" i="3"/>
  <c r="Z257" i="1"/>
  <c r="Z782" i="1"/>
  <c r="Z156" i="3"/>
  <c r="V56" i="6"/>
  <c r="V41" i="7"/>
  <c r="Z512" i="1"/>
  <c r="Z45" i="3"/>
  <c r="Z329" i="1"/>
  <c r="Z128" i="3"/>
  <c r="Z634" i="1"/>
  <c r="Z140" i="3"/>
  <c r="Z710" i="1"/>
  <c r="Z101" i="3"/>
  <c r="V61" i="6"/>
  <c r="V136" i="6"/>
  <c r="V46" i="7"/>
  <c r="Z548" i="1"/>
  <c r="V51" i="8"/>
  <c r="V116" i="8"/>
  <c r="Z118" i="3"/>
  <c r="V70" i="6"/>
  <c r="V143" i="6"/>
  <c r="V56" i="7"/>
  <c r="Z585" i="1"/>
  <c r="V60" i="8"/>
  <c r="V122" i="8"/>
  <c r="Z102" i="3"/>
  <c r="Z553" i="1"/>
  <c r="Z131" i="3"/>
  <c r="Z647" i="1"/>
  <c r="Z850" i="1"/>
  <c r="Z781" i="1"/>
  <c r="Z824" i="1"/>
  <c r="Z121" i="3"/>
  <c r="V72" i="6"/>
  <c r="V58" i="7"/>
  <c r="Z600" i="1"/>
  <c r="V62" i="8"/>
  <c r="Z825" i="1"/>
  <c r="Z82" i="3"/>
  <c r="V47" i="6"/>
  <c r="V127" i="6"/>
  <c r="V31" i="7"/>
  <c r="Z459" i="1"/>
  <c r="V40" i="8"/>
  <c r="V109" i="8"/>
  <c r="Z37" i="3"/>
  <c r="V23" i="6"/>
  <c r="V111" i="6"/>
  <c r="V13" i="7"/>
  <c r="Z277" i="1"/>
  <c r="V93" i="8"/>
  <c r="V19" i="8"/>
  <c r="Z105" i="3"/>
  <c r="Z557" i="1"/>
  <c r="Z788" i="1"/>
  <c r="Z148" i="3"/>
  <c r="Z813" i="1"/>
  <c r="Z756" i="1"/>
  <c r="Z104" i="3"/>
  <c r="Z555" i="1"/>
  <c r="Z810" i="1"/>
  <c r="Z10" i="3"/>
  <c r="V8" i="6"/>
  <c r="Z28" i="1"/>
  <c r="V8" i="8"/>
  <c r="Z88" i="3"/>
  <c r="V50" i="6"/>
  <c r="V34" i="7"/>
  <c r="Z477" i="1"/>
  <c r="V43" i="8"/>
  <c r="Z97" i="3"/>
  <c r="V58" i="6"/>
  <c r="V43" i="7"/>
  <c r="Z525" i="1"/>
  <c r="V50" i="8"/>
  <c r="Z123" i="3"/>
  <c r="V74" i="6"/>
  <c r="V144" i="6"/>
  <c r="V60" i="7"/>
  <c r="Z605" i="1"/>
  <c r="V64" i="8"/>
  <c r="V123" i="8"/>
  <c r="Z842" i="1"/>
  <c r="Z165" i="3"/>
  <c r="Z875" i="1"/>
  <c r="Z11" i="4"/>
  <c r="Z768" i="1"/>
  <c r="Z146" i="3"/>
  <c r="Z802" i="1"/>
  <c r="Z159" i="3"/>
  <c r="Z870" i="1"/>
  <c r="Z6" i="4"/>
  <c r="Z14" i="4"/>
  <c r="Z21" i="3"/>
  <c r="Z65" i="1"/>
  <c r="Z13" i="3"/>
  <c r="V93" i="6"/>
  <c r="V11" i="6"/>
  <c r="Z48" i="1"/>
  <c r="Z147" i="3"/>
  <c r="Z804" i="1"/>
  <c r="Z96" i="3"/>
  <c r="V57" i="6"/>
  <c r="V42" i="7"/>
  <c r="Z519" i="1"/>
  <c r="V49" i="8"/>
  <c r="Z830" i="1"/>
  <c r="Z703" i="1"/>
  <c r="Z161" i="3"/>
  <c r="Z111" i="3"/>
  <c r="Z571" i="1"/>
  <c r="Z110" i="3"/>
  <c r="V65" i="6"/>
  <c r="V51" i="7"/>
  <c r="Z601" i="1"/>
  <c r="V55" i="8"/>
  <c r="Z55" i="3"/>
  <c r="Z356" i="1"/>
  <c r="Z7" i="3"/>
  <c r="V6" i="6"/>
  <c r="Z22" i="1"/>
  <c r="V6" i="8"/>
  <c r="Z154" i="3"/>
  <c r="Z89" i="3"/>
  <c r="V52" i="6"/>
  <c r="V36" i="7"/>
  <c r="Z485" i="1"/>
  <c r="V45" i="8"/>
  <c r="Z50" i="3"/>
  <c r="V30" i="6"/>
  <c r="V17" i="7"/>
  <c r="Z339" i="1"/>
  <c r="V23" i="8"/>
  <c r="Z787" i="1"/>
  <c r="Z149" i="3"/>
  <c r="V85" i="6"/>
  <c r="Z702" i="1"/>
  <c r="V74" i="8"/>
  <c r="Z48" i="3"/>
  <c r="V29" i="6"/>
  <c r="V16" i="7"/>
  <c r="Z335" i="1"/>
  <c r="V96" i="8"/>
  <c r="V22" i="8"/>
  <c r="Z107" i="3"/>
  <c r="V64" i="6"/>
  <c r="V138" i="6"/>
  <c r="V50" i="7"/>
  <c r="Z559" i="1"/>
  <c r="V54" i="8"/>
  <c r="V118" i="8"/>
  <c r="Z86" i="3"/>
  <c r="V49" i="6"/>
  <c r="V128" i="6"/>
  <c r="V33" i="7"/>
  <c r="Z470" i="1"/>
  <c r="V42" i="8"/>
  <c r="V110" i="8"/>
  <c r="Z136" i="3"/>
  <c r="V80" i="6"/>
  <c r="Z674" i="1"/>
  <c r="V69" i="8"/>
  <c r="Z16" i="3"/>
  <c r="V96" i="6"/>
  <c r="V14" i="6"/>
  <c r="V6" i="7"/>
  <c r="Z55" i="1"/>
  <c r="V82" i="8"/>
  <c r="V11" i="8"/>
  <c r="Z6" i="3"/>
  <c r="Z15" i="1"/>
  <c r="Z158" i="3"/>
  <c r="V60" i="6"/>
  <c r="V45" i="7"/>
  <c r="Z87" i="3"/>
  <c r="Z471" i="1"/>
  <c r="Z119" i="3"/>
  <c r="V71" i="6"/>
  <c r="V57" i="7"/>
  <c r="Z588" i="1"/>
  <c r="V61" i="8"/>
  <c r="Z162" i="3"/>
  <c r="Z134" i="3"/>
  <c r="V79" i="6"/>
  <c r="V153" i="6"/>
  <c r="Z668" i="1"/>
  <c r="V68" i="8"/>
  <c r="V131" i="8"/>
  <c r="Z125" i="3"/>
  <c r="V75" i="6"/>
  <c r="V61" i="7"/>
  <c r="Z624" i="1"/>
  <c r="V65" i="8"/>
  <c r="Z52" i="3"/>
  <c r="V32" i="6"/>
  <c r="V116" i="6"/>
  <c r="V19" i="7"/>
  <c r="Z349" i="1"/>
  <c r="V98" i="8"/>
  <c r="V25" i="8"/>
  <c r="V82" i="6"/>
  <c r="V155" i="6"/>
  <c r="V65" i="7"/>
  <c r="V71" i="8"/>
  <c r="V133" i="8"/>
  <c r="Z163" i="3"/>
  <c r="Z873" i="1"/>
  <c r="Z9" i="4"/>
  <c r="Z811" i="1"/>
  <c r="Z145" i="3"/>
  <c r="Z761" i="1"/>
  <c r="Z31" i="3"/>
  <c r="Z234" i="1"/>
  <c r="Z17" i="3"/>
  <c r="V15" i="6"/>
  <c r="Z57" i="1"/>
  <c r="V12" i="8"/>
  <c r="V84" i="6"/>
  <c r="Z800" i="1"/>
  <c r="V73" i="8"/>
  <c r="Z772" i="1"/>
  <c r="Z113" i="3"/>
  <c r="V67" i="6"/>
  <c r="V53" i="7"/>
  <c r="Z576" i="1"/>
  <c r="V57" i="8"/>
  <c r="Z62" i="3"/>
  <c r="V38" i="6"/>
  <c r="V31" i="8"/>
  <c r="Z849" i="1"/>
  <c r="Z59" i="3"/>
  <c r="V35" i="6"/>
  <c r="V22" i="7"/>
  <c r="Z364" i="1"/>
  <c r="V28" i="8"/>
  <c r="Z871" i="1"/>
  <c r="Z7" i="4"/>
  <c r="Z93" i="3"/>
  <c r="V54" i="6"/>
  <c r="V39" i="7"/>
  <c r="Z496" i="1"/>
  <c r="V47" i="8"/>
  <c r="Z839" i="1"/>
  <c r="Z137" i="3"/>
  <c r="V81" i="6"/>
  <c r="Z677" i="1"/>
  <c r="V70" i="8"/>
  <c r="Z843" i="1"/>
  <c r="Z103" i="3"/>
  <c r="V62" i="6"/>
  <c r="V47" i="7"/>
  <c r="Z554" i="1"/>
  <c r="V52" i="8"/>
  <c r="Z847" i="1"/>
  <c r="V51" i="6"/>
  <c r="V35" i="7"/>
  <c r="Z481" i="1"/>
  <c r="V44" i="8"/>
  <c r="Z85" i="3"/>
  <c r="V48" i="6"/>
  <c r="V32" i="7"/>
  <c r="Z468" i="1"/>
  <c r="V41" i="8"/>
  <c r="Z143" i="3"/>
  <c r="Z748" i="1"/>
  <c r="Z144" i="3"/>
  <c r="Z755" i="1"/>
  <c r="Z65" i="3"/>
  <c r="V41" i="6"/>
  <c r="V25" i="7"/>
  <c r="Z382" i="1"/>
  <c r="V34" i="8"/>
  <c r="Z27" i="3"/>
  <c r="Z33" i="3"/>
  <c r="V20" i="6"/>
  <c r="V10" i="7"/>
  <c r="Z246" i="1"/>
  <c r="V16" i="8"/>
  <c r="Z18" i="3"/>
  <c r="V17" i="6"/>
  <c r="V7" i="7"/>
  <c r="V13" i="8"/>
  <c r="Z73" i="3"/>
  <c r="Z432" i="1"/>
  <c r="V83" i="6"/>
  <c r="Z794" i="1"/>
  <c r="V72" i="8"/>
  <c r="Z91" i="3"/>
  <c r="Z491" i="1"/>
  <c r="Z81" i="3"/>
  <c r="Z457" i="1"/>
  <c r="Z70" i="3"/>
  <c r="V44" i="6"/>
  <c r="V28" i="7"/>
  <c r="Z411" i="1"/>
  <c r="V37" i="8"/>
  <c r="W62" i="7"/>
  <c r="X62" i="7" s="1"/>
  <c r="R62" i="7"/>
  <c r="K62" i="7"/>
  <c r="I62" i="7"/>
  <c r="H62" i="7"/>
  <c r="Z76" i="6"/>
  <c r="W76" i="6"/>
  <c r="R76" i="6"/>
  <c r="M76" i="6"/>
  <c r="P76" i="6" s="1"/>
  <c r="Q76" i="6" s="1"/>
  <c r="L76" i="6"/>
  <c r="K76" i="6"/>
  <c r="H76" i="6"/>
  <c r="X16" i="6"/>
  <c r="W16" i="6"/>
  <c r="R16" i="6"/>
  <c r="K16" i="6"/>
  <c r="I16" i="6"/>
  <c r="H16" i="6"/>
  <c r="S176" i="3"/>
  <c r="R176" i="3"/>
  <c r="AA175" i="3"/>
  <c r="AB175" i="3" s="1"/>
  <c r="T175" i="3"/>
  <c r="K175" i="3"/>
  <c r="AB174" i="3"/>
  <c r="AA174" i="3"/>
  <c r="T174" i="3"/>
  <c r="K174" i="3"/>
  <c r="S172" i="3"/>
  <c r="R172" i="3"/>
  <c r="AA171" i="3"/>
  <c r="AB171" i="3" s="1"/>
  <c r="T171" i="3"/>
  <c r="K171" i="3"/>
  <c r="AB170" i="3"/>
  <c r="AA170" i="3"/>
  <c r="T170" i="3"/>
  <c r="K170" i="3"/>
  <c r="AA169" i="3"/>
  <c r="T169" i="3"/>
  <c r="K169" i="3"/>
  <c r="AB168" i="3"/>
  <c r="AA168" i="3"/>
  <c r="T168" i="3"/>
  <c r="K168" i="3"/>
  <c r="AB157" i="3"/>
  <c r="AA157" i="3"/>
  <c r="T157" i="3"/>
  <c r="K157" i="3"/>
  <c r="I157" i="3"/>
  <c r="H157" i="3"/>
  <c r="AB132" i="3"/>
  <c r="AA132" i="3"/>
  <c r="T132" i="3"/>
  <c r="K132" i="3"/>
  <c r="I132" i="3"/>
  <c r="H132" i="3"/>
  <c r="AB126" i="3"/>
  <c r="AA126" i="3"/>
  <c r="T126" i="3"/>
  <c r="K126" i="3"/>
  <c r="H126" i="3"/>
  <c r="AA100" i="3"/>
  <c r="T100" i="3"/>
  <c r="K100" i="3"/>
  <c r="H100" i="3"/>
  <c r="I100" i="3" s="1"/>
  <c r="AB90" i="3"/>
  <c r="AA90" i="3"/>
  <c r="T90" i="3"/>
  <c r="K90" i="3"/>
  <c r="I90" i="3"/>
  <c r="H90" i="3"/>
  <c r="AA84" i="3"/>
  <c r="T84" i="3"/>
  <c r="K84" i="3"/>
  <c r="H84" i="3"/>
  <c r="AA83" i="3"/>
  <c r="AB83" i="3" s="1"/>
  <c r="T83" i="3"/>
  <c r="K83" i="3"/>
  <c r="H83" i="3"/>
  <c r="I83" i="3" s="1"/>
  <c r="AB8" i="3"/>
  <c r="AA8" i="3"/>
  <c r="I8" i="3"/>
  <c r="H8" i="3"/>
  <c r="S932" i="1"/>
  <c r="R932" i="1"/>
  <c r="AD931" i="1"/>
  <c r="AA931" i="1"/>
  <c r="AB931" i="1" s="1"/>
  <c r="T931" i="1"/>
  <c r="M931" i="1"/>
  <c r="L931" i="1"/>
  <c r="K931" i="1"/>
  <c r="S926" i="1"/>
  <c r="R926" i="1"/>
  <c r="AD925" i="1"/>
  <c r="AB925" i="1"/>
  <c r="AA925" i="1"/>
  <c r="AE925" i="1" s="1"/>
  <c r="T925" i="1"/>
  <c r="M925" i="1"/>
  <c r="L925" i="1"/>
  <c r="K925" i="1"/>
  <c r="S920" i="1"/>
  <c r="R920" i="1"/>
  <c r="AB910" i="1"/>
  <c r="AA910" i="1"/>
  <c r="T910" i="1"/>
  <c r="K910" i="1"/>
  <c r="AB909" i="1"/>
  <c r="AA909" i="1"/>
  <c r="T909" i="1"/>
  <c r="K909" i="1"/>
  <c r="AD907" i="1"/>
  <c r="AA907" i="1"/>
  <c r="AE907" i="1" s="1"/>
  <c r="T907" i="1"/>
  <c r="M907" i="1"/>
  <c r="L907" i="1"/>
  <c r="K907" i="1"/>
  <c r="AA915" i="1"/>
  <c r="T915" i="1"/>
  <c r="K915" i="1"/>
  <c r="AA908" i="1"/>
  <c r="T908" i="1"/>
  <c r="K908" i="1"/>
  <c r="AD919" i="1"/>
  <c r="AA919" i="1"/>
  <c r="AE919" i="1" s="1"/>
  <c r="T919" i="1"/>
  <c r="M919" i="1"/>
  <c r="L919" i="1"/>
  <c r="K919" i="1"/>
  <c r="AD918" i="1"/>
  <c r="AA918" i="1"/>
  <c r="AB918" i="1" s="1"/>
  <c r="T918" i="1"/>
  <c r="M918" i="1"/>
  <c r="L918" i="1"/>
  <c r="K918" i="1"/>
  <c r="AD917" i="1"/>
  <c r="AE917" i="1" s="1"/>
  <c r="AA917" i="1"/>
  <c r="AB917" i="1" s="1"/>
  <c r="T917" i="1"/>
  <c r="M917" i="1"/>
  <c r="L917" i="1"/>
  <c r="K917" i="1"/>
  <c r="AD911" i="1"/>
  <c r="AA911" i="1"/>
  <c r="AE911" i="1" s="1"/>
  <c r="T911" i="1"/>
  <c r="M911" i="1"/>
  <c r="L911" i="1"/>
  <c r="K911" i="1"/>
  <c r="AD916" i="1"/>
  <c r="AE916" i="1" s="1"/>
  <c r="AB916" i="1"/>
  <c r="AA916" i="1"/>
  <c r="T916" i="1"/>
  <c r="M916" i="1"/>
  <c r="L916" i="1"/>
  <c r="K916" i="1"/>
  <c r="AD912" i="1"/>
  <c r="AA912" i="1"/>
  <c r="T912" i="1"/>
  <c r="M912" i="1"/>
  <c r="L912" i="1"/>
  <c r="K912" i="1"/>
  <c r="AD914" i="1"/>
  <c r="AE914" i="1" s="1"/>
  <c r="AB914" i="1"/>
  <c r="AA914" i="1"/>
  <c r="T914" i="1"/>
  <c r="M914" i="1"/>
  <c r="L914" i="1"/>
  <c r="K914" i="1"/>
  <c r="AD913" i="1"/>
  <c r="AE913" i="1" s="1"/>
  <c r="AA913" i="1"/>
  <c r="AB913" i="1" s="1"/>
  <c r="T913" i="1"/>
  <c r="M913" i="1"/>
  <c r="L913" i="1"/>
  <c r="K913" i="1"/>
  <c r="S901" i="1"/>
  <c r="R901" i="1"/>
  <c r="AA900" i="1"/>
  <c r="T900" i="1"/>
  <c r="K900" i="1"/>
  <c r="AA899" i="1"/>
  <c r="T899" i="1"/>
  <c r="K899" i="1"/>
  <c r="AA898" i="1"/>
  <c r="T898" i="1"/>
  <c r="K898" i="1"/>
  <c r="AA897" i="1"/>
  <c r="AB897" i="1" s="1"/>
  <c r="T897" i="1"/>
  <c r="K897" i="1"/>
  <c r="AA896" i="1"/>
  <c r="T896" i="1"/>
  <c r="AA895" i="1"/>
  <c r="AB895" i="1" s="1"/>
  <c r="T895" i="1"/>
  <c r="K895" i="1"/>
  <c r="AA894" i="1"/>
  <c r="T894" i="1"/>
  <c r="K894" i="1"/>
  <c r="S892" i="1"/>
  <c r="R892" i="1"/>
  <c r="AB881" i="1"/>
  <c r="AA881" i="1"/>
  <c r="T881" i="1"/>
  <c r="K881" i="1"/>
  <c r="AA880" i="1"/>
  <c r="T880" i="1"/>
  <c r="K880" i="1"/>
  <c r="AA879" i="1"/>
  <c r="T879" i="1"/>
  <c r="K879" i="1"/>
  <c r="AA878" i="1"/>
  <c r="T878" i="1"/>
  <c r="K878" i="1"/>
  <c r="AA891" i="1"/>
  <c r="AB891" i="1" s="1"/>
  <c r="T891" i="1"/>
  <c r="K891" i="1"/>
  <c r="AA882" i="1"/>
  <c r="T882" i="1"/>
  <c r="K882" i="1"/>
  <c r="AB887" i="1"/>
  <c r="AA887" i="1"/>
  <c r="T887" i="1"/>
  <c r="K887" i="1"/>
  <c r="AA885" i="1"/>
  <c r="T885" i="1"/>
  <c r="K885" i="1"/>
  <c r="AA886" i="1"/>
  <c r="T886" i="1"/>
  <c r="K886" i="1"/>
  <c r="AA883" i="1"/>
  <c r="AB883" i="1" s="1"/>
  <c r="T883" i="1"/>
  <c r="K883" i="1"/>
  <c r="AB884" i="1"/>
  <c r="AA884" i="1"/>
  <c r="T884" i="1"/>
  <c r="K884" i="1"/>
  <c r="AB888" i="1"/>
  <c r="AA888" i="1"/>
  <c r="T888" i="1"/>
  <c r="K888" i="1"/>
  <c r="AB890" i="1"/>
  <c r="AA890" i="1"/>
  <c r="T890" i="1"/>
  <c r="K890" i="1"/>
  <c r="AA889" i="1"/>
  <c r="T889" i="1"/>
  <c r="K889" i="1"/>
  <c r="AB869" i="1"/>
  <c r="AA869" i="1"/>
  <c r="T869" i="1"/>
  <c r="K869" i="1"/>
  <c r="I869" i="1"/>
  <c r="H869" i="1"/>
  <c r="AB868" i="1"/>
  <c r="AA868" i="1"/>
  <c r="T868" i="1"/>
  <c r="K868" i="1"/>
  <c r="I868" i="1"/>
  <c r="H868" i="1"/>
  <c r="AB867" i="1"/>
  <c r="AA867" i="1"/>
  <c r="T867" i="1"/>
  <c r="K867" i="1"/>
  <c r="I867" i="1"/>
  <c r="H867" i="1"/>
  <c r="AB866" i="1"/>
  <c r="AA866" i="1"/>
  <c r="T866" i="1"/>
  <c r="K866" i="1"/>
  <c r="I866" i="1"/>
  <c r="H866" i="1"/>
  <c r="AB865" i="1"/>
  <c r="AA865" i="1"/>
  <c r="T865" i="1"/>
  <c r="K865" i="1"/>
  <c r="I865" i="1"/>
  <c r="H865" i="1"/>
  <c r="AB864" i="1"/>
  <c r="AA864" i="1"/>
  <c r="T864" i="1"/>
  <c r="K864" i="1"/>
  <c r="I864" i="1"/>
  <c r="H864" i="1"/>
  <c r="AB863" i="1"/>
  <c r="AA863" i="1"/>
  <c r="T863" i="1"/>
  <c r="K863" i="1"/>
  <c r="I863" i="1"/>
  <c r="H863" i="1"/>
  <c r="AB862" i="1"/>
  <c r="AA862" i="1"/>
  <c r="T862" i="1"/>
  <c r="K862" i="1"/>
  <c r="I862" i="1"/>
  <c r="H862" i="1"/>
  <c r="AB861" i="1"/>
  <c r="AA861" i="1"/>
  <c r="T861" i="1"/>
  <c r="K861" i="1"/>
  <c r="I861" i="1"/>
  <c r="H861" i="1"/>
  <c r="AB860" i="1"/>
  <c r="AA860" i="1"/>
  <c r="T860" i="1"/>
  <c r="K860" i="1"/>
  <c r="I860" i="1"/>
  <c r="H860" i="1"/>
  <c r="AB859" i="1"/>
  <c r="AA859" i="1"/>
  <c r="T859" i="1"/>
  <c r="K859" i="1"/>
  <c r="I859" i="1"/>
  <c r="H859" i="1"/>
  <c r="AB858" i="1"/>
  <c r="AA858" i="1"/>
  <c r="T858" i="1"/>
  <c r="K858" i="1"/>
  <c r="I858" i="1"/>
  <c r="H858" i="1"/>
  <c r="AB857" i="1"/>
  <c r="AA857" i="1"/>
  <c r="T857" i="1"/>
  <c r="K857" i="1"/>
  <c r="I857" i="1"/>
  <c r="H857" i="1"/>
  <c r="AB856" i="1"/>
  <c r="AA856" i="1"/>
  <c r="T856" i="1"/>
  <c r="K856" i="1"/>
  <c r="I856" i="1"/>
  <c r="H856" i="1"/>
  <c r="AB855" i="1"/>
  <c r="AA855" i="1"/>
  <c r="T855" i="1"/>
  <c r="K855" i="1"/>
  <c r="I855" i="1"/>
  <c r="H855" i="1"/>
  <c r="AB854" i="1"/>
  <c r="AA854" i="1"/>
  <c r="T854" i="1"/>
  <c r="K854" i="1"/>
  <c r="I854" i="1"/>
  <c r="H854" i="1"/>
  <c r="AB853" i="1"/>
  <c r="AA853" i="1"/>
  <c r="T853" i="1"/>
  <c r="K853" i="1"/>
  <c r="I853" i="1"/>
  <c r="H853" i="1"/>
  <c r="AB852" i="1"/>
  <c r="AA852" i="1"/>
  <c r="T852" i="1"/>
  <c r="K852" i="1"/>
  <c r="I852" i="1"/>
  <c r="H852" i="1"/>
  <c r="AB851" i="1"/>
  <c r="AA851" i="1"/>
  <c r="T851" i="1"/>
  <c r="K851" i="1"/>
  <c r="I851" i="1"/>
  <c r="H851" i="1"/>
  <c r="AA809" i="1"/>
  <c r="AB809" i="1" s="1"/>
  <c r="T809" i="1"/>
  <c r="K809" i="1"/>
  <c r="H809" i="1"/>
  <c r="I809" i="1" s="1"/>
  <c r="AB808" i="1"/>
  <c r="AA808" i="1"/>
  <c r="T808" i="1"/>
  <c r="K808" i="1"/>
  <c r="I808" i="1"/>
  <c r="H808" i="1"/>
  <c r="AA807" i="1"/>
  <c r="AB807" i="1" s="1"/>
  <c r="T807" i="1"/>
  <c r="K807" i="1"/>
  <c r="H807" i="1"/>
  <c r="I807" i="1" s="1"/>
  <c r="AB769" i="1"/>
  <c r="AA769" i="1"/>
  <c r="T769" i="1"/>
  <c r="K769" i="1"/>
  <c r="I769" i="1"/>
  <c r="H769" i="1"/>
  <c r="AA751" i="1"/>
  <c r="T751" i="1"/>
  <c r="K751" i="1"/>
  <c r="I751" i="1"/>
  <c r="H751" i="1"/>
  <c r="AB698" i="1"/>
  <c r="AA698" i="1"/>
  <c r="T698" i="1"/>
  <c r="K698" i="1"/>
  <c r="I698" i="1"/>
  <c r="H698" i="1"/>
  <c r="AA656" i="1"/>
  <c r="T656" i="1"/>
  <c r="K656" i="1"/>
  <c r="I656" i="1"/>
  <c r="H656" i="1"/>
  <c r="AB648" i="1"/>
  <c r="AA648" i="1"/>
  <c r="T648" i="1"/>
  <c r="K648" i="1"/>
  <c r="I648" i="1"/>
  <c r="H648" i="1"/>
  <c r="AA628" i="1"/>
  <c r="AB628" i="1" s="1"/>
  <c r="T628" i="1"/>
  <c r="K628" i="1"/>
  <c r="H628" i="1"/>
  <c r="I628" i="1" s="1"/>
  <c r="AA606" i="1"/>
  <c r="T606" i="1"/>
  <c r="K606" i="1"/>
  <c r="I606" i="1"/>
  <c r="H606" i="1"/>
  <c r="AB591" i="1"/>
  <c r="AA591" i="1"/>
  <c r="T591" i="1"/>
  <c r="K591" i="1"/>
  <c r="H591" i="1"/>
  <c r="I591" i="1" s="1"/>
  <c r="AA589" i="1"/>
  <c r="T589" i="1"/>
  <c r="K589" i="1"/>
  <c r="H589" i="1"/>
  <c r="AA583" i="1"/>
  <c r="I583" i="1"/>
  <c r="H583" i="1"/>
  <c r="AB546" i="1"/>
  <c r="AA546" i="1"/>
  <c r="T546" i="1"/>
  <c r="K546" i="1"/>
  <c r="H546" i="1"/>
  <c r="I546" i="1" s="1"/>
  <c r="AB545" i="1"/>
  <c r="AA545" i="1"/>
  <c r="T545" i="1"/>
  <c r="K545" i="1"/>
  <c r="I545" i="1"/>
  <c r="H545" i="1"/>
  <c r="AA539" i="1"/>
  <c r="AB539" i="1" s="1"/>
  <c r="T539" i="1"/>
  <c r="K539" i="1"/>
  <c r="I539" i="1"/>
  <c r="H539" i="1"/>
  <c r="AB530" i="1"/>
  <c r="AA530" i="1"/>
  <c r="T530" i="1"/>
  <c r="K530" i="1"/>
  <c r="I530" i="1"/>
  <c r="H530" i="1"/>
  <c r="AB520" i="1"/>
  <c r="AA520" i="1"/>
  <c r="T520" i="1"/>
  <c r="K520" i="1"/>
  <c r="I520" i="1"/>
  <c r="H520" i="1"/>
  <c r="AB488" i="1"/>
  <c r="AA488" i="1"/>
  <c r="T488" i="1"/>
  <c r="K488" i="1"/>
  <c r="I488" i="1"/>
  <c r="H488" i="1"/>
  <c r="AA466" i="1"/>
  <c r="T466" i="1"/>
  <c r="K466" i="1"/>
  <c r="H466" i="1"/>
  <c r="I466" i="1" s="1"/>
  <c r="AA465" i="1"/>
  <c r="AB465" i="1" s="1"/>
  <c r="T465" i="1"/>
  <c r="K465" i="1"/>
  <c r="I465" i="1"/>
  <c r="H465" i="1"/>
  <c r="AB464" i="1"/>
  <c r="AA464" i="1"/>
  <c r="T464" i="1"/>
  <c r="K464" i="1"/>
  <c r="H464" i="1"/>
  <c r="I464" i="1" s="1"/>
  <c r="AA463" i="1"/>
  <c r="T463" i="1"/>
  <c r="K463" i="1"/>
  <c r="I463" i="1"/>
  <c r="H463" i="1"/>
  <c r="AA355" i="1"/>
  <c r="AB355" i="1" s="1"/>
  <c r="H355" i="1"/>
  <c r="AA354" i="1"/>
  <c r="T354" i="1"/>
  <c r="K354" i="1"/>
  <c r="I354" i="1"/>
  <c r="H354" i="1"/>
  <c r="AA353" i="1"/>
  <c r="AB353" i="1" s="1"/>
  <c r="H353" i="1"/>
  <c r="I353" i="1" s="1"/>
  <c r="AA352" i="1"/>
  <c r="T352" i="1"/>
  <c r="K352" i="1"/>
  <c r="H352" i="1"/>
  <c r="AA227" i="1"/>
  <c r="I227" i="1"/>
  <c r="H227" i="1"/>
  <c r="AD176" i="1"/>
  <c r="AB176" i="1"/>
  <c r="AA176" i="1"/>
  <c r="AE176" i="1" s="1"/>
  <c r="T176" i="1"/>
  <c r="M176" i="1"/>
  <c r="P176" i="1" s="1"/>
  <c r="Q176" i="1" s="1"/>
  <c r="L176" i="1"/>
  <c r="K176" i="1"/>
  <c r="I176" i="1"/>
  <c r="H176" i="1"/>
  <c r="AA58" i="1"/>
  <c r="AB58" i="1" s="1"/>
  <c r="T58" i="1"/>
  <c r="K58" i="1"/>
  <c r="H58" i="1"/>
  <c r="I58" i="1" s="1"/>
  <c r="AB24" i="1"/>
  <c r="AA24" i="1"/>
  <c r="I24" i="1"/>
  <c r="H24" i="1"/>
  <c r="G51" i="8"/>
  <c r="G68" i="8"/>
  <c r="F43" i="8"/>
  <c r="D61" i="8"/>
  <c r="G28" i="8"/>
  <c r="D25" i="8"/>
  <c r="F8" i="8"/>
  <c r="D6" i="8"/>
  <c r="G48" i="8"/>
  <c r="D11" i="8"/>
  <c r="F50" i="8"/>
  <c r="F73" i="8"/>
  <c r="D46" i="8"/>
  <c r="D71" i="8"/>
  <c r="D58" i="7"/>
  <c r="D22" i="7"/>
  <c r="G47" i="7"/>
  <c r="G57" i="7"/>
  <c r="D38" i="7"/>
  <c r="D16" i="7"/>
  <c r="F43" i="7"/>
  <c r="G58" i="7"/>
  <c r="G63" i="6"/>
  <c r="D67" i="6"/>
  <c r="G52" i="7"/>
  <c r="F34" i="7"/>
  <c r="D46" i="7"/>
  <c r="D59" i="7"/>
  <c r="F62" i="6"/>
  <c r="G55" i="6"/>
  <c r="F55" i="6"/>
  <c r="D49" i="6"/>
  <c r="G13" i="7"/>
  <c r="G41" i="6"/>
  <c r="D74" i="6"/>
  <c r="G31" i="6"/>
  <c r="D31" i="6"/>
  <c r="F7" i="4"/>
  <c r="F163" i="3"/>
  <c r="G164" i="3"/>
  <c r="D41" i="6"/>
  <c r="F158" i="3"/>
  <c r="L169" i="3"/>
  <c r="D82" i="6"/>
  <c r="D165" i="3"/>
  <c r="F155" i="3"/>
  <c r="L168" i="3"/>
  <c r="F116" i="3"/>
  <c r="G95" i="3"/>
  <c r="G118" i="3"/>
  <c r="F128" i="3"/>
  <c r="D118" i="3"/>
  <c r="G137" i="3"/>
  <c r="F141" i="3"/>
  <c r="F102" i="3"/>
  <c r="D103" i="3"/>
  <c r="F78" i="3"/>
  <c r="G73" i="3"/>
  <c r="F93" i="3"/>
  <c r="L132" i="3"/>
  <c r="F97" i="3"/>
  <c r="D99" i="3"/>
  <c r="F88" i="3"/>
  <c r="D10" i="3"/>
  <c r="D49" i="3"/>
  <c r="G918" i="1"/>
  <c r="D25" i="3"/>
  <c r="G27" i="3"/>
  <c r="D8" i="3"/>
  <c r="G121" i="3"/>
  <c r="G910" i="1"/>
  <c r="L879" i="1"/>
  <c r="L881" i="1"/>
  <c r="G883" i="1"/>
  <c r="D33" i="3"/>
  <c r="D847" i="1"/>
  <c r="G17" i="3"/>
  <c r="F821" i="1"/>
  <c r="G822" i="1"/>
  <c r="G914" i="1"/>
  <c r="F822" i="1"/>
  <c r="G813" i="1"/>
  <c r="G836" i="1"/>
  <c r="D850" i="1"/>
  <c r="L897" i="1"/>
  <c r="F844" i="1"/>
  <c r="F846" i="1"/>
  <c r="G817" i="1"/>
  <c r="D791" i="1"/>
  <c r="D780" i="1"/>
  <c r="G742" i="1"/>
  <c r="F796" i="1"/>
  <c r="F727" i="1"/>
  <c r="G771" i="1"/>
  <c r="F818" i="1"/>
  <c r="G49" i="8"/>
  <c r="F65" i="8"/>
  <c r="F41" i="8"/>
  <c r="D59" i="8"/>
  <c r="F25" i="8"/>
  <c r="D23" i="8"/>
  <c r="F6" i="8"/>
  <c r="G46" i="8"/>
  <c r="F48" i="8"/>
  <c r="F71" i="8"/>
  <c r="D44" i="8"/>
  <c r="D65" i="7"/>
  <c r="G45" i="7"/>
  <c r="F55" i="7"/>
  <c r="D35" i="7"/>
  <c r="D22" i="8"/>
  <c r="F41" i="7"/>
  <c r="F33" i="7"/>
  <c r="G61" i="6"/>
  <c r="D65" i="6"/>
  <c r="G50" i="7"/>
  <c r="F83" i="6"/>
  <c r="D44" i="7"/>
  <c r="G56" i="7"/>
  <c r="D81" i="6"/>
  <c r="G54" i="6"/>
  <c r="G38" i="6"/>
  <c r="F38" i="6"/>
  <c r="D72" i="6"/>
  <c r="G29" i="6"/>
  <c r="G171" i="3"/>
  <c r="G9" i="4"/>
  <c r="D163" i="3"/>
  <c r="G35" i="6"/>
  <c r="G165" i="3"/>
  <c r="D29" i="6"/>
  <c r="G160" i="3"/>
  <c r="G139" i="3"/>
  <c r="D94" i="3"/>
  <c r="F105" i="3"/>
  <c r="D117" i="3"/>
  <c r="G113" i="3"/>
  <c r="F137" i="3"/>
  <c r="D141" i="3"/>
  <c r="G161" i="3"/>
  <c r="M168" i="3"/>
  <c r="G65" i="3"/>
  <c r="F65" i="3"/>
  <c r="D65" i="3"/>
  <c r="F91" i="3"/>
  <c r="F80" i="3"/>
  <c r="L90" i="3"/>
  <c r="D98" i="3"/>
  <c r="G62" i="3"/>
  <c r="D75" i="3"/>
  <c r="D18" i="3"/>
  <c r="F26" i="3"/>
  <c r="D26" i="3"/>
  <c r="G925" i="1"/>
  <c r="D108" i="3"/>
  <c r="F17" i="3"/>
  <c r="G887" i="1"/>
  <c r="G842" i="1"/>
  <c r="G891" i="1"/>
  <c r="G894" i="1"/>
  <c r="G846" i="1"/>
  <c r="G10" i="3"/>
  <c r="E846" i="1"/>
  <c r="F872" i="1"/>
  <c r="D821" i="1"/>
  <c r="G886" i="1"/>
  <c r="D845" i="1"/>
  <c r="D849" i="1"/>
  <c r="D836" i="1"/>
  <c r="G839" i="1"/>
  <c r="E844" i="1"/>
  <c r="D816" i="1"/>
  <c r="F754" i="1"/>
  <c r="G775" i="1"/>
  <c r="D741" i="1"/>
  <c r="G792" i="1"/>
  <c r="F760" i="1"/>
  <c r="F826" i="1"/>
  <c r="D770" i="1"/>
  <c r="G810" i="1"/>
  <c r="F771" i="1"/>
  <c r="G47" i="8"/>
  <c r="F63" i="8"/>
  <c r="D57" i="8"/>
  <c r="F23" i="8"/>
  <c r="G44" i="8"/>
  <c r="G73" i="8"/>
  <c r="F46" i="8"/>
  <c r="F69" i="8"/>
  <c r="D42" i="8"/>
  <c r="F61" i="7"/>
  <c r="G25" i="7"/>
  <c r="G7" i="7"/>
  <c r="G43" i="7"/>
  <c r="F57" i="7"/>
  <c r="D33" i="7"/>
  <c r="F37" i="7"/>
  <c r="F6" i="7"/>
  <c r="D63" i="6"/>
  <c r="G48" i="7"/>
  <c r="F54" i="7"/>
  <c r="G80" i="6"/>
  <c r="D42" i="7"/>
  <c r="G32" i="7"/>
  <c r="D79" i="6"/>
  <c r="D52" i="6"/>
  <c r="F49" i="6"/>
  <c r="F35" i="6"/>
  <c r="G84" i="6"/>
  <c r="D35" i="6"/>
  <c r="G70" i="6"/>
  <c r="F26" i="6"/>
  <c r="G162" i="3"/>
  <c r="D8" i="4"/>
  <c r="G163" i="3"/>
  <c r="G158" i="3"/>
  <c r="D164" i="3"/>
  <c r="F14" i="6"/>
  <c r="D159" i="3"/>
  <c r="F160" i="3"/>
  <c r="F161" i="3"/>
  <c r="F110" i="3"/>
  <c r="D135" i="3"/>
  <c r="D155" i="3"/>
  <c r="G112" i="3"/>
  <c r="F124" i="3"/>
  <c r="F86" i="3"/>
  <c r="D112" i="3"/>
  <c r="D133" i="3"/>
  <c r="G136" i="3"/>
  <c r="F154" i="3"/>
  <c r="D131" i="3"/>
  <c r="G51" i="3"/>
  <c r="G59" i="3"/>
  <c r="D89" i="3"/>
  <c r="F109" i="3"/>
  <c r="G74" i="3"/>
  <c r="D97" i="3"/>
  <c r="G48" i="3"/>
  <c r="F55" i="3"/>
  <c r="F6" i="3"/>
  <c r="F41" i="3"/>
  <c r="F69" i="3"/>
  <c r="G13" i="3"/>
  <c r="G907" i="1"/>
  <c r="G82" i="3"/>
  <c r="G913" i="1"/>
  <c r="F10" i="3"/>
  <c r="G873" i="1"/>
  <c r="F841" i="1"/>
  <c r="G879" i="1"/>
  <c r="G86" i="3"/>
  <c r="L869" i="1"/>
  <c r="M869" i="1" s="1"/>
  <c r="F817" i="1"/>
  <c r="G702" i="1"/>
  <c r="F871" i="1"/>
  <c r="F702" i="1"/>
  <c r="D843" i="1"/>
  <c r="G915" i="1"/>
  <c r="F829" i="1"/>
  <c r="G848" i="1"/>
  <c r="L888" i="1"/>
  <c r="F830" i="1"/>
  <c r="E836" i="1"/>
  <c r="G878" i="1"/>
  <c r="G811" i="1"/>
  <c r="F786" i="1"/>
  <c r="D774" i="1"/>
  <c r="G736" i="1"/>
  <c r="G767" i="1"/>
  <c r="F805" i="1"/>
  <c r="G45" i="8"/>
  <c r="F61" i="8"/>
  <c r="G25" i="8"/>
  <c r="D55" i="8"/>
  <c r="G42" i="8"/>
  <c r="G71" i="8"/>
  <c r="F44" i="8"/>
  <c r="D64" i="8"/>
  <c r="D40" i="8"/>
  <c r="F58" i="7"/>
  <c r="F22" i="7"/>
  <c r="D85" i="6"/>
  <c r="G41" i="7"/>
  <c r="D55" i="7"/>
  <c r="D73" i="8"/>
  <c r="F59" i="7"/>
  <c r="F38" i="7"/>
  <c r="D6" i="7"/>
  <c r="D61" i="6"/>
  <c r="G46" i="7"/>
  <c r="F52" i="7"/>
  <c r="D40" i="7"/>
  <c r="D70" i="6"/>
  <c r="G49" i="6"/>
  <c r="G15" i="6"/>
  <c r="F15" i="6"/>
  <c r="D56" i="7"/>
  <c r="D32" i="6"/>
  <c r="F69" i="6"/>
  <c r="F63" i="6"/>
  <c r="F67" i="6"/>
  <c r="D23" i="6"/>
  <c r="D161" i="3"/>
  <c r="G7" i="4"/>
  <c r="D162" i="3"/>
  <c r="F145" i="3"/>
  <c r="G146" i="3"/>
  <c r="G26" i="6"/>
  <c r="F146" i="3"/>
  <c r="G159" i="3"/>
  <c r="D11" i="6"/>
  <c r="G156" i="3"/>
  <c r="L157" i="3"/>
  <c r="F149" i="3"/>
  <c r="G127" i="3"/>
  <c r="G143" i="3"/>
  <c r="D15" i="6"/>
  <c r="D111" i="3"/>
  <c r="G107" i="3"/>
  <c r="L126" i="3"/>
  <c r="F134" i="3"/>
  <c r="D134" i="3"/>
  <c r="D120" i="3"/>
  <c r="D50" i="3"/>
  <c r="G52" i="3"/>
  <c r="D87" i="3"/>
  <c r="D73" i="3"/>
  <c r="G81" i="3"/>
  <c r="D96" i="3"/>
  <c r="G41" i="3"/>
  <c r="F51" i="3"/>
  <c r="G909" i="1"/>
  <c r="F38" i="3"/>
  <c r="D62" i="3"/>
  <c r="F7" i="3"/>
  <c r="D7" i="3"/>
  <c r="F13" i="3"/>
  <c r="D68" i="3"/>
  <c r="L899" i="1"/>
  <c r="G6" i="3"/>
  <c r="D872" i="1"/>
  <c r="D840" i="1"/>
  <c r="L890" i="1"/>
  <c r="F874" i="1"/>
  <c r="L868" i="1"/>
  <c r="F42" i="3"/>
  <c r="L895" i="1"/>
  <c r="AD895" i="1"/>
  <c r="F82" i="3"/>
  <c r="L867" i="1"/>
  <c r="AD867" i="1" s="1"/>
  <c r="G898" i="1"/>
  <c r="D817" i="1"/>
  <c r="F838" i="1"/>
  <c r="G912" i="1"/>
  <c r="G841" i="1"/>
  <c r="D830" i="1"/>
  <c r="D839" i="1"/>
  <c r="G872" i="1"/>
  <c r="D810" i="1"/>
  <c r="F820" i="1"/>
  <c r="G770" i="1"/>
  <c r="D735" i="1"/>
  <c r="F787" i="1"/>
  <c r="F755" i="1"/>
  <c r="G805" i="1"/>
  <c r="D766" i="1"/>
  <c r="F767" i="1"/>
  <c r="G43" i="8"/>
  <c r="F59" i="8"/>
  <c r="G23" i="8"/>
  <c r="D53" i="8"/>
  <c r="G8" i="8"/>
  <c r="G37" i="8"/>
  <c r="G64" i="8"/>
  <c r="G40" i="8"/>
  <c r="G69" i="8"/>
  <c r="F42" i="8"/>
  <c r="D62" i="8"/>
  <c r="F24" i="8"/>
  <c r="D19" i="7"/>
  <c r="D83" i="6"/>
  <c r="G37" i="7"/>
  <c r="D53" i="7"/>
  <c r="D69" i="8"/>
  <c r="G7" i="8"/>
  <c r="F35" i="7"/>
  <c r="F81" i="6"/>
  <c r="D59" i="6"/>
  <c r="G44" i="7"/>
  <c r="F50" i="7"/>
  <c r="D39" i="7"/>
  <c r="G82" i="6"/>
  <c r="F57" i="6"/>
  <c r="D7" i="6"/>
  <c r="D11" i="4"/>
  <c r="D32" i="7"/>
  <c r="D30" i="6"/>
  <c r="D62" i="6"/>
  <c r="G20" i="6"/>
  <c r="F59" i="6"/>
  <c r="D64" i="6"/>
  <c r="D149" i="3"/>
  <c r="G174" i="3"/>
  <c r="F32" i="6"/>
  <c r="D145" i="3"/>
  <c r="F23" i="6"/>
  <c r="F56" i="6"/>
  <c r="D158" i="3"/>
  <c r="AD169" i="3"/>
  <c r="D154" i="3"/>
  <c r="F156" i="3"/>
  <c r="F104" i="3"/>
  <c r="G123" i="3"/>
  <c r="F143" i="3"/>
  <c r="G106" i="3"/>
  <c r="F118" i="3"/>
  <c r="F142" i="3"/>
  <c r="D106" i="3"/>
  <c r="F125" i="3"/>
  <c r="G131" i="3"/>
  <c r="G94" i="3"/>
  <c r="L100" i="3"/>
  <c r="D51" i="3"/>
  <c r="F85" i="3"/>
  <c r="D101" i="3"/>
  <c r="D80" i="3"/>
  <c r="AD90" i="3"/>
  <c r="F131" i="3"/>
  <c r="F49" i="3"/>
  <c r="D88" i="3"/>
  <c r="D114" i="3"/>
  <c r="G931" i="1"/>
  <c r="G33" i="3"/>
  <c r="G88" i="3"/>
  <c r="L908" i="1"/>
  <c r="E839" i="1"/>
  <c r="G874" i="1"/>
  <c r="L884" i="1"/>
  <c r="L866" i="1"/>
  <c r="L880" i="1"/>
  <c r="AD880" i="1"/>
  <c r="L865" i="1"/>
  <c r="G812" i="1"/>
  <c r="F845" i="1"/>
  <c r="F812" i="1"/>
  <c r="L891" i="1"/>
  <c r="F823" i="1"/>
  <c r="E838" i="1"/>
  <c r="F824" i="1"/>
  <c r="G825" i="1"/>
  <c r="G837" i="1"/>
  <c r="E842" i="1"/>
  <c r="F780" i="1"/>
  <c r="D806" i="1"/>
  <c r="G766" i="1"/>
  <c r="G727" i="1"/>
  <c r="D796" i="1"/>
  <c r="G761" i="1"/>
  <c r="G65" i="8"/>
  <c r="G41" i="8"/>
  <c r="F57" i="8"/>
  <c r="L62" i="7"/>
  <c r="D51" i="8"/>
  <c r="D74" i="8"/>
  <c r="F34" i="8"/>
  <c r="G62" i="8"/>
  <c r="F37" i="8"/>
  <c r="F64" i="8"/>
  <c r="F40" i="8"/>
  <c r="D60" i="8"/>
  <c r="F22" i="8"/>
  <c r="G22" i="7"/>
  <c r="D17" i="7"/>
  <c r="G6" i="8"/>
  <c r="G38" i="7"/>
  <c r="D51" i="7"/>
  <c r="G18" i="7"/>
  <c r="F79" i="6"/>
  <c r="G19" i="7"/>
  <c r="D57" i="6"/>
  <c r="G42" i="7"/>
  <c r="F48" i="7"/>
  <c r="D36" i="7"/>
  <c r="D80" i="6"/>
  <c r="G56" i="6"/>
  <c r="F7" i="6"/>
  <c r="F11" i="4"/>
  <c r="G6" i="4"/>
  <c r="D60" i="6"/>
  <c r="F17" i="6"/>
  <c r="G58" i="6"/>
  <c r="D58" i="6"/>
  <c r="D14" i="6"/>
  <c r="G144" i="3"/>
  <c r="L170" i="3"/>
  <c r="F139" i="3"/>
  <c r="G140" i="3"/>
  <c r="D20" i="6"/>
  <c r="D47" i="6"/>
  <c r="G154" i="3"/>
  <c r="G148" i="3"/>
  <c r="F144" i="3"/>
  <c r="D122" i="3"/>
  <c r="F127" i="3"/>
  <c r="D105" i="3"/>
  <c r="D138" i="3"/>
  <c r="G101" i="3"/>
  <c r="D125" i="3"/>
  <c r="G122" i="3"/>
  <c r="G78" i="3"/>
  <c r="G93" i="3"/>
  <c r="F45" i="3"/>
  <c r="G80" i="3"/>
  <c r="G99" i="3"/>
  <c r="D59" i="3"/>
  <c r="F103" i="3"/>
  <c r="D45" i="3"/>
  <c r="G103" i="3"/>
  <c r="L910" i="1"/>
  <c r="G916" i="1"/>
  <c r="G28" i="3"/>
  <c r="G37" i="3"/>
  <c r="G55" i="3"/>
  <c r="G911" i="1"/>
  <c r="D9" i="3"/>
  <c r="D28" i="3"/>
  <c r="D873" i="1"/>
  <c r="G844" i="1"/>
  <c r="G875" i="1"/>
  <c r="L864" i="1"/>
  <c r="G881" i="1"/>
  <c r="G882" i="1"/>
  <c r="L887" i="1"/>
  <c r="G9" i="3"/>
  <c r="L863" i="1"/>
  <c r="D811" i="1"/>
  <c r="G843" i="1"/>
  <c r="L809" i="1"/>
  <c r="E835" i="1"/>
  <c r="F850" i="1"/>
  <c r="F836" i="1"/>
  <c r="D824" i="1"/>
  <c r="G826" i="1"/>
  <c r="D844" i="1"/>
  <c r="G802" i="1"/>
  <c r="D765" i="1"/>
  <c r="D726" i="1"/>
  <c r="F781" i="1"/>
  <c r="F748" i="1"/>
  <c r="F792" i="1"/>
  <c r="D760" i="1"/>
  <c r="G63" i="8"/>
  <c r="F55" i="8"/>
  <c r="F74" i="8"/>
  <c r="D49" i="8"/>
  <c r="D72" i="8"/>
  <c r="G34" i="8"/>
  <c r="D31" i="8"/>
  <c r="G60" i="8"/>
  <c r="D34" i="8"/>
  <c r="F62" i="8"/>
  <c r="D37" i="8"/>
  <c r="D58" i="8"/>
  <c r="D19" i="8"/>
  <c r="F19" i="7"/>
  <c r="F60" i="7"/>
  <c r="G35" i="7"/>
  <c r="D49" i="7"/>
  <c r="D57" i="7"/>
  <c r="F13" i="7"/>
  <c r="G75" i="6"/>
  <c r="G10" i="7"/>
  <c r="D55" i="6"/>
  <c r="G40" i="7"/>
  <c r="F46" i="7"/>
  <c r="D34" i="7"/>
  <c r="F74" i="6"/>
  <c r="G52" i="6"/>
  <c r="G11" i="4"/>
  <c r="F82" i="6"/>
  <c r="G62" i="6"/>
  <c r="G17" i="6"/>
  <c r="G59" i="6"/>
  <c r="L16" i="6"/>
  <c r="F53" i="6"/>
  <c r="G57" i="6"/>
  <c r="D143" i="3"/>
  <c r="G7" i="6"/>
  <c r="F32" i="7"/>
  <c r="D139" i="3"/>
  <c r="F29" i="6"/>
  <c r="G147" i="3"/>
  <c r="F165" i="3"/>
  <c r="D147" i="3"/>
  <c r="F148" i="3"/>
  <c r="F94" i="3"/>
  <c r="G117" i="3"/>
  <c r="G96" i="3"/>
  <c r="F112" i="3"/>
  <c r="G61" i="8"/>
  <c r="F53" i="8"/>
  <c r="F72" i="8"/>
  <c r="D47" i="8"/>
  <c r="D70" i="8"/>
  <c r="F31" i="8"/>
  <c r="G58" i="8"/>
  <c r="F60" i="8"/>
  <c r="G24" i="8"/>
  <c r="D56" i="8"/>
  <c r="F17" i="7"/>
  <c r="D24" i="8"/>
  <c r="G33" i="7"/>
  <c r="D47" i="7"/>
  <c r="F18" i="7"/>
  <c r="F53" i="7"/>
  <c r="G6" i="7"/>
  <c r="G73" i="6"/>
  <c r="F84" i="6"/>
  <c r="F31" i="7"/>
  <c r="G39" i="7"/>
  <c r="F44" i="7"/>
  <c r="F72" i="6"/>
  <c r="F47" i="6"/>
  <c r="D10" i="4"/>
  <c r="D7" i="7"/>
  <c r="F71" i="6"/>
  <c r="F61" i="6"/>
  <c r="G50" i="6"/>
  <c r="F9" i="4"/>
  <c r="G138" i="3"/>
  <c r="F162" i="3"/>
  <c r="G60" i="6"/>
  <c r="G134" i="3"/>
  <c r="F6" i="4"/>
  <c r="D26" i="6"/>
  <c r="D146" i="3"/>
  <c r="F58" i="6"/>
  <c r="F135" i="3"/>
  <c r="D116" i="3"/>
  <c r="F123" i="3"/>
  <c r="D95" i="3"/>
  <c r="F133" i="3"/>
  <c r="G169" i="3"/>
  <c r="D119" i="3"/>
  <c r="G116" i="3"/>
  <c r="F89" i="3"/>
  <c r="F136" i="3"/>
  <c r="G97" i="3"/>
  <c r="G145" i="3"/>
  <c r="G68" i="3"/>
  <c r="F81" i="3"/>
  <c r="D92" i="3"/>
  <c r="G38" i="3"/>
  <c r="F75" i="3"/>
  <c r="D41" i="3"/>
  <c r="D69" i="3"/>
  <c r="F95" i="3"/>
  <c r="F28" i="3"/>
  <c r="F50" i="3"/>
  <c r="D86" i="3"/>
  <c r="AD879" i="1"/>
  <c r="G16" i="3"/>
  <c r="F16" i="3"/>
  <c r="D842" i="1"/>
  <c r="G42" i="3"/>
  <c r="L860" i="1"/>
  <c r="L886" i="1"/>
  <c r="L889" i="1"/>
  <c r="AD889" i="1"/>
  <c r="L859" i="1"/>
  <c r="M859" i="1" s="1"/>
  <c r="E837" i="1"/>
  <c r="F840" i="1"/>
  <c r="D805" i="1"/>
  <c r="G838" i="1"/>
  <c r="F806" i="1"/>
  <c r="D828" i="1"/>
  <c r="D829" i="1"/>
  <c r="E849" i="1"/>
  <c r="D704" i="1"/>
  <c r="G820" i="1"/>
  <c r="F816" i="1"/>
  <c r="G796" i="1"/>
  <c r="D759" i="1"/>
  <c r="D720" i="1"/>
  <c r="F775" i="1"/>
  <c r="F742" i="1"/>
  <c r="D787" i="1"/>
  <c r="D755" i="1"/>
  <c r="F788" i="1"/>
  <c r="F756" i="1"/>
  <c r="G59" i="8"/>
  <c r="D12" i="8"/>
  <c r="F51" i="8"/>
  <c r="F70" i="8"/>
  <c r="D45" i="8"/>
  <c r="D68" i="8"/>
  <c r="D28" i="8"/>
  <c r="G16" i="8"/>
  <c r="G56" i="8"/>
  <c r="F58" i="8"/>
  <c r="G22" i="8"/>
  <c r="D54" i="8"/>
  <c r="F65" i="7"/>
  <c r="G85" i="6"/>
  <c r="G60" i="7"/>
  <c r="G55" i="7"/>
  <c r="G31" i="7"/>
  <c r="D45" i="7"/>
  <c r="F16" i="7"/>
  <c r="F51" i="7"/>
  <c r="F85" i="6"/>
  <c r="G71" i="6"/>
  <c r="D75" i="6"/>
  <c r="D28" i="7"/>
  <c r="G36" i="7"/>
  <c r="F42" i="7"/>
  <c r="D54" i="7"/>
  <c r="F70" i="6"/>
  <c r="G17" i="7"/>
  <c r="G16" i="7"/>
  <c r="F75" i="6"/>
  <c r="G66" i="6"/>
  <c r="F60" i="6"/>
  <c r="G8" i="6"/>
  <c r="G53" i="6"/>
  <c r="G11" i="6"/>
  <c r="G44" i="6"/>
  <c r="F31" i="6"/>
  <c r="D137" i="3"/>
  <c r="G32" i="6"/>
  <c r="F10" i="4"/>
  <c r="G64" i="6"/>
  <c r="G170" i="3"/>
  <c r="G14" i="6"/>
  <c r="G141" i="3"/>
  <c r="G30" i="6"/>
  <c r="F52" i="6"/>
  <c r="F44" i="6"/>
  <c r="L83" i="3"/>
  <c r="G111" i="3"/>
  <c r="G128" i="3"/>
  <c r="F159" i="3"/>
  <c r="F106" i="3"/>
  <c r="D128" i="3"/>
  <c r="F113" i="3"/>
  <c r="G114" i="3"/>
  <c r="F114" i="3"/>
  <c r="D115" i="3"/>
  <c r="G149" i="3"/>
  <c r="G89" i="3"/>
  <c r="F87" i="3"/>
  <c r="G109" i="3"/>
  <c r="F73" i="3"/>
  <c r="D93" i="3"/>
  <c r="G115" i="3"/>
  <c r="F140" i="3"/>
  <c r="G75" i="3"/>
  <c r="F31" i="3"/>
  <c r="G69" i="3"/>
  <c r="F25" i="3"/>
  <c r="D38" i="3"/>
  <c r="G56" i="3"/>
  <c r="G92" i="3"/>
  <c r="F21" i="3"/>
  <c r="G22" i="3"/>
  <c r="G49" i="3"/>
  <c r="D82" i="3"/>
  <c r="L885" i="1"/>
  <c r="L909" i="1"/>
  <c r="M908" i="1"/>
  <c r="E841" i="1"/>
  <c r="AD899" i="1"/>
  <c r="L858" i="1"/>
  <c r="G890" i="1"/>
  <c r="G871" i="1"/>
  <c r="G880" i="1"/>
  <c r="L857" i="1"/>
  <c r="G835" i="1"/>
  <c r="G800" i="1"/>
  <c r="D835" i="1"/>
  <c r="D871" i="1"/>
  <c r="G823" i="1"/>
  <c r="E845" i="1"/>
  <c r="F813" i="1"/>
  <c r="G824" i="1"/>
  <c r="D848" i="1"/>
  <c r="F814" i="1"/>
  <c r="G815" i="1"/>
  <c r="D818" i="1"/>
  <c r="G827" i="1"/>
  <c r="G814" i="1"/>
  <c r="G755" i="1"/>
  <c r="G782" i="1"/>
  <c r="G57" i="8"/>
  <c r="G74" i="8"/>
  <c r="F49" i="8"/>
  <c r="F68" i="8"/>
  <c r="D43" i="8"/>
  <c r="F13" i="8"/>
  <c r="G54" i="8"/>
  <c r="G19" i="8"/>
  <c r="F56" i="8"/>
  <c r="F19" i="8"/>
  <c r="D52" i="8"/>
  <c r="G83" i="6"/>
  <c r="G53" i="7"/>
  <c r="F28" i="7"/>
  <c r="D43" i="7"/>
  <c r="D13" i="7"/>
  <c r="F49" i="7"/>
  <c r="G81" i="6"/>
  <c r="G69" i="6"/>
  <c r="D73" i="6"/>
  <c r="F10" i="7"/>
  <c r="G34" i="7"/>
  <c r="F40" i="7"/>
  <c r="D52" i="7"/>
  <c r="F80" i="6"/>
  <c r="F68" i="6"/>
  <c r="G68" i="6"/>
  <c r="F7" i="7"/>
  <c r="F73" i="6"/>
  <c r="G6" i="6"/>
  <c r="F8" i="6"/>
  <c r="F41" i="6"/>
  <c r="D50" i="6"/>
  <c r="D6" i="6"/>
  <c r="D66" i="6"/>
  <c r="D7" i="4"/>
  <c r="G23" i="6"/>
  <c r="D53" i="6"/>
  <c r="F11" i="6"/>
  <c r="D140" i="3"/>
  <c r="L175" i="3"/>
  <c r="D160" i="3"/>
  <c r="D110" i="3"/>
  <c r="F117" i="3"/>
  <c r="D127" i="3"/>
  <c r="G142" i="3"/>
  <c r="G125" i="3"/>
  <c r="D148" i="3"/>
  <c r="D113" i="3"/>
  <c r="G110" i="3"/>
  <c r="G87" i="3"/>
  <c r="G85" i="3"/>
  <c r="F101" i="3"/>
  <c r="F59" i="3"/>
  <c r="D91" i="3"/>
  <c r="G102" i="3"/>
  <c r="F115" i="3"/>
  <c r="D74" i="3"/>
  <c r="F70" i="3"/>
  <c r="G25" i="3"/>
  <c r="F62" i="3"/>
  <c r="F18" i="3"/>
  <c r="G36" i="3"/>
  <c r="D48" i="3"/>
  <c r="D56" i="3"/>
  <c r="F27" i="3"/>
  <c r="L915" i="1"/>
  <c r="D21" i="3"/>
  <c r="G45" i="3"/>
  <c r="G70" i="3"/>
  <c r="G888" i="1"/>
  <c r="L900" i="1"/>
  <c r="L896" i="1"/>
  <c r="AD896" i="1" s="1"/>
  <c r="L898" i="1"/>
  <c r="L856" i="1"/>
  <c r="D875" i="1"/>
  <c r="F870" i="1"/>
  <c r="D870" i="1"/>
  <c r="M879" i="1"/>
  <c r="L855" i="1"/>
  <c r="F835" i="1"/>
  <c r="D799" i="1"/>
  <c r="M863" i="1"/>
  <c r="D822" i="1"/>
  <c r="E843" i="1"/>
  <c r="D823" i="1"/>
  <c r="G847" i="1"/>
  <c r="AD869" i="1"/>
  <c r="D814" i="1"/>
  <c r="G816" i="1"/>
  <c r="D826" i="1"/>
  <c r="F765" i="1"/>
  <c r="G787" i="1"/>
  <c r="D754" i="1"/>
  <c r="F770" i="1"/>
  <c r="F736" i="1"/>
  <c r="D781" i="1"/>
  <c r="D13" i="8"/>
  <c r="D18" i="7"/>
  <c r="D69" i="6"/>
  <c r="F64" i="6"/>
  <c r="G12" i="8"/>
  <c r="G48" i="6"/>
  <c r="D6" i="4"/>
  <c r="D144" i="3"/>
  <c r="G119" i="3"/>
  <c r="D121" i="3"/>
  <c r="G175" i="3"/>
  <c r="F74" i="3"/>
  <c r="D81" i="3"/>
  <c r="G908" i="1"/>
  <c r="D22" i="3"/>
  <c r="L861" i="1"/>
  <c r="M861" i="1" s="1"/>
  <c r="E840" i="1"/>
  <c r="F703" i="1"/>
  <c r="G818" i="1"/>
  <c r="F774" i="1"/>
  <c r="E847" i="1"/>
  <c r="F815" i="1"/>
  <c r="G772" i="1"/>
  <c r="G738" i="1"/>
  <c r="F811" i="1"/>
  <c r="F772" i="1"/>
  <c r="F738" i="1"/>
  <c r="G784" i="1"/>
  <c r="D750" i="1"/>
  <c r="F778" i="1"/>
  <c r="F739" i="1"/>
  <c r="D785" i="1"/>
  <c r="G722" i="1"/>
  <c r="F681" i="1"/>
  <c r="F740" i="1"/>
  <c r="G694" i="1"/>
  <c r="G659" i="1"/>
  <c r="D733" i="1"/>
  <c r="D694" i="1"/>
  <c r="D659" i="1"/>
  <c r="F708" i="1"/>
  <c r="F672" i="1"/>
  <c r="D683" i="1"/>
  <c r="F700" i="1"/>
  <c r="G779" i="1"/>
  <c r="F697" i="1"/>
  <c r="F662" i="1"/>
  <c r="D690" i="1"/>
  <c r="D637" i="1"/>
  <c r="F615" i="1"/>
  <c r="D604" i="1"/>
  <c r="F674" i="1"/>
  <c r="F633" i="1"/>
  <c r="F659" i="1"/>
  <c r="G785" i="1"/>
  <c r="F663" i="1"/>
  <c r="G675" i="1"/>
  <c r="G618" i="1"/>
  <c r="D752" i="1"/>
  <c r="F642" i="1"/>
  <c r="F497" i="1"/>
  <c r="G651" i="1"/>
  <c r="G584" i="1"/>
  <c r="G577" i="1"/>
  <c r="G619" i="1"/>
  <c r="D599" i="1"/>
  <c r="D653" i="1"/>
  <c r="G585" i="1"/>
  <c r="G604" i="1"/>
  <c r="G560" i="1"/>
  <c r="D593" i="1"/>
  <c r="D635" i="1"/>
  <c r="D662" i="1"/>
  <c r="F612" i="1"/>
  <c r="G567" i="1"/>
  <c r="F532" i="1"/>
  <c r="F503" i="1"/>
  <c r="G533" i="1"/>
  <c r="F556" i="1"/>
  <c r="D558" i="1"/>
  <c r="G513" i="1"/>
  <c r="G552" i="1"/>
  <c r="G505" i="1"/>
  <c r="F547" i="1"/>
  <c r="G548" i="1"/>
  <c r="D505" i="1"/>
  <c r="F548" i="1"/>
  <c r="F509" i="1"/>
  <c r="D494" i="1"/>
  <c r="D521" i="1"/>
  <c r="G483" i="1"/>
  <c r="D540" i="1"/>
  <c r="D470" i="1"/>
  <c r="G423" i="1"/>
  <c r="F507" i="1"/>
  <c r="D449" i="1"/>
  <c r="L465" i="1"/>
  <c r="D496" i="1"/>
  <c r="D457" i="1"/>
  <c r="L546" i="1"/>
  <c r="G479" i="1"/>
  <c r="F438" i="1"/>
  <c r="G31" i="8"/>
  <c r="F54" i="8"/>
  <c r="D84" i="6"/>
  <c r="F65" i="6"/>
  <c r="D48" i="6"/>
  <c r="G10" i="4"/>
  <c r="G135" i="3"/>
  <c r="G105" i="3"/>
  <c r="D142" i="3"/>
  <c r="D109" i="3"/>
  <c r="D102" i="3"/>
  <c r="D55" i="3"/>
  <c r="D36" i="3"/>
  <c r="G31" i="3"/>
  <c r="AD881" i="1"/>
  <c r="G870" i="1"/>
  <c r="L853" i="1"/>
  <c r="F828" i="1"/>
  <c r="M867" i="1"/>
  <c r="G803" i="1"/>
  <c r="F839" i="1"/>
  <c r="F810" i="1"/>
  <c r="D771" i="1"/>
  <c r="D737" i="1"/>
  <c r="F804" i="1"/>
  <c r="L769" i="1"/>
  <c r="AD863" i="1"/>
  <c r="D783" i="1"/>
  <c r="G745" i="1"/>
  <c r="G780" i="1"/>
  <c r="D778" i="1"/>
  <c r="D738" i="1"/>
  <c r="D693" i="1"/>
  <c r="D658" i="1"/>
  <c r="G728" i="1"/>
  <c r="F741" i="1"/>
  <c r="G689" i="1"/>
  <c r="D813" i="1"/>
  <c r="G716" i="1"/>
  <c r="G678" i="1"/>
  <c r="D736" i="1"/>
  <c r="G758" i="1"/>
  <c r="G713" i="1"/>
  <c r="D661" i="1"/>
  <c r="F620" i="1"/>
  <c r="G686" i="1"/>
  <c r="G632" i="1"/>
  <c r="F660" i="1"/>
  <c r="G691" i="1"/>
  <c r="D645" i="1"/>
  <c r="G599" i="1"/>
  <c r="D652" i="1"/>
  <c r="D819" i="1"/>
  <c r="D650" i="1"/>
  <c r="D617" i="1"/>
  <c r="F705" i="1"/>
  <c r="F647" i="1"/>
  <c r="D581" i="1"/>
  <c r="F651" i="1"/>
  <c r="D576" i="1"/>
  <c r="D618" i="1"/>
  <c r="F569" i="1"/>
  <c r="G594" i="1"/>
  <c r="G644" i="1"/>
  <c r="D582" i="1"/>
  <c r="D559" i="1"/>
  <c r="F579" i="1"/>
  <c r="F590" i="1"/>
  <c r="G626" i="1"/>
  <c r="D580" i="1"/>
  <c r="D564" i="1"/>
  <c r="D532" i="1"/>
  <c r="D556" i="1"/>
  <c r="D512" i="1"/>
  <c r="F534" i="1"/>
  <c r="F491" i="1"/>
  <c r="D551" i="1"/>
  <c r="D515" i="1"/>
  <c r="F500" i="1"/>
  <c r="D547" i="1"/>
  <c r="G501" i="1"/>
  <c r="G542" i="1"/>
  <c r="G518" i="1"/>
  <c r="G480" i="1"/>
  <c r="G461" i="1"/>
  <c r="D422" i="1"/>
  <c r="G491" i="1"/>
  <c r="G537" i="1"/>
  <c r="L463" i="1"/>
  <c r="F424" i="1"/>
  <c r="D495" i="1"/>
  <c r="G452" i="1"/>
  <c r="D536" i="1"/>
  <c r="G476" i="1"/>
  <c r="F562" i="1"/>
  <c r="F28" i="8"/>
  <c r="F52" i="8"/>
  <c r="G54" i="7"/>
  <c r="D56" i="6"/>
  <c r="D9" i="4"/>
  <c r="F56" i="7"/>
  <c r="D104" i="3"/>
  <c r="G104" i="3"/>
  <c r="AD100" i="3"/>
  <c r="D32" i="3"/>
  <c r="L882" i="1"/>
  <c r="D42" i="3"/>
  <c r="L851" i="1"/>
  <c r="M851" i="1" s="1"/>
  <c r="AD865" i="1"/>
  <c r="D802" i="1"/>
  <c r="F759" i="1"/>
  <c r="F766" i="1"/>
  <c r="G804" i="1"/>
  <c r="G768" i="1"/>
  <c r="G732" i="1"/>
  <c r="D800" i="1"/>
  <c r="F768" i="1"/>
  <c r="D846" i="1"/>
  <c r="G778" i="1"/>
  <c r="D744" i="1"/>
  <c r="F819" i="1"/>
  <c r="F733" i="1"/>
  <c r="D779" i="1"/>
  <c r="D757" i="1"/>
  <c r="F675" i="1"/>
  <c r="G733" i="1"/>
  <c r="G688" i="1"/>
  <c r="G655" i="1"/>
  <c r="F720" i="1"/>
  <c r="F737" i="1"/>
  <c r="D688" i="1"/>
  <c r="G798" i="1"/>
  <c r="F699" i="1"/>
  <c r="F666" i="1"/>
  <c r="D715" i="1"/>
  <c r="D677" i="1"/>
  <c r="G731" i="1"/>
  <c r="F696" i="1"/>
  <c r="G735" i="1"/>
  <c r="F691" i="1"/>
  <c r="D712" i="1"/>
  <c r="G657" i="1"/>
  <c r="D673" i="1"/>
  <c r="D631" i="1"/>
  <c r="D657" i="1"/>
  <c r="F608" i="1"/>
  <c r="D686" i="1"/>
  <c r="G640" i="1"/>
  <c r="D598" i="1"/>
  <c r="F669" i="1"/>
  <c r="F622" i="1"/>
  <c r="F650" i="1"/>
  <c r="D646" i="1"/>
  <c r="D663" i="1"/>
  <c r="G611" i="1"/>
  <c r="G697" i="1"/>
  <c r="F635" i="1"/>
  <c r="F595" i="1"/>
  <c r="F630" i="1"/>
  <c r="D647" i="1"/>
  <c r="G569" i="1"/>
  <c r="D609" i="1"/>
  <c r="F627" i="1"/>
  <c r="D636" i="1"/>
  <c r="G598" i="1"/>
  <c r="F680" i="1"/>
  <c r="L589" i="1"/>
  <c r="D602" i="1"/>
  <c r="F643" i="1"/>
  <c r="G575" i="1"/>
  <c r="G561" i="1"/>
  <c r="F528" i="1"/>
  <c r="G529" i="1"/>
  <c r="F550" i="1"/>
  <c r="G551" i="1"/>
  <c r="G712" i="1"/>
  <c r="L488" i="1"/>
  <c r="G547" i="1"/>
  <c r="G500" i="1"/>
  <c r="G540" i="1"/>
  <c r="D500" i="1"/>
  <c r="F540" i="1"/>
  <c r="F506" i="1"/>
  <c r="D541" i="1"/>
  <c r="D517" i="1"/>
  <c r="G477" i="1"/>
  <c r="F521" i="1"/>
  <c r="D460" i="1"/>
  <c r="G417" i="1"/>
  <c r="D485" i="1"/>
  <c r="G436" i="1"/>
  <c r="F519" i="1"/>
  <c r="F462" i="1"/>
  <c r="G559" i="1"/>
  <c r="D499" i="1"/>
  <c r="D451" i="1"/>
  <c r="D516" i="1"/>
  <c r="F432" i="1"/>
  <c r="G554" i="1"/>
  <c r="G55" i="8"/>
  <c r="G13" i="8"/>
  <c r="D16" i="8"/>
  <c r="G28" i="7"/>
  <c r="F47" i="7"/>
  <c r="D31" i="7"/>
  <c r="F6" i="6"/>
  <c r="G168" i="3"/>
  <c r="L171" i="3"/>
  <c r="F119" i="3"/>
  <c r="D70" i="3"/>
  <c r="D79" i="3"/>
  <c r="D31" i="3"/>
  <c r="F92" i="3"/>
  <c r="G899" i="1"/>
  <c r="F843" i="1"/>
  <c r="AD886" i="1"/>
  <c r="G840" i="1"/>
  <c r="L807" i="1"/>
  <c r="G830" i="1"/>
  <c r="D825" i="1"/>
  <c r="G799" i="1"/>
  <c r="F800" i="1"/>
  <c r="D767" i="1"/>
  <c r="D731" i="1"/>
  <c r="F797" i="1"/>
  <c r="F842" i="1"/>
  <c r="D777" i="1"/>
  <c r="G739" i="1"/>
  <c r="L751" i="1"/>
  <c r="G774" i="1"/>
  <c r="F746" i="1"/>
  <c r="D729" i="1"/>
  <c r="D687" i="1"/>
  <c r="D654" i="1"/>
  <c r="F718" i="1"/>
  <c r="G683" i="1"/>
  <c r="D790" i="1"/>
  <c r="F798" i="1"/>
  <c r="G710" i="1"/>
  <c r="G795" i="1"/>
  <c r="D727" i="1"/>
  <c r="F652" i="1"/>
  <c r="G706" i="1"/>
  <c r="D651" i="1"/>
  <c r="F614" i="1"/>
  <c r="D626" i="1"/>
  <c r="F682" i="1"/>
  <c r="G633" i="1"/>
  <c r="G593" i="1"/>
  <c r="F664" i="1"/>
  <c r="L808" i="1"/>
  <c r="F646" i="1"/>
  <c r="F753" i="1"/>
  <c r="D610" i="1"/>
  <c r="D692" i="1"/>
  <c r="F576" i="1"/>
  <c r="D630" i="1"/>
  <c r="D568" i="1"/>
  <c r="G608" i="1"/>
  <c r="F564" i="1"/>
  <c r="D625" i="1"/>
  <c r="F578" i="1"/>
  <c r="D655" i="1"/>
  <c r="F571" i="1"/>
  <c r="G580" i="1"/>
  <c r="D572" i="1"/>
  <c r="G600" i="1"/>
  <c r="F567" i="1"/>
  <c r="D528" i="1"/>
  <c r="D550" i="1"/>
  <c r="G637" i="1"/>
  <c r="F524" i="1"/>
  <c r="F487" i="1"/>
  <c r="D544" i="1"/>
  <c r="D498" i="1"/>
  <c r="F535" i="1"/>
  <c r="F492" i="1"/>
  <c r="G536" i="1"/>
  <c r="G586" i="1"/>
  <c r="G53" i="8"/>
  <c r="G11" i="8"/>
  <c r="G65" i="7"/>
  <c r="F25" i="7"/>
  <c r="F45" i="7"/>
  <c r="D10" i="7"/>
  <c r="D68" i="6"/>
  <c r="G8" i="4"/>
  <c r="G155" i="3"/>
  <c r="F111" i="3"/>
  <c r="F107" i="3"/>
  <c r="F52" i="3"/>
  <c r="G7" i="3"/>
  <c r="G21" i="3"/>
  <c r="F9" i="3"/>
  <c r="D16" i="3"/>
  <c r="F121" i="3"/>
  <c r="F827" i="1"/>
  <c r="AD861" i="1"/>
  <c r="G704" i="1"/>
  <c r="D815" i="1"/>
  <c r="D786" i="1"/>
  <c r="F782" i="1"/>
  <c r="G797" i="1"/>
  <c r="G762" i="1"/>
  <c r="G729" i="1"/>
  <c r="F793" i="1"/>
  <c r="F762" i="1"/>
  <c r="G819" i="1"/>
  <c r="F763" i="1"/>
  <c r="F730" i="1"/>
  <c r="D773" i="1"/>
  <c r="G740" i="1"/>
  <c r="F713" i="1"/>
  <c r="F670" i="1"/>
  <c r="D724" i="1"/>
  <c r="G682" i="1"/>
  <c r="G649" i="1"/>
  <c r="F728" i="1"/>
  <c r="D682" i="1"/>
  <c r="F747" i="1"/>
  <c r="F695" i="1"/>
  <c r="D708" i="1"/>
  <c r="D672" i="1"/>
  <c r="F725" i="1"/>
  <c r="F690" i="1"/>
  <c r="D721" i="1"/>
  <c r="F685" i="1"/>
  <c r="AD859" i="1"/>
  <c r="D705" i="1"/>
  <c r="D649" i="1"/>
  <c r="F667" i="1"/>
  <c r="G621" i="1"/>
  <c r="F604" i="1"/>
  <c r="D678" i="1"/>
  <c r="D632" i="1"/>
  <c r="D592" i="1"/>
  <c r="G641" i="1"/>
  <c r="D725" i="1"/>
  <c r="F641" i="1"/>
  <c r="G497" i="1"/>
  <c r="F688" i="1"/>
  <c r="F629" i="1"/>
  <c r="F588" i="1"/>
  <c r="G564" i="1"/>
  <c r="G719" i="1"/>
  <c r="F587" i="1"/>
  <c r="G685" i="1"/>
  <c r="D579" i="1"/>
  <c r="F597" i="1"/>
  <c r="F735" i="1"/>
  <c r="D596" i="1"/>
  <c r="F555" i="1"/>
  <c r="F522" i="1"/>
  <c r="F561" i="1"/>
  <c r="G523" i="1"/>
  <c r="F543" i="1"/>
  <c r="G544" i="1"/>
  <c r="G535" i="1"/>
  <c r="G492" i="1"/>
  <c r="D535" i="1"/>
  <c r="F566" i="1"/>
  <c r="F536" i="1"/>
  <c r="F501" i="1"/>
  <c r="D510" i="1"/>
  <c r="G515" i="1"/>
  <c r="D454" i="1"/>
  <c r="G614" i="1"/>
  <c r="G430" i="1"/>
  <c r="F456" i="1"/>
  <c r="D509" i="1"/>
  <c r="G489" i="1"/>
  <c r="G438" i="1"/>
  <c r="G573" i="1"/>
  <c r="F468" i="1"/>
  <c r="F428" i="1"/>
  <c r="G72" i="8"/>
  <c r="D50" i="8"/>
  <c r="G51" i="7"/>
  <c r="G79" i="6"/>
  <c r="F39" i="7"/>
  <c r="F54" i="6"/>
  <c r="D38" i="6"/>
  <c r="F20" i="6"/>
  <c r="F30" i="6"/>
  <c r="G124" i="3"/>
  <c r="D156" i="3"/>
  <c r="D136" i="3"/>
  <c r="F68" i="3"/>
  <c r="D6" i="3"/>
  <c r="D13" i="3"/>
  <c r="L894" i="1"/>
  <c r="M894" i="1" s="1"/>
  <c r="G919" i="1"/>
  <c r="D37" i="3"/>
  <c r="G850" i="1"/>
  <c r="D703" i="1"/>
  <c r="AD887" i="1"/>
  <c r="G781" i="1"/>
  <c r="D761" i="1"/>
  <c r="D728" i="1"/>
  <c r="D812" i="1"/>
  <c r="D772" i="1"/>
  <c r="G801" i="1"/>
  <c r="F837" i="1"/>
  <c r="G765" i="1"/>
  <c r="D739" i="1"/>
  <c r="F722" i="1"/>
  <c r="D681" i="1"/>
  <c r="G794" i="1"/>
  <c r="F714" i="1"/>
  <c r="D718" i="1"/>
  <c r="G677" i="1"/>
  <c r="G743" i="1"/>
  <c r="G700" i="1"/>
  <c r="G667" i="1"/>
  <c r="F723" i="1"/>
  <c r="F719" i="1"/>
  <c r="F785" i="1"/>
  <c r="F731" i="1"/>
  <c r="F607" i="1"/>
  <c r="F665" i="1"/>
  <c r="G734" i="1"/>
  <c r="F645" i="1"/>
  <c r="G674" i="1"/>
  <c r="G622" i="1"/>
  <c r="D801" i="1"/>
  <c r="F654" i="1"/>
  <c r="G687" i="1"/>
  <c r="D640" i="1"/>
  <c r="E640" i="1"/>
  <c r="G642" i="1"/>
  <c r="D600" i="1"/>
  <c r="D684" i="1"/>
  <c r="D583" i="1"/>
  <c r="F616" i="1"/>
  <c r="F568" i="1"/>
  <c r="F617" i="1"/>
  <c r="D563" i="1"/>
  <c r="F599" i="1"/>
  <c r="D697" i="1"/>
  <c r="F582" i="1"/>
  <c r="D619" i="1"/>
  <c r="F570" i="1"/>
  <c r="F585" i="1"/>
  <c r="D620" i="1"/>
  <c r="D680" i="1"/>
  <c r="G572" i="1"/>
  <c r="D710" i="1"/>
  <c r="F586" i="1"/>
  <c r="G556" i="1"/>
  <c r="D522" i="1"/>
  <c r="D543" i="1"/>
  <c r="G563" i="1"/>
  <c r="F513" i="1"/>
  <c r="F481" i="1"/>
  <c r="D534" i="1"/>
  <c r="D491" i="1"/>
  <c r="F525" i="1"/>
  <c r="L591" i="1"/>
  <c r="G526" i="1"/>
  <c r="G565" i="1"/>
  <c r="G538" i="1"/>
  <c r="G508" i="1"/>
  <c r="F470" i="1"/>
  <c r="D504" i="1"/>
  <c r="G449" i="1"/>
  <c r="G531" i="1"/>
  <c r="D474" i="1"/>
  <c r="D429" i="1"/>
  <c r="G70" i="8"/>
  <c r="D48" i="8"/>
  <c r="G49" i="7"/>
  <c r="F36" i="7"/>
  <c r="D17" i="6"/>
  <c r="L174" i="3"/>
  <c r="D123" i="3"/>
  <c r="G120" i="3"/>
  <c r="F37" i="3"/>
  <c r="G98" i="3"/>
  <c r="F48" i="3"/>
  <c r="D27" i="3"/>
  <c r="AD894" i="1"/>
  <c r="D874" i="1"/>
  <c r="G884" i="1"/>
  <c r="G845" i="1"/>
  <c r="G829" i="1"/>
  <c r="AD851" i="1"/>
  <c r="D837" i="1"/>
  <c r="G760" i="1"/>
  <c r="G788" i="1"/>
  <c r="F776" i="1"/>
  <c r="G789" i="1"/>
  <c r="G709" i="1"/>
  <c r="G723" i="1"/>
  <c r="F789" i="1"/>
  <c r="F709" i="1"/>
  <c r="D804" i="1"/>
  <c r="D768" i="1"/>
  <c r="F757" i="1"/>
  <c r="D764" i="1"/>
  <c r="F706" i="1"/>
  <c r="M865" i="1"/>
  <c r="G720" i="1"/>
  <c r="G676" i="1"/>
  <c r="D784" i="1"/>
  <c r="G715" i="1"/>
  <c r="D676" i="1"/>
  <c r="D742" i="1"/>
  <c r="F689" i="1"/>
  <c r="F743" i="1"/>
  <c r="D699" i="1"/>
  <c r="D666" i="1"/>
  <c r="F684" i="1"/>
  <c r="F717" i="1"/>
  <c r="F679" i="1"/>
  <c r="F764" i="1"/>
  <c r="F721" i="1"/>
  <c r="F644" i="1"/>
  <c r="F598" i="1"/>
  <c r="G669" i="1"/>
  <c r="D621" i="1"/>
  <c r="G652" i="1"/>
  <c r="G634" i="1"/>
  <c r="D700" i="1"/>
  <c r="D641" i="1"/>
  <c r="G595" i="1"/>
  <c r="G680" i="1"/>
  <c r="F624" i="1"/>
  <c r="F779" i="1"/>
  <c r="D612" i="1"/>
  <c r="F610" i="1"/>
  <c r="G558" i="1"/>
  <c r="F653" i="1"/>
  <c r="G578" i="1"/>
  <c r="D607" i="1"/>
  <c r="G579" i="1"/>
  <c r="G603" i="1"/>
  <c r="G631" i="1"/>
  <c r="D571" i="1"/>
  <c r="AD589" i="1"/>
  <c r="D497" i="1"/>
  <c r="F549" i="1"/>
  <c r="F518" i="1"/>
  <c r="D555" i="1"/>
  <c r="G519" i="1"/>
  <c r="F533" i="1"/>
  <c r="G534" i="1"/>
  <c r="G525" i="1"/>
  <c r="F575" i="1"/>
  <c r="G581" i="1"/>
  <c r="D525" i="1"/>
  <c r="G562" i="1"/>
  <c r="F493" i="1"/>
  <c r="D537" i="1"/>
  <c r="G521" i="1"/>
  <c r="G485" i="1"/>
  <c r="D448" i="1"/>
  <c r="D526" i="1"/>
  <c r="D471" i="1"/>
  <c r="G424" i="1"/>
  <c r="F450" i="1"/>
  <c r="G494" i="1"/>
  <c r="G482" i="1"/>
  <c r="G432" i="1"/>
  <c r="D501" i="1"/>
  <c r="F458" i="1"/>
  <c r="F420" i="1"/>
  <c r="F47" i="8"/>
  <c r="F11" i="8"/>
  <c r="D25" i="7"/>
  <c r="F7" i="8"/>
  <c r="D50" i="7"/>
  <c r="D54" i="6"/>
  <c r="G47" i="6"/>
  <c r="F50" i="6"/>
  <c r="F138" i="3"/>
  <c r="G108" i="3"/>
  <c r="G79" i="3"/>
  <c r="D85" i="3"/>
  <c r="F56" i="3"/>
  <c r="G32" i="3"/>
  <c r="G917" i="1"/>
  <c r="L878" i="1"/>
  <c r="G849" i="1"/>
  <c r="G828" i="1"/>
  <c r="G703" i="1"/>
  <c r="G821" i="1"/>
  <c r="G748" i="1"/>
  <c r="G776" i="1"/>
  <c r="F761" i="1"/>
  <c r="D788" i="1"/>
  <c r="D756" i="1"/>
  <c r="D722" i="1"/>
  <c r="G763" i="1"/>
  <c r="G759" i="1"/>
  <c r="D734" i="1"/>
  <c r="G718" i="1"/>
  <c r="D675" i="1"/>
  <c r="D763" i="1"/>
  <c r="F707" i="1"/>
  <c r="D714" i="1"/>
  <c r="G672" i="1"/>
  <c r="F732" i="1"/>
  <c r="G696" i="1"/>
  <c r="G661" i="1"/>
  <c r="G746" i="1"/>
  <c r="D716" i="1"/>
  <c r="F637" i="1"/>
  <c r="F603" i="1"/>
  <c r="F657" i="1"/>
  <c r="D668" i="1"/>
  <c r="G616" i="1"/>
  <c r="F773" i="1"/>
  <c r="G650" i="1"/>
  <c r="G679" i="1"/>
  <c r="D633" i="1"/>
  <c r="D696" i="1"/>
  <c r="F634" i="1"/>
  <c r="G635" i="1"/>
  <c r="D594" i="1"/>
  <c r="G662" i="1"/>
  <c r="D730" i="1"/>
  <c r="D611" i="1"/>
  <c r="F563" i="1"/>
  <c r="F609" i="1"/>
  <c r="F661" i="1"/>
  <c r="G627" i="1"/>
  <c r="D577" i="1"/>
  <c r="F605" i="1"/>
  <c r="F655" i="1"/>
  <c r="D578" i="1"/>
  <c r="G602" i="1"/>
  <c r="G601" i="1"/>
  <c r="F580" i="1"/>
  <c r="D597" i="1"/>
  <c r="F581" i="1"/>
  <c r="G550" i="1"/>
  <c r="D518" i="1"/>
  <c r="L530" i="1"/>
  <c r="D533" i="1"/>
  <c r="F574" i="1"/>
  <c r="F475" i="1"/>
  <c r="D524" i="1"/>
  <c r="D560" i="1"/>
  <c r="F514" i="1"/>
  <c r="G516" i="1"/>
  <c r="F526" i="1"/>
  <c r="G612" i="1"/>
  <c r="G532" i="1"/>
  <c r="G574" i="1"/>
  <c r="F460" i="1"/>
  <c r="F483" i="1"/>
  <c r="D440" i="1"/>
  <c r="F523" i="1"/>
  <c r="G462" i="1"/>
  <c r="D423" i="1"/>
  <c r="G481" i="1"/>
  <c r="G443" i="1"/>
  <c r="D431" i="1"/>
  <c r="G493" i="1"/>
  <c r="F45" i="8"/>
  <c r="D8" i="8"/>
  <c r="D60" i="7"/>
  <c r="G61" i="7"/>
  <c r="D48" i="7"/>
  <c r="G51" i="6"/>
  <c r="D44" i="6"/>
  <c r="AD171" i="3"/>
  <c r="G133" i="3"/>
  <c r="D107" i="3"/>
  <c r="D78" i="3"/>
  <c r="L84" i="3"/>
  <c r="G50" i="3"/>
  <c r="G26" i="3"/>
  <c r="G900" i="1"/>
  <c r="F873" i="1"/>
  <c r="G885" i="1"/>
  <c r="F848" i="1"/>
  <c r="D827" i="1"/>
  <c r="D702" i="1"/>
  <c r="D841" i="1"/>
  <c r="D820" i="1"/>
  <c r="D747" i="1"/>
  <c r="D775" i="1"/>
  <c r="G783" i="1"/>
  <c r="G750" i="1"/>
  <c r="G717" i="1"/>
  <c r="F783" i="1"/>
  <c r="F750" i="1"/>
  <c r="D797" i="1"/>
  <c r="D762" i="1"/>
  <c r="F790" i="1"/>
  <c r="F752" i="1"/>
  <c r="D798" i="1"/>
  <c r="D758" i="1"/>
  <c r="F693" i="1"/>
  <c r="D803" i="1"/>
  <c r="G714" i="1"/>
  <c r="G671" i="1"/>
  <c r="F794" i="1"/>
  <c r="G708" i="1"/>
  <c r="D671" i="1"/>
  <c r="F683" i="1"/>
  <c r="D732" i="1"/>
  <c r="D695" i="1"/>
  <c r="D660" i="1"/>
  <c r="F716" i="1"/>
  <c r="F678" i="1"/>
  <c r="F711" i="1"/>
  <c r="F673" i="1"/>
  <c r="F734" i="1"/>
  <c r="G701" i="1"/>
  <c r="F758" i="1"/>
  <c r="L656" i="1"/>
  <c r="F632" i="1"/>
  <c r="F592" i="1"/>
  <c r="G664" i="1"/>
  <c r="D615" i="1"/>
  <c r="D745" i="1"/>
  <c r="G646" i="1"/>
  <c r="D674" i="1"/>
  <c r="G623" i="1"/>
  <c r="G692" i="1"/>
  <c r="D634" i="1"/>
  <c r="D590" i="1"/>
  <c r="G658" i="1"/>
  <c r="F618" i="1"/>
  <c r="G610" i="1"/>
  <c r="L606" i="1"/>
  <c r="G653" i="1"/>
  <c r="D584" i="1"/>
  <c r="F636" i="1"/>
  <c r="G570" i="1"/>
  <c r="D629" i="1"/>
  <c r="G571" i="1"/>
  <c r="D566" i="1"/>
  <c r="G596" i="1"/>
  <c r="G647" i="1"/>
  <c r="G576" i="1"/>
  <c r="F542" i="1"/>
  <c r="F511" i="1"/>
  <c r="D549" i="1"/>
  <c r="D643" i="1"/>
  <c r="F529" i="1"/>
  <c r="D529" i="1"/>
  <c r="F551" i="1"/>
  <c r="F649" i="1"/>
  <c r="G514" i="1"/>
  <c r="D514" i="1"/>
  <c r="D557" i="1"/>
  <c r="D531" i="1"/>
  <c r="F480" i="1"/>
  <c r="G435" i="1"/>
  <c r="G517" i="1"/>
  <c r="D461" i="1"/>
  <c r="G418" i="1"/>
  <c r="G478" i="1"/>
  <c r="D472" i="1"/>
  <c r="G428" i="1"/>
  <c r="F489" i="1"/>
  <c r="F452" i="1"/>
  <c r="D41" i="8"/>
  <c r="F16" i="8"/>
  <c r="D61" i="7"/>
  <c r="G59" i="7"/>
  <c r="D71" i="6"/>
  <c r="F66" i="6"/>
  <c r="F51" i="6"/>
  <c r="D8" i="6"/>
  <c r="F147" i="3"/>
  <c r="D124" i="3"/>
  <c r="F79" i="3"/>
  <c r="F98" i="3"/>
  <c r="D17" i="3"/>
  <c r="F32" i="3"/>
  <c r="G897" i="1"/>
  <c r="L852" i="1"/>
  <c r="G889" i="1"/>
  <c r="D792" i="1"/>
  <c r="D838" i="1"/>
  <c r="F847" i="1"/>
  <c r="F799" i="1"/>
  <c r="D748" i="1"/>
  <c r="D776" i="1"/>
  <c r="D743" i="1"/>
  <c r="D789" i="1"/>
  <c r="G752" i="1"/>
  <c r="G786" i="1"/>
  <c r="F803" i="1"/>
  <c r="F724" i="1"/>
  <c r="D706" i="1"/>
  <c r="D664" i="1"/>
  <c r="G737" i="1"/>
  <c r="G747" i="1"/>
  <c r="G695" i="1"/>
  <c r="G660" i="1"/>
  <c r="G725" i="1"/>
  <c r="G684" i="1"/>
  <c r="G753" i="1"/>
  <c r="L698" i="1"/>
  <c r="M698" i="1" s="1"/>
  <c r="G724" i="1"/>
  <c r="G673" i="1"/>
  <c r="F626" i="1"/>
  <c r="F694" i="1"/>
  <c r="D644" i="1"/>
  <c r="D667" i="1"/>
  <c r="AD698" i="1"/>
  <c r="G605" i="1"/>
  <c r="G663" i="1"/>
  <c r="D616" i="1"/>
  <c r="F671" i="1"/>
  <c r="F692" i="1"/>
  <c r="D623" i="1"/>
  <c r="G764" i="1"/>
  <c r="F658" i="1"/>
  <c r="D586" i="1"/>
  <c r="D795" i="1"/>
  <c r="G625" i="1"/>
  <c r="F577" i="1"/>
  <c r="G607" i="1"/>
  <c r="F676" i="1"/>
  <c r="G587" i="1"/>
  <c r="D605" i="1"/>
  <c r="D565" i="1"/>
  <c r="D585" i="1"/>
  <c r="G597" i="1"/>
  <c r="G643" i="1"/>
  <c r="F601" i="1"/>
  <c r="D614" i="1"/>
  <c r="D567" i="1"/>
  <c r="D538" i="1"/>
  <c r="F558" i="1"/>
  <c r="D519" i="1"/>
  <c r="F544" i="1"/>
  <c r="F498" i="1"/>
  <c r="F560" i="1"/>
  <c r="D574" i="1"/>
  <c r="F505" i="1"/>
  <c r="D552" i="1"/>
  <c r="G506" i="1"/>
  <c r="G549" i="1"/>
  <c r="G522" i="1"/>
  <c r="D553" i="1"/>
  <c r="G471" i="1"/>
  <c r="D427" i="1"/>
  <c r="F517" i="1"/>
  <c r="G450" i="1"/>
  <c r="D410" i="1"/>
  <c r="F430" i="1"/>
  <c r="G498" i="1"/>
  <c r="G458" i="1"/>
  <c r="F494" i="1"/>
  <c r="F482" i="1"/>
  <c r="F596" i="1"/>
  <c r="D41" i="7"/>
  <c r="F122" i="3"/>
  <c r="F849" i="1"/>
  <c r="D782" i="1"/>
  <c r="G757" i="1"/>
  <c r="D707" i="1"/>
  <c r="F801" i="1"/>
  <c r="G681" i="1"/>
  <c r="D723" i="1"/>
  <c r="D622" i="1"/>
  <c r="G582" i="1"/>
  <c r="F593" i="1"/>
  <c r="D575" i="1"/>
  <c r="G524" i="1"/>
  <c r="F613" i="1"/>
  <c r="G528" i="1"/>
  <c r="D434" i="1"/>
  <c r="D467" i="1"/>
  <c r="G446" i="1"/>
  <c r="D489" i="1"/>
  <c r="G447" i="1"/>
  <c r="D481" i="1"/>
  <c r="G499" i="1"/>
  <c r="D409" i="1"/>
  <c r="D378" i="1"/>
  <c r="G472" i="1"/>
  <c r="G404" i="1"/>
  <c r="F417" i="1"/>
  <c r="F473" i="1"/>
  <c r="G400" i="1"/>
  <c r="D353" i="1"/>
  <c r="F453" i="1"/>
  <c r="F394" i="1"/>
  <c r="D343" i="1"/>
  <c r="G434" i="1"/>
  <c r="F382" i="1"/>
  <c r="F339" i="1"/>
  <c r="G296" i="1"/>
  <c r="G309" i="1"/>
  <c r="G329" i="1"/>
  <c r="D479" i="1"/>
  <c r="F304" i="1"/>
  <c r="F393" i="1"/>
  <c r="G342" i="1"/>
  <c r="F299" i="1"/>
  <c r="F434" i="1"/>
  <c r="G370" i="1"/>
  <c r="D318" i="1"/>
  <c r="F380" i="1"/>
  <c r="F325" i="1"/>
  <c r="D401" i="1"/>
  <c r="D275" i="1"/>
  <c r="G233" i="1"/>
  <c r="D188" i="1"/>
  <c r="F302" i="1"/>
  <c r="D389" i="1"/>
  <c r="D290" i="1"/>
  <c r="D258" i="1"/>
  <c r="F201" i="1"/>
  <c r="G305" i="1"/>
  <c r="F265" i="1"/>
  <c r="D271" i="1"/>
  <c r="D234" i="1"/>
  <c r="D418" i="1"/>
  <c r="E253" i="1"/>
  <c r="F267" i="1"/>
  <c r="G225" i="1"/>
  <c r="F322" i="1"/>
  <c r="D267" i="1"/>
  <c r="F268" i="1"/>
  <c r="D477" i="1"/>
  <c r="D280" i="1"/>
  <c r="D204" i="1"/>
  <c r="F131" i="1"/>
  <c r="F250" i="1"/>
  <c r="G175" i="1"/>
  <c r="D137" i="1"/>
  <c r="G245" i="1"/>
  <c r="F145" i="1"/>
  <c r="F245" i="1"/>
  <c r="D185" i="1"/>
  <c r="G146" i="1"/>
  <c r="F232" i="1"/>
  <c r="F281" i="1"/>
  <c r="D152" i="1"/>
  <c r="D249" i="1"/>
  <c r="G192" i="1"/>
  <c r="D153" i="1"/>
  <c r="D116" i="1"/>
  <c r="G115" i="1"/>
  <c r="G69" i="1"/>
  <c r="F183" i="1"/>
  <c r="G121" i="1"/>
  <c r="F234" i="1"/>
  <c r="F121" i="1"/>
  <c r="F82" i="1"/>
  <c r="F159" i="1"/>
  <c r="F108" i="1"/>
  <c r="G314" i="1"/>
  <c r="G208" i="1"/>
  <c r="D37" i="7"/>
  <c r="F36" i="3"/>
  <c r="G777" i="1"/>
  <c r="D709" i="1"/>
  <c r="F687" i="1"/>
  <c r="G699" i="1"/>
  <c r="G773" i="1"/>
  <c r="G711" i="1"/>
  <c r="G617" i="1"/>
  <c r="F611" i="1"/>
  <c r="G590" i="1"/>
  <c r="G568" i="1"/>
  <c r="D523" i="1"/>
  <c r="D527" i="1"/>
  <c r="G429" i="1"/>
  <c r="G486" i="1"/>
  <c r="F446" i="1"/>
  <c r="F471" i="1"/>
  <c r="F478" i="1"/>
  <c r="F426" i="1"/>
  <c r="G372" i="1"/>
  <c r="D403" i="1"/>
  <c r="E415" i="1"/>
  <c r="D469" i="1"/>
  <c r="D399" i="1"/>
  <c r="F349" i="1"/>
  <c r="G388" i="1"/>
  <c r="D562" i="1"/>
  <c r="D433" i="1"/>
  <c r="G408" i="1"/>
  <c r="D332" i="1"/>
  <c r="D295" i="1"/>
  <c r="F399" i="1"/>
  <c r="F401" i="1"/>
  <c r="D308" i="1"/>
  <c r="G409" i="1"/>
  <c r="D328" i="1"/>
  <c r="F435" i="1"/>
  <c r="F346" i="1"/>
  <c r="G387" i="1"/>
  <c r="G337" i="1"/>
  <c r="F422" i="1"/>
  <c r="D357" i="1"/>
  <c r="G349" i="1"/>
  <c r="G270" i="1"/>
  <c r="D232" i="1"/>
  <c r="D412" i="1"/>
  <c r="F258" i="1"/>
  <c r="D380" i="1"/>
  <c r="F289" i="1"/>
  <c r="G253" i="1"/>
  <c r="D304" i="1"/>
  <c r="D313" i="1"/>
  <c r="G266" i="1"/>
  <c r="G228" i="1"/>
  <c r="G393" i="1"/>
  <c r="F284" i="1"/>
  <c r="D314" i="1"/>
  <c r="D224" i="1"/>
  <c r="G318" i="1"/>
  <c r="G262" i="1"/>
  <c r="F225" i="1"/>
  <c r="D331" i="1"/>
  <c r="G390" i="1"/>
  <c r="F378" i="1"/>
  <c r="G184" i="1"/>
  <c r="D235" i="1"/>
  <c r="F169" i="1"/>
  <c r="D241" i="1"/>
  <c r="D174" i="1"/>
  <c r="G132" i="1"/>
  <c r="G236" i="1"/>
  <c r="F179" i="1"/>
  <c r="G180" i="1"/>
  <c r="D145" i="1"/>
  <c r="F221" i="1"/>
  <c r="D266" i="1"/>
  <c r="G187" i="1"/>
  <c r="G147" i="1"/>
  <c r="D237" i="1"/>
  <c r="F156" i="1"/>
  <c r="F134" i="1"/>
  <c r="F257" i="1"/>
  <c r="G148" i="1"/>
  <c r="G111" i="1"/>
  <c r="G107" i="1"/>
  <c r="D68" i="1"/>
  <c r="F115" i="1"/>
  <c r="D228" i="1"/>
  <c r="D115" i="1"/>
  <c r="F154" i="1"/>
  <c r="G224" i="1"/>
  <c r="D192" i="1"/>
  <c r="F135" i="1"/>
  <c r="G79" i="1"/>
  <c r="D182" i="1"/>
  <c r="G67" i="6"/>
  <c r="F33" i="3"/>
  <c r="F704" i="1"/>
  <c r="D749" i="1"/>
  <c r="G791" i="1"/>
  <c r="G666" i="1"/>
  <c r="F631" i="1"/>
  <c r="G654" i="1"/>
  <c r="D679" i="1"/>
  <c r="F712" i="1"/>
  <c r="F625" i="1"/>
  <c r="D603" i="1"/>
  <c r="L539" i="1"/>
  <c r="G557" i="1"/>
  <c r="G511" i="1"/>
  <c r="D416" i="1"/>
  <c r="D437" i="1"/>
  <c r="D482" i="1"/>
  <c r="G439" i="1"/>
  <c r="G467" i="1"/>
  <c r="F467" i="1"/>
  <c r="D506" i="1"/>
  <c r="D371" i="1"/>
  <c r="G398" i="1"/>
  <c r="D573" i="1"/>
  <c r="G412" i="1"/>
  <c r="L466" i="1"/>
  <c r="G394" i="1"/>
  <c r="F447" i="1"/>
  <c r="D387" i="1"/>
  <c r="D502" i="1"/>
  <c r="F376" i="1"/>
  <c r="G399" i="1"/>
  <c r="G327" i="1"/>
  <c r="G290" i="1"/>
  <c r="G375" i="1"/>
  <c r="D360" i="1"/>
  <c r="G303" i="1"/>
  <c r="G323" i="1"/>
  <c r="F412" i="1"/>
  <c r="D341" i="1"/>
  <c r="F298" i="1"/>
  <c r="D386" i="1"/>
  <c r="D336" i="1"/>
  <c r="F293" i="1"/>
  <c r="D356" i="1"/>
  <c r="G306" i="1"/>
  <c r="F319" i="1"/>
  <c r="D347" i="1"/>
  <c r="D269" i="1"/>
  <c r="G220" i="1"/>
  <c r="D404" i="1"/>
  <c r="F290" i="1"/>
  <c r="G377" i="1"/>
  <c r="G288" i="1"/>
  <c r="G247" i="1"/>
  <c r="F204" i="1"/>
  <c r="G293" i="1"/>
  <c r="F259" i="1"/>
  <c r="D265" i="1"/>
  <c r="G348" i="1"/>
  <c r="F242" i="1"/>
  <c r="G307" i="1"/>
  <c r="F261" i="1"/>
  <c r="D208" i="1"/>
  <c r="F307" i="1"/>
  <c r="D261" i="1"/>
  <c r="F262" i="1"/>
  <c r="G378" i="1"/>
  <c r="D323" i="1"/>
  <c r="D183" i="1"/>
  <c r="D216" i="1"/>
  <c r="F125" i="1"/>
  <c r="G170" i="1"/>
  <c r="D131" i="1"/>
  <c r="F175" i="1"/>
  <c r="F138" i="1"/>
  <c r="G232" i="1"/>
  <c r="D179" i="1"/>
  <c r="G139" i="1"/>
  <c r="D211" i="1"/>
  <c r="G255" i="1"/>
  <c r="D186" i="1"/>
  <c r="D146" i="1"/>
  <c r="D187" i="1"/>
  <c r="D147" i="1"/>
  <c r="G188" i="1"/>
  <c r="D106" i="1"/>
  <c r="F62" i="1"/>
  <c r="F190" i="1"/>
  <c r="G112" i="1"/>
  <c r="F76" i="1"/>
  <c r="D149" i="1"/>
  <c r="F102" i="1"/>
  <c r="F192" i="1"/>
  <c r="G65" i="6"/>
  <c r="F96" i="3"/>
  <c r="E848" i="1"/>
  <c r="G744" i="1"/>
  <c r="F784" i="1"/>
  <c r="D746" i="1"/>
  <c r="D665" i="1"/>
  <c r="F710" i="1"/>
  <c r="L628" i="1"/>
  <c r="F619" i="1"/>
  <c r="F602" i="1"/>
  <c r="F538" i="1"/>
  <c r="L545" i="1"/>
  <c r="G553" i="1"/>
  <c r="F504" i="1"/>
  <c r="D511" i="1"/>
  <c r="F436" i="1"/>
  <c r="D425" i="1"/>
  <c r="F407" i="1"/>
  <c r="F479" i="1"/>
  <c r="D438" i="1"/>
  <c r="D450" i="1"/>
  <c r="L464" i="1"/>
  <c r="F499" i="1"/>
  <c r="F415" i="1"/>
  <c r="F451" i="1"/>
  <c r="D397" i="1"/>
  <c r="G503" i="1"/>
  <c r="F461" i="1"/>
  <c r="D393" i="1"/>
  <c r="F343" i="1"/>
  <c r="D446" i="1"/>
  <c r="G382" i="1"/>
  <c r="F495" i="1"/>
  <c r="F416" i="1"/>
  <c r="E375" i="1"/>
  <c r="D398" i="1"/>
  <c r="D326" i="1"/>
  <c r="D289" i="1"/>
  <c r="F360" i="1"/>
  <c r="F347" i="1"/>
  <c r="D302" i="1"/>
  <c r="F402" i="1"/>
  <c r="D322" i="1"/>
  <c r="F409" i="1"/>
  <c r="G336" i="1"/>
  <c r="D383" i="1"/>
  <c r="G410" i="1"/>
  <c r="D345" i="1"/>
  <c r="G454" i="1"/>
  <c r="F371" i="1"/>
  <c r="G313" i="1"/>
  <c r="G343" i="1"/>
  <c r="G264" i="1"/>
  <c r="D221" i="1"/>
  <c r="F386" i="1"/>
  <c r="G289" i="1"/>
  <c r="D370" i="1"/>
  <c r="G283" i="1"/>
  <c r="D246" i="1"/>
  <c r="F469" i="1"/>
  <c r="D292" i="1"/>
  <c r="D305" i="1"/>
  <c r="G260" i="1"/>
  <c r="F278" i="1"/>
  <c r="G213" i="1"/>
  <c r="G256" i="1"/>
  <c r="F213" i="1"/>
  <c r="G315" i="1"/>
  <c r="G339" i="1"/>
  <c r="G178" i="1"/>
  <c r="G215" i="1"/>
  <c r="F163" i="1"/>
  <c r="D215" i="1"/>
  <c r="D169" i="1"/>
  <c r="G126" i="1"/>
  <c r="F220" i="1"/>
  <c r="D175" i="1"/>
  <c r="D138" i="1"/>
  <c r="G201" i="1"/>
  <c r="D242" i="1"/>
  <c r="G181" i="1"/>
  <c r="G140" i="1"/>
  <c r="G226" i="1"/>
  <c r="F166" i="1"/>
  <c r="F128" i="1"/>
  <c r="G182" i="1"/>
  <c r="G74" i="6"/>
  <c r="F120" i="3"/>
  <c r="F22" i="3"/>
  <c r="D713" i="1"/>
  <c r="AD751" i="1"/>
  <c r="G609" i="1"/>
  <c r="D717" i="1"/>
  <c r="F600" i="1"/>
  <c r="D569" i="1"/>
  <c r="G730" i="1"/>
  <c r="F515" i="1"/>
  <c r="G509" i="1"/>
  <c r="D492" i="1"/>
  <c r="F531" i="1"/>
  <c r="G420" i="1"/>
  <c r="F476" i="1"/>
  <c r="G433" i="1"/>
  <c r="F443" i="1"/>
  <c r="F459" i="1"/>
  <c r="G490" i="1"/>
  <c r="F365" i="1"/>
  <c r="G440" i="1"/>
  <c r="F496" i="1"/>
  <c r="G457" i="1"/>
  <c r="G495" i="1"/>
  <c r="D381" i="1"/>
  <c r="D480" i="1"/>
  <c r="D406" i="1"/>
  <c r="D377" i="1"/>
  <c r="G321" i="1"/>
  <c r="D503" i="1"/>
  <c r="D476" i="1"/>
  <c r="G297" i="1"/>
  <c r="G310" i="1"/>
  <c r="G403" i="1"/>
  <c r="D335" i="1"/>
  <c r="F292" i="1"/>
  <c r="D382" i="1"/>
  <c r="F330" i="1"/>
  <c r="F287" i="1"/>
  <c r="F342" i="1"/>
  <c r="F370" i="1"/>
  <c r="F332" i="1"/>
  <c r="D263" i="1"/>
  <c r="F383" i="1"/>
  <c r="F246" i="1"/>
  <c r="D340" i="1"/>
  <c r="D282" i="1"/>
  <c r="G240" i="1"/>
  <c r="D430" i="1"/>
  <c r="D288" i="1"/>
  <c r="F253" i="1"/>
  <c r="G294" i="1"/>
  <c r="D259" i="1"/>
  <c r="F217" i="1"/>
  <c r="D344" i="1"/>
  <c r="F241" i="1"/>
  <c r="F296" i="1"/>
  <c r="F255" i="1"/>
  <c r="D212" i="1"/>
  <c r="F297" i="1"/>
  <c r="D255" i="1"/>
  <c r="G299" i="1"/>
  <c r="F256" i="1"/>
  <c r="F327" i="1"/>
  <c r="G267" i="1"/>
  <c r="D177" i="1"/>
  <c r="G214" i="1"/>
  <c r="F119" i="1"/>
  <c r="F214" i="1"/>
  <c r="G164" i="1"/>
  <c r="D125" i="1"/>
  <c r="D214" i="1"/>
  <c r="F170" i="1"/>
  <c r="F132" i="1"/>
  <c r="G221" i="1"/>
  <c r="G171" i="1"/>
  <c r="G133" i="1"/>
  <c r="G243" i="1"/>
  <c r="D180" i="1"/>
  <c r="D139" i="1"/>
  <c r="D210" i="1"/>
  <c r="F228" i="1"/>
  <c r="D181" i="1"/>
  <c r="D140" i="1"/>
  <c r="F162" i="1"/>
  <c r="D100" i="1"/>
  <c r="F60" i="1"/>
  <c r="F167" i="1"/>
  <c r="F107" i="1"/>
  <c r="D107" i="1"/>
  <c r="D69" i="1"/>
  <c r="G142" i="1"/>
  <c r="F96" i="1"/>
  <c r="D154" i="1"/>
  <c r="G238" i="1"/>
  <c r="F110" i="1"/>
  <c r="F72" i="1"/>
  <c r="G169" i="1"/>
  <c r="G72" i="6"/>
  <c r="F108" i="3"/>
  <c r="M899" i="1"/>
  <c r="F825" i="1"/>
  <c r="F745" i="1"/>
  <c r="G707" i="1"/>
  <c r="F715" i="1"/>
  <c r="F795" i="1"/>
  <c r="D701" i="1"/>
  <c r="D608" i="1"/>
  <c r="G705" i="1"/>
  <c r="D719" i="1"/>
  <c r="D685" i="1"/>
  <c r="F508" i="1"/>
  <c r="D613" i="1"/>
  <c r="F537" i="1"/>
  <c r="G510" i="1"/>
  <c r="G541" i="1"/>
  <c r="G473" i="1"/>
  <c r="D432" i="1"/>
  <c r="G437" i="1"/>
  <c r="D443" i="1"/>
  <c r="D478" i="1"/>
  <c r="F403" i="1"/>
  <c r="G347" i="1"/>
  <c r="D439" i="1"/>
  <c r="F385" i="1"/>
  <c r="D487" i="1"/>
  <c r="F404" i="1"/>
  <c r="F387" i="1"/>
  <c r="F433" i="1"/>
  <c r="G376" i="1"/>
  <c r="G401" i="1"/>
  <c r="F369" i="1"/>
  <c r="D376" i="1"/>
  <c r="D320" i="1"/>
  <c r="F485" i="1"/>
  <c r="D456" i="1"/>
  <c r="F340" i="1"/>
  <c r="D296" i="1"/>
  <c r="F366" i="1"/>
  <c r="D309" i="1"/>
  <c r="D402" i="1"/>
  <c r="D548" i="1"/>
  <c r="F395" i="1"/>
  <c r="F418" i="1"/>
  <c r="D355" i="1"/>
  <c r="F306" i="1"/>
  <c r="G258" i="1"/>
  <c r="F215" i="1"/>
  <c r="G357" i="1"/>
  <c r="F282" i="1"/>
  <c r="F336" i="1"/>
  <c r="G277" i="1"/>
  <c r="D239" i="1"/>
  <c r="D407" i="1"/>
  <c r="D293" i="1"/>
  <c r="G254" i="1"/>
  <c r="F321" i="1"/>
  <c r="F272" i="1"/>
  <c r="F396" i="1"/>
  <c r="G206" i="1"/>
  <c r="G286" i="1"/>
  <c r="G249" i="1"/>
  <c r="F206" i="1"/>
  <c r="D298" i="1"/>
  <c r="D254" i="1"/>
  <c r="G174" i="1"/>
  <c r="F157" i="1"/>
  <c r="D163" i="1"/>
  <c r="G120" i="1"/>
  <c r="D213" i="1"/>
  <c r="F212" i="1"/>
  <c r="D170" i="1"/>
  <c r="D132" i="1"/>
  <c r="F202" i="1"/>
  <c r="G156" i="1"/>
  <c r="G134" i="1"/>
  <c r="F207" i="1"/>
  <c r="F160" i="1"/>
  <c r="F122" i="1"/>
  <c r="D227" i="1"/>
  <c r="G172" i="1"/>
  <c r="G135" i="1"/>
  <c r="G95" i="1"/>
  <c r="D162" i="1"/>
  <c r="D167" i="1"/>
  <c r="G102" i="1"/>
  <c r="D129" i="1"/>
  <c r="F209" i="1"/>
  <c r="D65" i="8"/>
  <c r="D51" i="6"/>
  <c r="G91" i="3"/>
  <c r="L862" i="1"/>
  <c r="G721" i="1"/>
  <c r="D794" i="1"/>
  <c r="D670" i="1"/>
  <c r="L648" i="1"/>
  <c r="D711" i="1"/>
  <c r="G629" i="1"/>
  <c r="F557" i="1"/>
  <c r="F594" i="1"/>
  <c r="F572" i="1"/>
  <c r="G543" i="1"/>
  <c r="F454" i="1"/>
  <c r="G456" i="1"/>
  <c r="G502" i="1"/>
  <c r="G469" i="1"/>
  <c r="G426" i="1"/>
  <c r="D436" i="1"/>
  <c r="G475" i="1"/>
  <c r="D346" i="1"/>
  <c r="G427" i="1"/>
  <c r="F472" i="1"/>
  <c r="F431" i="1"/>
  <c r="D419" i="1"/>
  <c r="D375" i="1"/>
  <c r="G470" i="1"/>
  <c r="D400" i="1"/>
  <c r="G356" i="1"/>
  <c r="F449" i="1"/>
  <c r="G291" i="1"/>
  <c r="G304" i="1"/>
  <c r="F329" i="1"/>
  <c r="G507" i="1"/>
  <c r="F324" i="1"/>
  <c r="G389" i="1"/>
  <c r="F337" i="1"/>
  <c r="F410" i="1"/>
  <c r="D342" i="1"/>
  <c r="D257" i="1"/>
  <c r="G340" i="1"/>
  <c r="F239" i="1"/>
  <c r="F320" i="1"/>
  <c r="D276" i="1"/>
  <c r="G234" i="1"/>
  <c r="G397" i="1"/>
  <c r="F283" i="1"/>
  <c r="F559" i="1"/>
  <c r="G287" i="1"/>
  <c r="D253" i="1"/>
  <c r="F211" i="1"/>
  <c r="D379" i="1"/>
  <c r="F285" i="1"/>
  <c r="F248" i="1"/>
  <c r="D209" i="1"/>
  <c r="D285" i="1"/>
  <c r="D248" i="1"/>
  <c r="F286" i="1"/>
  <c r="F249" i="1"/>
  <c r="D315" i="1"/>
  <c r="G248" i="1"/>
  <c r="G330" i="1"/>
  <c r="F113" i="1"/>
  <c r="G203" i="1"/>
  <c r="G158" i="1"/>
  <c r="D119" i="1"/>
  <c r="G212" i="1"/>
  <c r="F164" i="1"/>
  <c r="F126" i="1"/>
  <c r="G211" i="1"/>
  <c r="G165" i="1"/>
  <c r="G127" i="1"/>
  <c r="F198" i="1"/>
  <c r="E232" i="1"/>
  <c r="D171" i="1"/>
  <c r="D133" i="1"/>
  <c r="F226" i="1"/>
  <c r="D156" i="1"/>
  <c r="D134" i="1"/>
  <c r="D94" i="1"/>
  <c r="F52" i="1"/>
  <c r="G149" i="1"/>
  <c r="F101" i="1"/>
  <c r="D63" i="8"/>
  <c r="F48" i="6"/>
  <c r="L854" i="1"/>
  <c r="F802" i="1"/>
  <c r="F777" i="1"/>
  <c r="F791" i="1"/>
  <c r="G665" i="1"/>
  <c r="F677" i="1"/>
  <c r="F701" i="1"/>
  <c r="G645" i="1"/>
  <c r="D691" i="1"/>
  <c r="G624" i="1"/>
  <c r="G693" i="1"/>
  <c r="D627" i="1"/>
  <c r="D542" i="1"/>
  <c r="D588" i="1"/>
  <c r="F553" i="1"/>
  <c r="F565" i="1"/>
  <c r="D455" i="1"/>
  <c r="L520" i="1"/>
  <c r="F510" i="1"/>
  <c r="D468" i="1"/>
  <c r="D428" i="1"/>
  <c r="F541" i="1"/>
  <c r="F437" i="1"/>
  <c r="D459" i="1"/>
  <c r="F397" i="1"/>
  <c r="F554" i="1"/>
  <c r="D426" i="1"/>
  <c r="F379" i="1"/>
  <c r="G460" i="1"/>
  <c r="F398" i="1"/>
  <c r="F419" i="1"/>
  <c r="F381" i="1"/>
  <c r="D483" i="1"/>
  <c r="G416" i="1"/>
  <c r="G369" i="1"/>
  <c r="G395" i="1"/>
  <c r="L354" i="1"/>
  <c r="G361" i="1"/>
  <c r="F314" i="1"/>
  <c r="F429" i="1"/>
  <c r="G328" i="1"/>
  <c r="M488" i="1"/>
  <c r="D303" i="1"/>
  <c r="G384" i="1"/>
  <c r="G431" i="1"/>
  <c r="F474" i="1"/>
  <c r="D388" i="1"/>
  <c r="G331" i="1"/>
  <c r="G338" i="1"/>
  <c r="F300" i="1"/>
  <c r="F301" i="1"/>
  <c r="D250" i="1"/>
  <c r="F210" i="1"/>
  <c r="F328" i="1"/>
  <c r="F276" i="1"/>
  <c r="F309" i="1"/>
  <c r="G271" i="1"/>
  <c r="D233" i="1"/>
  <c r="F377" i="1"/>
  <c r="F486" i="1"/>
  <c r="G284" i="1"/>
  <c r="G242" i="1"/>
  <c r="D310" i="1"/>
  <c r="F266" i="1"/>
  <c r="G425" i="1"/>
  <c r="AD488" i="1"/>
  <c r="G280" i="1"/>
  <c r="G244" i="1"/>
  <c r="D424" i="1"/>
  <c r="F238" i="1"/>
  <c r="G279" i="1"/>
  <c r="F184" i="1"/>
  <c r="F150" i="1"/>
  <c r="D157" i="1"/>
  <c r="D348" i="1"/>
  <c r="D203" i="1"/>
  <c r="G202" i="1"/>
  <c r="D164" i="1"/>
  <c r="D369" i="1"/>
  <c r="D189" i="1"/>
  <c r="D201" i="1"/>
  <c r="G166" i="1"/>
  <c r="G128" i="1"/>
  <c r="G195" i="1"/>
  <c r="F153" i="1"/>
  <c r="F116" i="1"/>
  <c r="G167" i="1"/>
  <c r="G129" i="1"/>
  <c r="F141" i="1"/>
  <c r="G89" i="1"/>
  <c r="F45" i="1"/>
  <c r="D141" i="1"/>
  <c r="F149" i="1"/>
  <c r="G96" i="1"/>
  <c r="D274" i="1"/>
  <c r="D120" i="1"/>
  <c r="G83" i="1"/>
  <c r="G59" i="1"/>
  <c r="G50" i="8"/>
  <c r="F8" i="4"/>
  <c r="F99" i="3"/>
  <c r="L883" i="1"/>
  <c r="G749" i="1"/>
  <c r="F744" i="1"/>
  <c r="D753" i="1"/>
  <c r="D740" i="1"/>
  <c r="F668" i="1"/>
  <c r="G668" i="1"/>
  <c r="F640" i="1"/>
  <c r="D587" i="1"/>
  <c r="F584" i="1"/>
  <c r="G620" i="1"/>
  <c r="D561" i="1"/>
  <c r="G613" i="1"/>
  <c r="F516" i="1"/>
  <c r="F477" i="1"/>
  <c r="D417" i="1"/>
  <c r="D490" i="1"/>
  <c r="D458" i="1"/>
  <c r="G527" i="1"/>
  <c r="G512" i="1"/>
  <c r="F425" i="1"/>
  <c r="G451" i="1"/>
  <c r="G385" i="1"/>
  <c r="F490" i="1"/>
  <c r="G366" i="1"/>
  <c r="F440" i="1"/>
  <c r="G386" i="1"/>
  <c r="D408" i="1"/>
  <c r="F375" i="1"/>
  <c r="D473" i="1"/>
  <c r="G448" i="1"/>
  <c r="F344" i="1"/>
  <c r="F348" i="1"/>
  <c r="D307" i="1"/>
  <c r="F421" i="1"/>
  <c r="G322" i="1"/>
  <c r="D601" i="1"/>
  <c r="F341" i="1"/>
  <c r="D297" i="1"/>
  <c r="D366" i="1"/>
  <c r="F357" i="1"/>
  <c r="G380" i="1"/>
  <c r="G325" i="1"/>
  <c r="D395" i="1"/>
  <c r="F294" i="1"/>
  <c r="G282" i="1"/>
  <c r="D245" i="1"/>
  <c r="F203" i="1"/>
  <c r="G320" i="1"/>
  <c r="F270" i="1"/>
  <c r="F303" i="1"/>
  <c r="G265" i="1"/>
  <c r="L352" i="1"/>
  <c r="G278" i="1"/>
  <c r="G241" i="1"/>
  <c r="G198" i="1"/>
  <c r="G295" i="1"/>
  <c r="F260" i="1"/>
  <c r="G274" i="1"/>
  <c r="G237" i="1"/>
  <c r="D299" i="1"/>
  <c r="D217" i="1"/>
  <c r="D256" i="1"/>
  <c r="F178" i="1"/>
  <c r="D184" i="1"/>
  <c r="D150" i="1"/>
  <c r="G285" i="1"/>
  <c r="D191" i="1"/>
  <c r="D158" i="1"/>
  <c r="D278" i="1"/>
  <c r="D319" i="1"/>
  <c r="G207" i="1"/>
  <c r="G160" i="1"/>
  <c r="D284" i="1"/>
  <c r="F187" i="1"/>
  <c r="F147" i="1"/>
  <c r="F390" i="1"/>
  <c r="D206" i="1"/>
  <c r="G161" i="1"/>
  <c r="G123" i="1"/>
  <c r="F124" i="1"/>
  <c r="D225" i="1"/>
  <c r="D124" i="1"/>
  <c r="G137" i="1"/>
  <c r="G90" i="1"/>
  <c r="G77" i="1"/>
  <c r="G119" i="1"/>
  <c r="D55" i="1"/>
  <c r="D7" i="8"/>
  <c r="G18" i="3"/>
  <c r="G793" i="1"/>
  <c r="F749" i="1"/>
  <c r="G790" i="1"/>
  <c r="F726" i="1"/>
  <c r="D689" i="1"/>
  <c r="G726" i="1"/>
  <c r="F621" i="1"/>
  <c r="D669" i="1"/>
  <c r="G636" i="1"/>
  <c r="G566" i="1"/>
  <c r="G615" i="1"/>
  <c r="F552" i="1"/>
  <c r="D554" i="1"/>
  <c r="G455" i="1"/>
  <c r="D507" i="1"/>
  <c r="G468" i="1"/>
  <c r="D493" i="1"/>
  <c r="D452" i="1"/>
  <c r="G484" i="1"/>
  <c r="G504" i="1"/>
  <c r="G415" i="1"/>
  <c r="F439" i="1"/>
  <c r="G379" i="1"/>
  <c r="D475" i="1"/>
  <c r="F427" i="1"/>
  <c r="D508" i="1"/>
  <c r="D405" i="1"/>
  <c r="F361" i="1"/>
  <c r="F457" i="1"/>
  <c r="G344" i="1"/>
  <c r="E446" i="1"/>
  <c r="D301" i="1"/>
  <c r="F408" i="1"/>
  <c r="D411" i="1"/>
  <c r="F315" i="1"/>
  <c r="F448" i="1"/>
  <c r="F335" i="1"/>
  <c r="D291" i="1"/>
  <c r="G364" i="1"/>
  <c r="F345" i="1"/>
  <c r="E447" i="1"/>
  <c r="G371" i="1"/>
  <c r="G319" i="1"/>
  <c r="F389" i="1"/>
  <c r="F288" i="1"/>
  <c r="G276" i="1"/>
  <c r="D238" i="1"/>
  <c r="G189" i="1"/>
  <c r="F264" i="1"/>
  <c r="F291" i="1"/>
  <c r="G259" i="1"/>
  <c r="F313" i="1"/>
  <c r="D325" i="1"/>
  <c r="G272" i="1"/>
  <c r="G235" i="1"/>
  <c r="D190" i="1"/>
  <c r="D287" i="1"/>
  <c r="F254" i="1"/>
  <c r="F326" i="1"/>
  <c r="F229" i="1"/>
  <c r="D338" i="1"/>
  <c r="G268" i="1"/>
  <c r="D229" i="1"/>
  <c r="F364" i="1"/>
  <c r="G281" i="1"/>
  <c r="F247" i="1"/>
  <c r="F174" i="1"/>
  <c r="D178" i="1"/>
  <c r="G138" i="1"/>
  <c r="D260" i="1"/>
  <c r="F185" i="1"/>
  <c r="D262" i="1"/>
  <c r="G186" i="1"/>
  <c r="D151" i="1"/>
  <c r="G301" i="1"/>
  <c r="D198" i="1"/>
  <c r="G153" i="1"/>
  <c r="G257" i="1"/>
  <c r="F181" i="1"/>
  <c r="F140" i="1"/>
  <c r="D300" i="1"/>
  <c r="D195" i="1"/>
  <c r="G154" i="1"/>
  <c r="G117" i="1"/>
  <c r="F188" i="1"/>
  <c r="G122" i="1"/>
  <c r="F240" i="1"/>
  <c r="F129" i="1"/>
  <c r="G163" i="1"/>
  <c r="F224" i="1"/>
  <c r="G43" i="1"/>
  <c r="G741" i="1"/>
  <c r="D595" i="1"/>
  <c r="D420" i="1"/>
  <c r="G360" i="1"/>
  <c r="G346" i="1"/>
  <c r="F318" i="1"/>
  <c r="F233" i="1"/>
  <c r="G341" i="1"/>
  <c r="D396" i="1"/>
  <c r="G405" i="1"/>
  <c r="F191" i="1"/>
  <c r="G345" i="1"/>
  <c r="G101" i="1"/>
  <c r="F186" i="1"/>
  <c r="D121" i="1"/>
  <c r="F182" i="1"/>
  <c r="F66" i="1"/>
  <c r="G73" i="1"/>
  <c r="F87" i="1"/>
  <c r="F180" i="1"/>
  <c r="F41" i="1"/>
  <c r="G97" i="1"/>
  <c r="F146" i="1"/>
  <c r="G88" i="1"/>
  <c r="D109" i="1"/>
  <c r="G124" i="1"/>
  <c r="G76" i="1"/>
  <c r="D62" i="1"/>
  <c r="G21" i="1"/>
  <c r="G41" i="1"/>
  <c r="G103" i="1"/>
  <c r="F48" i="1"/>
  <c r="G205" i="1"/>
  <c r="G40" i="1"/>
  <c r="F65" i="1"/>
  <c r="F80" i="1"/>
  <c r="G22" i="1"/>
  <c r="D87" i="1"/>
  <c r="V89" i="8"/>
  <c r="AD132" i="3"/>
  <c r="M858" i="1"/>
  <c r="M891" i="1"/>
  <c r="M606" i="1"/>
  <c r="M520" i="1"/>
  <c r="D394" i="1"/>
  <c r="F53" i="1"/>
  <c r="G130" i="1"/>
  <c r="G52" i="8"/>
  <c r="D337" i="1"/>
  <c r="D272" i="1"/>
  <c r="G98" i="1"/>
  <c r="Z59" i="1"/>
  <c r="M807" i="1"/>
  <c r="F164" i="3"/>
  <c r="D642" i="1"/>
  <c r="G474" i="1"/>
  <c r="D415" i="1"/>
  <c r="F305" i="1"/>
  <c r="G407" i="1"/>
  <c r="D329" i="1"/>
  <c r="F338" i="1"/>
  <c r="F384" i="1"/>
  <c r="F308" i="1"/>
  <c r="G335" i="1"/>
  <c r="D88" i="1"/>
  <c r="D172" i="1"/>
  <c r="G56" i="1"/>
  <c r="D110" i="1"/>
  <c r="D72" i="1"/>
  <c r="G131" i="1"/>
  <c r="D86" i="1"/>
  <c r="G109" i="1"/>
  <c r="F88" i="1"/>
  <c r="G104" i="1"/>
  <c r="F57" i="1"/>
  <c r="D108" i="1"/>
  <c r="D105" i="1"/>
  <c r="D42" i="1"/>
  <c r="G94" i="1"/>
  <c r="G62" i="1"/>
  <c r="G15" i="1"/>
  <c r="F77" i="1"/>
  <c r="F17" i="1"/>
  <c r="F94" i="1"/>
  <c r="D45" i="1"/>
  <c r="D126" i="1"/>
  <c r="F33" i="1"/>
  <c r="F44" i="1"/>
  <c r="D73" i="1"/>
  <c r="D21" i="1"/>
  <c r="D205" i="1"/>
  <c r="D40" i="1"/>
  <c r="V123" i="6"/>
  <c r="V129" i="6"/>
  <c r="M896" i="1"/>
  <c r="AD858" i="1"/>
  <c r="AD891" i="1"/>
  <c r="AD606" i="1"/>
  <c r="AD520" i="1"/>
  <c r="AD866" i="1"/>
  <c r="AD464" i="1"/>
  <c r="F573" i="1"/>
  <c r="G159" i="1"/>
  <c r="G87" i="1"/>
  <c r="D24" i="1"/>
  <c r="G106" i="1"/>
  <c r="M809" i="1"/>
  <c r="G496" i="1"/>
  <c r="D243" i="1"/>
  <c r="D44" i="1"/>
  <c r="D93" i="1"/>
  <c r="M808" i="1"/>
  <c r="D52" i="3"/>
  <c r="M751" i="1"/>
  <c r="F623" i="1"/>
  <c r="D435" i="1"/>
  <c r="F527" i="1"/>
  <c r="F372" i="1"/>
  <c r="F406" i="1"/>
  <c r="G308" i="1"/>
  <c r="G298" i="1"/>
  <c r="D462" i="1"/>
  <c r="D283" i="1"/>
  <c r="F279" i="1"/>
  <c r="F280" i="1"/>
  <c r="F158" i="1"/>
  <c r="G210" i="1"/>
  <c r="D207" i="1"/>
  <c r="F81" i="1"/>
  <c r="F133" i="1"/>
  <c r="F112" i="1"/>
  <c r="F155" i="1"/>
  <c r="F49" i="1"/>
  <c r="G105" i="1"/>
  <c r="G67" i="1"/>
  <c r="F127" i="1"/>
  <c r="G80" i="1"/>
  <c r="F100" i="1"/>
  <c r="D57" i="1"/>
  <c r="F83" i="1"/>
  <c r="G37" i="1"/>
  <c r="F70" i="1"/>
  <c r="F56" i="1"/>
  <c r="D43" i="1"/>
  <c r="G44" i="1"/>
  <c r="G71" i="1"/>
  <c r="D244" i="1"/>
  <c r="D90" i="1"/>
  <c r="G39" i="1"/>
  <c r="D118" i="1"/>
  <c r="D26" i="1"/>
  <c r="D27" i="1"/>
  <c r="F68" i="1"/>
  <c r="G16" i="1"/>
  <c r="D114" i="1"/>
  <c r="G28" i="1"/>
  <c r="V105" i="8"/>
  <c r="V111" i="8"/>
  <c r="M868" i="1"/>
  <c r="M856" i="1"/>
  <c r="M897" i="1"/>
  <c r="M530" i="1"/>
  <c r="M546" i="1"/>
  <c r="M174" i="3"/>
  <c r="D390" i="1"/>
  <c r="D59" i="1"/>
  <c r="F95" i="1"/>
  <c r="D56" i="1"/>
  <c r="AD126" i="3"/>
  <c r="G690" i="1"/>
  <c r="D570" i="1"/>
  <c r="G411" i="1"/>
  <c r="D365" i="1"/>
  <c r="F400" i="1"/>
  <c r="G302" i="1"/>
  <c r="G292" i="1"/>
  <c r="D281" i="1"/>
  <c r="D277" i="1"/>
  <c r="F273" i="1"/>
  <c r="F274" i="1"/>
  <c r="F137" i="1"/>
  <c r="F151" i="1"/>
  <c r="D202" i="1"/>
  <c r="G209" i="1"/>
  <c r="L58" i="1"/>
  <c r="G108" i="1"/>
  <c r="F139" i="1"/>
  <c r="G261" i="1"/>
  <c r="D104" i="1"/>
  <c r="D66" i="1"/>
  <c r="G113" i="1"/>
  <c r="D79" i="1"/>
  <c r="D96" i="1"/>
  <c r="F28" i="1"/>
  <c r="G49" i="1"/>
  <c r="G53" i="1"/>
  <c r="D41" i="1"/>
  <c r="D16" i="1"/>
  <c r="D77" i="1"/>
  <c r="D36" i="1"/>
  <c r="F25" i="1"/>
  <c r="D52" i="1"/>
  <c r="G38" i="1"/>
  <c r="D91" i="1"/>
  <c r="F61" i="1"/>
  <c r="D38" i="1"/>
  <c r="D99" i="1"/>
  <c r="F22" i="1"/>
  <c r="F23" i="1"/>
  <c r="F59" i="1"/>
  <c r="D15" i="1"/>
  <c r="M175" i="3"/>
  <c r="AD868" i="1"/>
  <c r="AD856" i="1"/>
  <c r="AD897" i="1"/>
  <c r="AD530" i="1"/>
  <c r="AD546" i="1"/>
  <c r="AD854" i="1"/>
  <c r="AD545" i="1"/>
  <c r="G422" i="1"/>
  <c r="D279" i="1"/>
  <c r="F92" i="1"/>
  <c r="G173" i="1"/>
  <c r="F148" i="1"/>
  <c r="G33" i="1"/>
  <c r="M465" i="1"/>
  <c r="D117" i="1"/>
  <c r="D111" i="1"/>
  <c r="G27" i="1"/>
  <c r="G895" i="1"/>
  <c r="G592" i="1"/>
  <c r="F512" i="1"/>
  <c r="D361" i="1"/>
  <c r="G421" i="1"/>
  <c r="G383" i="1"/>
  <c r="G381" i="1"/>
  <c r="G246" i="1"/>
  <c r="D270" i="1"/>
  <c r="D247" i="1"/>
  <c r="F243" i="1"/>
  <c r="F244" i="1"/>
  <c r="D339" i="1"/>
  <c r="F120" i="1"/>
  <c r="D165" i="1"/>
  <c r="D166" i="1"/>
  <c r="D101" i="1"/>
  <c r="F90" i="1"/>
  <c r="D130" i="1"/>
  <c r="G177" i="1"/>
  <c r="G99" i="1"/>
  <c r="F111" i="1"/>
  <c r="F73" i="1"/>
  <c r="D23" i="1"/>
  <c r="F36" i="1"/>
  <c r="F173" i="1"/>
  <c r="G229" i="1"/>
  <c r="D20" i="1"/>
  <c r="D29" i="1"/>
  <c r="D112" i="1"/>
  <c r="F43" i="1"/>
  <c r="G25" i="1"/>
  <c r="D60" i="1"/>
  <c r="F168" i="1"/>
  <c r="F78" i="1"/>
  <c r="F16" i="1"/>
  <c r="D168" i="1"/>
  <c r="G54" i="1"/>
  <c r="F114" i="1"/>
  <c r="F91" i="1"/>
  <c r="AD175" i="3"/>
  <c r="M866" i="1"/>
  <c r="M854" i="1"/>
  <c r="AD888" i="1"/>
  <c r="M545" i="1"/>
  <c r="M464" i="1"/>
  <c r="D122" i="1"/>
  <c r="F69" i="1"/>
  <c r="M656" i="1"/>
  <c r="G754" i="1"/>
  <c r="D364" i="1"/>
  <c r="F93" i="1"/>
  <c r="D37" i="1"/>
  <c r="F54" i="1"/>
  <c r="G806" i="1"/>
  <c r="G630" i="1"/>
  <c r="F484" i="1"/>
  <c r="D421" i="1"/>
  <c r="D349" i="1"/>
  <c r="F411" i="1"/>
  <c r="G365" i="1"/>
  <c r="D372" i="1"/>
  <c r="G239" i="1"/>
  <c r="D264" i="1"/>
  <c r="D240" i="1"/>
  <c r="F236" i="1"/>
  <c r="F237" i="1"/>
  <c r="F269" i="1"/>
  <c r="G275" i="1"/>
  <c r="D159" i="1"/>
  <c r="D160" i="1"/>
  <c r="G190" i="1"/>
  <c r="D95" i="1"/>
  <c r="D82" i="1"/>
  <c r="D98" i="1"/>
  <c r="G332" i="1"/>
  <c r="E87" i="1"/>
  <c r="G18" i="1"/>
  <c r="F29" i="1"/>
  <c r="D173" i="1"/>
  <c r="G66" i="1"/>
  <c r="F172" i="1"/>
  <c r="G72" i="1"/>
  <c r="F32" i="1"/>
  <c r="G91" i="1"/>
  <c r="G155" i="1"/>
  <c r="D48" i="1"/>
  <c r="D103" i="1"/>
  <c r="G82" i="1"/>
  <c r="V140" i="6"/>
  <c r="V134" i="8"/>
  <c r="M888" i="1"/>
  <c r="D327" i="1"/>
  <c r="D123" i="1"/>
  <c r="G36" i="1"/>
  <c r="G20" i="1"/>
  <c r="AD157" i="3"/>
  <c r="G588" i="1"/>
  <c r="D136" i="1"/>
  <c r="D28" i="1"/>
  <c r="F27" i="1"/>
  <c r="M860" i="1"/>
  <c r="G756" i="1"/>
  <c r="F686" i="1"/>
  <c r="D624" i="1"/>
  <c r="D484" i="1"/>
  <c r="F455" i="1"/>
  <c r="D453" i="1"/>
  <c r="F323" i="1"/>
  <c r="D330" i="1"/>
  <c r="D220" i="1"/>
  <c r="F205" i="1"/>
  <c r="G300" i="1"/>
  <c r="G185" i="1"/>
  <c r="G326" i="1"/>
  <c r="G141" i="1"/>
  <c r="F171" i="1"/>
  <c r="D89" i="1"/>
  <c r="D76" i="1"/>
  <c r="F104" i="1"/>
  <c r="F165" i="1"/>
  <c r="G93" i="1"/>
  <c r="G217" i="1"/>
  <c r="F105" i="1"/>
  <c r="F67" i="1"/>
  <c r="D83" i="1"/>
  <c r="D17" i="1"/>
  <c r="D18" i="1"/>
  <c r="F42" i="1"/>
  <c r="G162" i="1"/>
  <c r="F19" i="1"/>
  <c r="D113" i="1"/>
  <c r="F37" i="1"/>
  <c r="D226" i="1"/>
  <c r="G157" i="1"/>
  <c r="G78" i="1"/>
  <c r="D71" i="1"/>
  <c r="G26" i="1"/>
  <c r="E86" i="1"/>
  <c r="D81" i="1"/>
  <c r="F130" i="1"/>
  <c r="D80" i="1"/>
  <c r="G65" i="1"/>
  <c r="V119" i="8"/>
  <c r="V119" i="6"/>
  <c r="AD174" i="3"/>
  <c r="M864" i="1"/>
  <c r="M852" i="1"/>
  <c r="M769" i="1"/>
  <c r="AD591" i="1"/>
  <c r="M466" i="1"/>
  <c r="G324" i="1"/>
  <c r="G151" i="1"/>
  <c r="D155" i="1"/>
  <c r="G48" i="1"/>
  <c r="D22" i="1"/>
  <c r="M862" i="1"/>
  <c r="F295" i="1"/>
  <c r="F109" i="1"/>
  <c r="G55" i="1"/>
  <c r="V135" i="8"/>
  <c r="M463" i="1"/>
  <c r="D385" i="1"/>
  <c r="D447" i="1"/>
  <c r="G419" i="1"/>
  <c r="F310" i="1"/>
  <c r="D324" i="1"/>
  <c r="F195" i="1"/>
  <c r="F216" i="1"/>
  <c r="G191" i="1"/>
  <c r="G402" i="1"/>
  <c r="D286" i="1"/>
  <c r="G179" i="1"/>
  <c r="F189" i="1"/>
  <c r="D268" i="1"/>
  <c r="D128" i="1"/>
  <c r="G70" i="1"/>
  <c r="G168" i="1"/>
  <c r="F98" i="1"/>
  <c r="F161" i="1"/>
  <c r="D92" i="1"/>
  <c r="F177" i="1"/>
  <c r="G61" i="1"/>
  <c r="D65" i="1"/>
  <c r="G42" i="1"/>
  <c r="D61" i="1"/>
  <c r="G136" i="1"/>
  <c r="F136" i="1"/>
  <c r="F97" i="1"/>
  <c r="Z124" i="1"/>
  <c r="G110" i="1"/>
  <c r="D148" i="1"/>
  <c r="F152" i="1"/>
  <c r="F71" i="1"/>
  <c r="D142" i="1"/>
  <c r="D70" i="1"/>
  <c r="D25" i="1"/>
  <c r="G81" i="1"/>
  <c r="D54" i="1"/>
  <c r="F118" i="1"/>
  <c r="F39" i="1"/>
  <c r="D67" i="1"/>
  <c r="G60" i="1"/>
  <c r="V101" i="8"/>
  <c r="M157" i="3"/>
  <c r="AD864" i="1"/>
  <c r="AD852" i="1"/>
  <c r="AD769" i="1"/>
  <c r="M591" i="1"/>
  <c r="AD466" i="1"/>
  <c r="D513" i="1"/>
  <c r="G396" i="1"/>
  <c r="F235" i="1"/>
  <c r="F142" i="1"/>
  <c r="F99" i="1"/>
  <c r="G114" i="1"/>
  <c r="M354" i="1"/>
  <c r="G459" i="1"/>
  <c r="G269" i="1"/>
  <c r="D78" i="1"/>
  <c r="G32" i="1"/>
  <c r="F106" i="1"/>
  <c r="D793" i="1"/>
  <c r="G670" i="1"/>
  <c r="F502" i="1"/>
  <c r="D384" i="1"/>
  <c r="G406" i="1"/>
  <c r="F388" i="1"/>
  <c r="D321" i="1"/>
  <c r="F405" i="1"/>
  <c r="D294" i="1"/>
  <c r="D273" i="1"/>
  <c r="G216" i="1"/>
  <c r="G145" i="1"/>
  <c r="G152" i="1"/>
  <c r="G183" i="1"/>
  <c r="G204" i="1"/>
  <c r="G86" i="1"/>
  <c r="D135" i="1"/>
  <c r="F86" i="1"/>
  <c r="D161" i="1"/>
  <c r="G57" i="1"/>
  <c r="D53" i="1"/>
  <c r="G29" i="1"/>
  <c r="F38" i="1"/>
  <c r="F117" i="1"/>
  <c r="G19" i="1"/>
  <c r="G125" i="1"/>
  <c r="D97" i="1"/>
  <c r="D19" i="1"/>
  <c r="D127" i="1"/>
  <c r="F40" i="1"/>
  <c r="G118" i="1"/>
  <c r="G68" i="1"/>
  <c r="F21" i="1"/>
  <c r="G17" i="1"/>
  <c r="F103" i="1"/>
  <c r="D32" i="1"/>
  <c r="D39" i="1"/>
  <c r="D33" i="1"/>
  <c r="V157" i="6"/>
  <c r="M126" i="3"/>
  <c r="AD862" i="1"/>
  <c r="AD809" i="1"/>
  <c r="AD656" i="1"/>
  <c r="AD465" i="1"/>
  <c r="AD354" i="1"/>
  <c r="F423" i="1"/>
  <c r="F12" i="8"/>
  <c r="F729" i="1"/>
  <c r="G555" i="1"/>
  <c r="G453" i="1"/>
  <c r="G487" i="1"/>
  <c r="Z369" i="1"/>
  <c r="D486" i="1"/>
  <c r="F356" i="1"/>
  <c r="F331" i="1"/>
  <c r="F271" i="1"/>
  <c r="D236" i="1"/>
  <c r="G250" i="1"/>
  <c r="G273" i="1"/>
  <c r="F275" i="1"/>
  <c r="F123" i="1"/>
  <c r="F89" i="1"/>
  <c r="E145" i="1"/>
  <c r="F263" i="1"/>
  <c r="G116" i="1"/>
  <c r="F79" i="1"/>
  <c r="G263" i="1"/>
  <c r="F18" i="1"/>
  <c r="G23" i="1"/>
  <c r="G92" i="1"/>
  <c r="G45" i="1"/>
  <c r="D49" i="1"/>
  <c r="F20" i="1"/>
  <c r="D102" i="1"/>
  <c r="G100" i="1"/>
  <c r="F55" i="1"/>
  <c r="F15" i="1"/>
  <c r="G150" i="1"/>
  <c r="F26" i="1"/>
  <c r="F208" i="1"/>
  <c r="V107" i="6"/>
  <c r="M132" i="3"/>
  <c r="AD860" i="1"/>
  <c r="AD807" i="1"/>
  <c r="AD808" i="1"/>
  <c r="AD463" i="1"/>
  <c r="AD352" i="1"/>
  <c r="D306" i="1"/>
  <c r="F277" i="1"/>
  <c r="G52" i="1"/>
  <c r="M352" i="1"/>
  <c r="AD890" i="1"/>
  <c r="AD884" i="1"/>
  <c r="M62" i="7"/>
  <c r="Z62" i="7"/>
  <c r="AD170" i="3"/>
  <c r="AD910" i="1"/>
  <c r="Z16" i="6"/>
  <c r="M83" i="3"/>
  <c r="AD83" i="3"/>
  <c r="AD885" i="1"/>
  <c r="AD909" i="1"/>
  <c r="AD857" i="1"/>
  <c r="M857" i="1"/>
  <c r="AD915" i="1"/>
  <c r="AD900" i="1"/>
  <c r="AD898" i="1"/>
  <c r="AD855" i="1"/>
  <c r="M855" i="1"/>
  <c r="M853" i="1"/>
  <c r="AD853" i="1"/>
  <c r="AD882" i="1"/>
  <c r="AD878" i="1"/>
  <c r="AD84" i="3"/>
  <c r="M539" i="1"/>
  <c r="AD539" i="1"/>
  <c r="AD628" i="1"/>
  <c r="M628" i="1"/>
  <c r="AD648" i="1"/>
  <c r="M883" i="1"/>
  <c r="M58" i="1"/>
  <c r="AD58" i="1"/>
  <c r="N176" i="1" l="1"/>
  <c r="O176" i="1" s="1"/>
  <c r="P352" i="1"/>
  <c r="P354" i="1"/>
  <c r="Q354" i="1" s="1"/>
  <c r="P466" i="1"/>
  <c r="Q466" i="1" s="1"/>
  <c r="P520" i="1"/>
  <c r="Q520" i="1" s="1"/>
  <c r="N463" i="1"/>
  <c r="O463" i="1" s="1"/>
  <c r="AE465" i="1"/>
  <c r="N465" i="1"/>
  <c r="O465" i="1" s="1"/>
  <c r="AE591" i="1"/>
  <c r="AE545" i="1"/>
  <c r="N545" i="1"/>
  <c r="O545" i="1" s="1"/>
  <c r="P530" i="1"/>
  <c r="Q530" i="1" s="1"/>
  <c r="P606" i="1"/>
  <c r="Q606" i="1" s="1"/>
  <c r="N606" i="1"/>
  <c r="O606" i="1" s="1"/>
  <c r="N656" i="1"/>
  <c r="O656" i="1" s="1"/>
  <c r="P656" i="1"/>
  <c r="Q656" i="1" s="1"/>
  <c r="AE888" i="1"/>
  <c r="AE897" i="1"/>
  <c r="AE891" i="1"/>
  <c r="P807" i="1"/>
  <c r="Q807" i="1" s="1"/>
  <c r="N807" i="1"/>
  <c r="O807" i="1" s="1"/>
  <c r="P809" i="1"/>
  <c r="Q809" i="1" s="1"/>
  <c r="P132" i="3"/>
  <c r="Q132" i="3" s="1"/>
  <c r="N132" i="3"/>
  <c r="O132" i="3" s="1"/>
  <c r="N157" i="3"/>
  <c r="O157" i="3" s="1"/>
  <c r="AE174" i="3"/>
  <c r="AE175" i="3"/>
  <c r="H28" i="1"/>
  <c r="K40" i="1"/>
  <c r="T40" i="1"/>
  <c r="T87" i="1"/>
  <c r="K87" i="1"/>
  <c r="AA208" i="1"/>
  <c r="AA27" i="1"/>
  <c r="AB27" i="1" s="1"/>
  <c r="K33" i="1"/>
  <c r="T33" i="1"/>
  <c r="P60" i="1"/>
  <c r="Q60" i="1" s="1"/>
  <c r="H60" i="1"/>
  <c r="I60" i="1" s="1"/>
  <c r="H65" i="1"/>
  <c r="I65" i="1" s="1"/>
  <c r="P82" i="1"/>
  <c r="Q82" i="1" s="1"/>
  <c r="H82" i="1"/>
  <c r="AA91" i="1"/>
  <c r="T114" i="1"/>
  <c r="K114" i="1"/>
  <c r="T205" i="1"/>
  <c r="K205" i="1"/>
  <c r="P27" i="1"/>
  <c r="Q27" i="1" s="1"/>
  <c r="H27" i="1"/>
  <c r="I27" i="1" s="1"/>
  <c r="K39" i="1"/>
  <c r="T39" i="1"/>
  <c r="T67" i="1"/>
  <c r="K67" i="1"/>
  <c r="T80" i="1"/>
  <c r="K80" i="1"/>
  <c r="K103" i="1"/>
  <c r="T103" i="1"/>
  <c r="AA114" i="1"/>
  <c r="AB114" i="1" s="1"/>
  <c r="K15" i="1"/>
  <c r="T15" i="1"/>
  <c r="P16" i="1"/>
  <c r="Q16" i="1" s="1"/>
  <c r="H16" i="1"/>
  <c r="I16" i="1" s="1"/>
  <c r="K21" i="1"/>
  <c r="T21" i="1"/>
  <c r="H22" i="1"/>
  <c r="AA26" i="1"/>
  <c r="AB26" i="1" s="1"/>
  <c r="K32" i="1"/>
  <c r="T32" i="1"/>
  <c r="H33" i="1"/>
  <c r="P33" i="1"/>
  <c r="Q33" i="1" s="1"/>
  <c r="AA39" i="1"/>
  <c r="AB39" i="1" s="1"/>
  <c r="K48" i="1"/>
  <c r="T48" i="1"/>
  <c r="P54" i="1"/>
  <c r="Q54" i="1" s="1"/>
  <c r="H54" i="1"/>
  <c r="I54" i="1" s="1"/>
  <c r="AA59" i="1"/>
  <c r="AB59" i="1" s="1"/>
  <c r="AA68" i="1"/>
  <c r="T73" i="1"/>
  <c r="K73" i="1"/>
  <c r="AA80" i="1"/>
  <c r="AA103" i="1"/>
  <c r="H114" i="1"/>
  <c r="P114" i="1"/>
  <c r="Q114" i="1" s="1"/>
  <c r="AA118" i="1"/>
  <c r="AB118" i="1" s="1"/>
  <c r="AA130" i="1"/>
  <c r="P155" i="1"/>
  <c r="Q155" i="1" s="1"/>
  <c r="H155" i="1"/>
  <c r="K168" i="1"/>
  <c r="T168" i="1"/>
  <c r="AA23" i="1"/>
  <c r="AB23" i="1" s="1"/>
  <c r="K27" i="1"/>
  <c r="T27" i="1"/>
  <c r="AA44" i="1"/>
  <c r="AB44" i="1" s="1"/>
  <c r="AA65" i="1"/>
  <c r="AB65" i="1" s="1"/>
  <c r="P150" i="1"/>
  <c r="Q150" i="1" s="1"/>
  <c r="H150" i="1"/>
  <c r="I150" i="1" s="1"/>
  <c r="P17" i="1"/>
  <c r="Q17" i="1" s="1"/>
  <c r="H17" i="1"/>
  <c r="I17" i="1" s="1"/>
  <c r="K22" i="1"/>
  <c r="T22" i="1"/>
  <c r="T54" i="1"/>
  <c r="K54" i="1"/>
  <c r="K81" i="1"/>
  <c r="T81" i="1"/>
  <c r="AA16" i="1"/>
  <c r="AB16" i="1" s="1"/>
  <c r="AA22" i="1"/>
  <c r="AB22" i="1" s="1"/>
  <c r="I22" i="1"/>
  <c r="T26" i="1"/>
  <c r="K26" i="1"/>
  <c r="AA33" i="1"/>
  <c r="P40" i="1"/>
  <c r="Q40" i="1" s="1"/>
  <c r="H40" i="1"/>
  <c r="AA54" i="1"/>
  <c r="P81" i="1"/>
  <c r="Q81" i="1" s="1"/>
  <c r="H81" i="1"/>
  <c r="I81" i="1" s="1"/>
  <c r="H91" i="1"/>
  <c r="I91" i="1" s="1"/>
  <c r="P91" i="1"/>
  <c r="Q91" i="1" s="1"/>
  <c r="T99" i="1"/>
  <c r="K99" i="1"/>
  <c r="K118" i="1"/>
  <c r="T118" i="1"/>
  <c r="T126" i="1"/>
  <c r="K126" i="1"/>
  <c r="P205" i="1"/>
  <c r="Q205" i="1" s="1"/>
  <c r="H205" i="1"/>
  <c r="AA15" i="1"/>
  <c r="AB15" i="1" s="1"/>
  <c r="AA21" i="1"/>
  <c r="AB21" i="1" s="1"/>
  <c r="K25" i="1"/>
  <c r="T25" i="1"/>
  <c r="P26" i="1"/>
  <c r="Q26" i="1" s="1"/>
  <c r="H26" i="1"/>
  <c r="I26" i="1" s="1"/>
  <c r="AA32" i="1"/>
  <c r="AB33" i="1"/>
  <c r="K38" i="1"/>
  <c r="T38" i="1"/>
  <c r="H39" i="1"/>
  <c r="I39" i="1" s="1"/>
  <c r="P39" i="1"/>
  <c r="Q39" i="1" s="1"/>
  <c r="K45" i="1"/>
  <c r="T45" i="1"/>
  <c r="AA48" i="1"/>
  <c r="AB48" i="1" s="1"/>
  <c r="AA55" i="1"/>
  <c r="H68" i="1"/>
  <c r="I68" i="1" s="1"/>
  <c r="AA69" i="1"/>
  <c r="K70" i="1"/>
  <c r="T70" i="1"/>
  <c r="K71" i="1"/>
  <c r="T71" i="1"/>
  <c r="P72" i="1"/>
  <c r="Q72" i="1" s="1"/>
  <c r="H72" i="1"/>
  <c r="AA78" i="1"/>
  <c r="AB78" i="1" s="1"/>
  <c r="T90" i="1"/>
  <c r="K90" i="1"/>
  <c r="AA94" i="1"/>
  <c r="H103" i="1"/>
  <c r="P103" i="1"/>
  <c r="Q103" i="1" s="1"/>
  <c r="T111" i="1"/>
  <c r="K111" i="1"/>
  <c r="P118" i="1"/>
  <c r="Q118" i="1" s="1"/>
  <c r="H118" i="1"/>
  <c r="P130" i="1"/>
  <c r="Q130" i="1" s="1"/>
  <c r="H130" i="1"/>
  <c r="I130" i="1" s="1"/>
  <c r="K142" i="1"/>
  <c r="T142" i="1"/>
  <c r="AA168" i="1"/>
  <c r="AB168" i="1" s="1"/>
  <c r="K244" i="1"/>
  <c r="T244" i="1"/>
  <c r="AA17" i="1"/>
  <c r="AB17" i="1" s="1"/>
  <c r="P41" i="1"/>
  <c r="Q41" i="1" s="1"/>
  <c r="H41" i="1"/>
  <c r="I41" i="1" s="1"/>
  <c r="P100" i="1"/>
  <c r="Q100" i="1" s="1"/>
  <c r="H100" i="1"/>
  <c r="I100" i="1" s="1"/>
  <c r="AA40" i="1"/>
  <c r="N58" i="1"/>
  <c r="O58" i="1" s="1"/>
  <c r="AA71" i="1"/>
  <c r="AB71" i="1" s="1"/>
  <c r="H78" i="1"/>
  <c r="P78" i="1"/>
  <c r="Q78" i="1" s="1"/>
  <c r="AA61" i="1"/>
  <c r="AB61" i="1" s="1"/>
  <c r="H71" i="1"/>
  <c r="P71" i="1"/>
  <c r="Q71" i="1" s="1"/>
  <c r="AA77" i="1"/>
  <c r="T102" i="1"/>
  <c r="K102" i="1"/>
  <c r="AA106" i="1"/>
  <c r="AB106" i="1" s="1"/>
  <c r="T127" i="1"/>
  <c r="K127" i="1"/>
  <c r="AA148" i="1"/>
  <c r="AA152" i="1"/>
  <c r="AB152" i="1" s="1"/>
  <c r="P157" i="1"/>
  <c r="Q157" i="1" s="1"/>
  <c r="H157" i="1"/>
  <c r="K60" i="1"/>
  <c r="T60" i="1"/>
  <c r="K91" i="1"/>
  <c r="T91" i="1"/>
  <c r="P44" i="1"/>
  <c r="Q44" i="1" s="1"/>
  <c r="H44" i="1"/>
  <c r="H15" i="1"/>
  <c r="H21" i="1"/>
  <c r="I21" i="1" s="1"/>
  <c r="P21" i="1"/>
  <c r="Q21" i="1" s="1"/>
  <c r="H55" i="1"/>
  <c r="I55" i="1" s="1"/>
  <c r="K148" i="1"/>
  <c r="T148" i="1"/>
  <c r="T226" i="1"/>
  <c r="K226" i="1"/>
  <c r="H25" i="1"/>
  <c r="I25" i="1" s="1"/>
  <c r="H38" i="1"/>
  <c r="I38" i="1" s="1"/>
  <c r="P38" i="1"/>
  <c r="Q38" i="1" s="1"/>
  <c r="K43" i="1"/>
  <c r="T43" i="1"/>
  <c r="K62" i="1"/>
  <c r="T62" i="1"/>
  <c r="T19" i="1"/>
  <c r="K19" i="1"/>
  <c r="H20" i="1"/>
  <c r="I20" i="1" s="1"/>
  <c r="P20" i="1"/>
  <c r="Q20" i="1" s="1"/>
  <c r="AA37" i="1"/>
  <c r="AB37" i="1" s="1"/>
  <c r="AA43" i="1"/>
  <c r="AB43" i="1" s="1"/>
  <c r="K52" i="1"/>
  <c r="T52" i="1"/>
  <c r="AA56" i="1"/>
  <c r="AB56" i="1" s="1"/>
  <c r="P62" i="1"/>
  <c r="Q62" i="1" s="1"/>
  <c r="H62" i="1"/>
  <c r="I62" i="1" s="1"/>
  <c r="P76" i="1"/>
  <c r="H76" i="1"/>
  <c r="I76" i="1" s="1"/>
  <c r="T93" i="1"/>
  <c r="K93" i="1"/>
  <c r="K97" i="1"/>
  <c r="T97" i="1"/>
  <c r="P106" i="1"/>
  <c r="Q106" i="1" s="1"/>
  <c r="H106" i="1"/>
  <c r="P110" i="1"/>
  <c r="Q110" i="1" s="1"/>
  <c r="H110" i="1"/>
  <c r="K113" i="1"/>
  <c r="T113" i="1"/>
  <c r="AA172" i="1"/>
  <c r="AB172" i="1" s="1"/>
  <c r="K112" i="1"/>
  <c r="T112" i="1"/>
  <c r="AA25" i="1"/>
  <c r="AB25" i="1" s="1"/>
  <c r="AA70" i="1"/>
  <c r="AB70" i="1" s="1"/>
  <c r="P94" i="1"/>
  <c r="Q94" i="1" s="1"/>
  <c r="H94" i="1"/>
  <c r="I94" i="1" s="1"/>
  <c r="H124" i="1"/>
  <c r="AA20" i="1"/>
  <c r="AB20" i="1" s="1"/>
  <c r="T37" i="1"/>
  <c r="K37" i="1"/>
  <c r="AB55" i="1"/>
  <c r="AA19" i="1"/>
  <c r="T29" i="1"/>
  <c r="K29" i="1"/>
  <c r="T36" i="1"/>
  <c r="K36" i="1"/>
  <c r="H37" i="1"/>
  <c r="P37" i="1"/>
  <c r="Q37" i="1" s="1"/>
  <c r="T42" i="1"/>
  <c r="K42" i="1"/>
  <c r="K49" i="1"/>
  <c r="T49" i="1"/>
  <c r="P52" i="1"/>
  <c r="H52" i="1"/>
  <c r="I52" i="1" s="1"/>
  <c r="AA97" i="1"/>
  <c r="P66" i="1"/>
  <c r="Q66" i="1" s="1"/>
  <c r="H66" i="1"/>
  <c r="I66" i="1" s="1"/>
  <c r="K20" i="1"/>
  <c r="T20" i="1"/>
  <c r="T77" i="1"/>
  <c r="K77" i="1"/>
  <c r="T105" i="1"/>
  <c r="K105" i="1"/>
  <c r="K109" i="1"/>
  <c r="T109" i="1"/>
  <c r="T117" i="1"/>
  <c r="K117" i="1"/>
  <c r="P125" i="1"/>
  <c r="Q125" i="1" s="1"/>
  <c r="H125" i="1"/>
  <c r="I125" i="1" s="1"/>
  <c r="AA136" i="1"/>
  <c r="P162" i="1"/>
  <c r="Q162" i="1" s="1"/>
  <c r="H162" i="1"/>
  <c r="I162" i="1" s="1"/>
  <c r="K173" i="1"/>
  <c r="T173" i="1"/>
  <c r="H229" i="1"/>
  <c r="P229" i="1"/>
  <c r="Q229" i="1" s="1"/>
  <c r="K16" i="1"/>
  <c r="T16" i="1"/>
  <c r="T108" i="1"/>
  <c r="K108" i="1"/>
  <c r="P45" i="1"/>
  <c r="Q45" i="1" s="1"/>
  <c r="H45" i="1"/>
  <c r="I45" i="1" s="1"/>
  <c r="P98" i="1"/>
  <c r="Q98" i="1" s="1"/>
  <c r="H98" i="1"/>
  <c r="I98" i="1" s="1"/>
  <c r="H19" i="1"/>
  <c r="I19" i="1" s="1"/>
  <c r="P19" i="1"/>
  <c r="Q19" i="1" s="1"/>
  <c r="T24" i="1"/>
  <c r="K24" i="1"/>
  <c r="AA42" i="1"/>
  <c r="AB42" i="1" s="1"/>
  <c r="AB19" i="1"/>
  <c r="T41" i="1"/>
  <c r="K41" i="1"/>
  <c r="AA57" i="1"/>
  <c r="P88" i="1"/>
  <c r="Q88" i="1" s="1"/>
  <c r="H88" i="1"/>
  <c r="I88" i="1" s="1"/>
  <c r="P92" i="1"/>
  <c r="Q92" i="1" s="1"/>
  <c r="H92" i="1"/>
  <c r="I92" i="1" s="1"/>
  <c r="AA109" i="1"/>
  <c r="AA117" i="1"/>
  <c r="AB117" i="1" s="1"/>
  <c r="P136" i="1"/>
  <c r="Q136" i="1" s="1"/>
  <c r="H136" i="1"/>
  <c r="AA173" i="1"/>
  <c r="AB173" i="1" s="1"/>
  <c r="P53" i="1"/>
  <c r="Q53" i="1" s="1"/>
  <c r="H53" i="1"/>
  <c r="AA83" i="1"/>
  <c r="AB83" i="1" s="1"/>
  <c r="P104" i="1"/>
  <c r="Q104" i="1" s="1"/>
  <c r="H104" i="1"/>
  <c r="AA146" i="1"/>
  <c r="P23" i="1"/>
  <c r="Q23" i="1" s="1"/>
  <c r="H23" i="1"/>
  <c r="H32" i="1"/>
  <c r="P32" i="1"/>
  <c r="AA38" i="1"/>
  <c r="H48" i="1"/>
  <c r="I48" i="1" s="1"/>
  <c r="T61" i="1"/>
  <c r="K61" i="1"/>
  <c r="T18" i="1"/>
  <c r="K18" i="1"/>
  <c r="AA29" i="1"/>
  <c r="AB29" i="1" s="1"/>
  <c r="AA36" i="1"/>
  <c r="H49" i="1"/>
  <c r="I49" i="1" s="1"/>
  <c r="P49" i="1"/>
  <c r="Q49" i="1" s="1"/>
  <c r="T57" i="1"/>
  <c r="K57" i="1"/>
  <c r="AA88" i="1"/>
  <c r="AB88" i="1" s="1"/>
  <c r="H97" i="1"/>
  <c r="P97" i="1"/>
  <c r="Q97" i="1" s="1"/>
  <c r="AA18" i="1"/>
  <c r="AB18" i="1" s="1"/>
  <c r="T28" i="1"/>
  <c r="K28" i="1"/>
  <c r="H29" i="1"/>
  <c r="I29" i="1" s="1"/>
  <c r="P29" i="1"/>
  <c r="Q29" i="1" s="1"/>
  <c r="P36" i="1"/>
  <c r="H36" i="1"/>
  <c r="P42" i="1"/>
  <c r="Q42" i="1" s="1"/>
  <c r="H42" i="1"/>
  <c r="I42" i="1" s="1"/>
  <c r="K17" i="1"/>
  <c r="T17" i="1"/>
  <c r="H18" i="1"/>
  <c r="P18" i="1"/>
  <c r="Q18" i="1" s="1"/>
  <c r="K23" i="1"/>
  <c r="T23" i="1"/>
  <c r="AA28" i="1"/>
  <c r="AB28" i="1" s="1"/>
  <c r="I28" i="1"/>
  <c r="AA41" i="1"/>
  <c r="AB41" i="1" s="1"/>
  <c r="T44" i="1"/>
  <c r="K44" i="1"/>
  <c r="T53" i="1"/>
  <c r="K53" i="1"/>
  <c r="AB57" i="1"/>
  <c r="K65" i="1"/>
  <c r="T65" i="1"/>
  <c r="T83" i="1"/>
  <c r="K83" i="1"/>
  <c r="T96" i="1"/>
  <c r="K96" i="1"/>
  <c r="AA100" i="1"/>
  <c r="AB100" i="1" s="1"/>
  <c r="H109" i="1"/>
  <c r="P109" i="1"/>
  <c r="Q109" i="1" s="1"/>
  <c r="AA180" i="1"/>
  <c r="P263" i="1"/>
  <c r="Q263" i="1" s="1"/>
  <c r="H263" i="1"/>
  <c r="K56" i="1"/>
  <c r="T56" i="1"/>
  <c r="H57" i="1"/>
  <c r="I57" i="1" s="1"/>
  <c r="K59" i="1"/>
  <c r="T59" i="1"/>
  <c r="P61" i="1"/>
  <c r="Q61" i="1" s="1"/>
  <c r="H61" i="1"/>
  <c r="I61" i="1" s="1"/>
  <c r="AA67" i="1"/>
  <c r="AA73" i="1"/>
  <c r="AB73" i="1" s="1"/>
  <c r="K79" i="1"/>
  <c r="T79" i="1"/>
  <c r="P80" i="1"/>
  <c r="Q80" i="1" s="1"/>
  <c r="H80" i="1"/>
  <c r="I80" i="1" s="1"/>
  <c r="K86" i="1"/>
  <c r="T86" i="1"/>
  <c r="AA87" i="1"/>
  <c r="AA93" i="1"/>
  <c r="AB94" i="1"/>
  <c r="AA99" i="1"/>
  <c r="AB99" i="1" s="1"/>
  <c r="AA105" i="1"/>
  <c r="AA111" i="1"/>
  <c r="AB111" i="1" s="1"/>
  <c r="H113" i="1"/>
  <c r="I113" i="1" s="1"/>
  <c r="AA127" i="1"/>
  <c r="P131" i="1"/>
  <c r="Q131" i="1" s="1"/>
  <c r="H131" i="1"/>
  <c r="K161" i="1"/>
  <c r="T161" i="1"/>
  <c r="P173" i="1"/>
  <c r="Q173" i="1" s="1"/>
  <c r="H173" i="1"/>
  <c r="I173" i="1" s="1"/>
  <c r="AA177" i="1"/>
  <c r="P217" i="1"/>
  <c r="Q217" i="1" s="1"/>
  <c r="H217" i="1"/>
  <c r="I217" i="1" s="1"/>
  <c r="H332" i="1"/>
  <c r="I332" i="1" s="1"/>
  <c r="P332" i="1"/>
  <c r="Q332" i="1" s="1"/>
  <c r="K66" i="1"/>
  <c r="T66" i="1"/>
  <c r="P67" i="1"/>
  <c r="Q67" i="1" s="1"/>
  <c r="H67" i="1"/>
  <c r="I67" i="1" s="1"/>
  <c r="K72" i="1"/>
  <c r="T72" i="1"/>
  <c r="P73" i="1"/>
  <c r="Q73" i="1" s="1"/>
  <c r="H73" i="1"/>
  <c r="I73" i="1" s="1"/>
  <c r="AA79" i="1"/>
  <c r="AB80" i="1"/>
  <c r="AA86" i="1"/>
  <c r="P87" i="1"/>
  <c r="Q87" i="1" s="1"/>
  <c r="H87" i="1"/>
  <c r="K92" i="1"/>
  <c r="T92" i="1"/>
  <c r="P93" i="1"/>
  <c r="Q93" i="1" s="1"/>
  <c r="H93" i="1"/>
  <c r="K98" i="1"/>
  <c r="T98" i="1"/>
  <c r="P99" i="1"/>
  <c r="Q99" i="1" s="1"/>
  <c r="H99" i="1"/>
  <c r="K104" i="1"/>
  <c r="T104" i="1"/>
  <c r="H105" i="1"/>
  <c r="I105" i="1" s="1"/>
  <c r="P105" i="1"/>
  <c r="Q105" i="1" s="1"/>
  <c r="K110" i="1"/>
  <c r="T110" i="1"/>
  <c r="P116" i="1"/>
  <c r="Q116" i="1" s="1"/>
  <c r="H116" i="1"/>
  <c r="I116" i="1" s="1"/>
  <c r="K135" i="1"/>
  <c r="T135" i="1"/>
  <c r="K155" i="1"/>
  <c r="T155" i="1"/>
  <c r="AA161" i="1"/>
  <c r="AA165" i="1"/>
  <c r="P169" i="1"/>
  <c r="Q169" i="1" s="1"/>
  <c r="H169" i="1"/>
  <c r="P177" i="1"/>
  <c r="Q177" i="1" s="1"/>
  <c r="H177" i="1"/>
  <c r="K182" i="1"/>
  <c r="T182" i="1"/>
  <c r="H261" i="1"/>
  <c r="P261" i="1"/>
  <c r="Q261" i="1" s="1"/>
  <c r="H43" i="1"/>
  <c r="I43" i="1" s="1"/>
  <c r="P43" i="1"/>
  <c r="Q43" i="1" s="1"/>
  <c r="AA49" i="1"/>
  <c r="AB49" i="1" s="1"/>
  <c r="K55" i="1"/>
  <c r="T55" i="1"/>
  <c r="H56" i="1"/>
  <c r="P56" i="1"/>
  <c r="Q56" i="1" s="1"/>
  <c r="H59" i="1"/>
  <c r="I59" i="1" s="1"/>
  <c r="AA66" i="1"/>
  <c r="AB67" i="1"/>
  <c r="AA72" i="1"/>
  <c r="I72" i="1"/>
  <c r="T78" i="1"/>
  <c r="K78" i="1"/>
  <c r="P79" i="1"/>
  <c r="Q79" i="1" s="1"/>
  <c r="H79" i="1"/>
  <c r="P86" i="1"/>
  <c r="H86" i="1"/>
  <c r="AA92" i="1"/>
  <c r="AB92" i="1" s="1"/>
  <c r="AA98" i="1"/>
  <c r="AA104" i="1"/>
  <c r="AB104" i="1" s="1"/>
  <c r="I104" i="1"/>
  <c r="AB105" i="1"/>
  <c r="AA110" i="1"/>
  <c r="K130" i="1"/>
  <c r="T130" i="1"/>
  <c r="AA135" i="1"/>
  <c r="AA139" i="1"/>
  <c r="AA155" i="1"/>
  <c r="I155" i="1"/>
  <c r="K172" i="1"/>
  <c r="T172" i="1"/>
  <c r="AA182" i="1"/>
  <c r="AA209" i="1"/>
  <c r="AB209" i="1" s="1"/>
  <c r="P238" i="1"/>
  <c r="Q238" i="1" s="1"/>
  <c r="H238" i="1"/>
  <c r="I238" i="1" s="1"/>
  <c r="AA263" i="1"/>
  <c r="AB263" i="1" s="1"/>
  <c r="K192" i="1"/>
  <c r="T192" i="1"/>
  <c r="P208" i="1"/>
  <c r="Q208" i="1" s="1"/>
  <c r="H208" i="1"/>
  <c r="AA224" i="1"/>
  <c r="K272" i="1"/>
  <c r="T272" i="1"/>
  <c r="P119" i="1"/>
  <c r="Q119" i="1" s="1"/>
  <c r="H119" i="1"/>
  <c r="I119" i="1" s="1"/>
  <c r="AB130" i="1"/>
  <c r="AA142" i="1"/>
  <c r="AB142" i="1" s="1"/>
  <c r="K154" i="1"/>
  <c r="T154" i="1"/>
  <c r="P168" i="1"/>
  <c r="Q168" i="1" s="1"/>
  <c r="H168" i="1"/>
  <c r="I168" i="1" s="1"/>
  <c r="AA192" i="1"/>
  <c r="P224" i="1"/>
  <c r="H224" i="1"/>
  <c r="H314" i="1"/>
  <c r="T76" i="1"/>
  <c r="K76" i="1"/>
  <c r="P77" i="1"/>
  <c r="Q77" i="1" s="1"/>
  <c r="H77" i="1"/>
  <c r="T82" i="1"/>
  <c r="K82" i="1"/>
  <c r="P83" i="1"/>
  <c r="Q83" i="1" s="1"/>
  <c r="H83" i="1"/>
  <c r="AA90" i="1"/>
  <c r="AB91" i="1"/>
  <c r="AA96" i="1"/>
  <c r="AB96" i="1" s="1"/>
  <c r="AB97" i="1"/>
  <c r="AA102" i="1"/>
  <c r="AB103" i="1"/>
  <c r="AA108" i="1"/>
  <c r="AB108" i="1" s="1"/>
  <c r="AB109" i="1"/>
  <c r="AA112" i="1"/>
  <c r="T120" i="1"/>
  <c r="K120" i="1"/>
  <c r="T121" i="1"/>
  <c r="K121" i="1"/>
  <c r="K129" i="1"/>
  <c r="T129" i="1"/>
  <c r="H142" i="1"/>
  <c r="K149" i="1"/>
  <c r="T149" i="1"/>
  <c r="AA154" i="1"/>
  <c r="AB154" i="1" s="1"/>
  <c r="AA159" i="1"/>
  <c r="P163" i="1"/>
  <c r="Q163" i="1" s="1"/>
  <c r="H163" i="1"/>
  <c r="P204" i="1"/>
  <c r="Q204" i="1" s="1"/>
  <c r="H204" i="1"/>
  <c r="I204" i="1" s="1"/>
  <c r="K274" i="1"/>
  <c r="T274" i="1"/>
  <c r="AA53" i="1"/>
  <c r="AB53" i="1" s="1"/>
  <c r="I53" i="1"/>
  <c r="K69" i="1"/>
  <c r="T69" i="1"/>
  <c r="H70" i="1"/>
  <c r="I70" i="1" s="1"/>
  <c r="P70" i="1"/>
  <c r="Q70" i="1" s="1"/>
  <c r="AA76" i="1"/>
  <c r="AA82" i="1"/>
  <c r="I82" i="1"/>
  <c r="K89" i="1"/>
  <c r="T89" i="1"/>
  <c r="H90" i="1"/>
  <c r="P90" i="1"/>
  <c r="Q90" i="1" s="1"/>
  <c r="K95" i="1"/>
  <c r="T95" i="1"/>
  <c r="H96" i="1"/>
  <c r="P96" i="1"/>
  <c r="Q96" i="1" s="1"/>
  <c r="K101" i="1"/>
  <c r="T101" i="1"/>
  <c r="H102" i="1"/>
  <c r="P102" i="1"/>
  <c r="Q102" i="1" s="1"/>
  <c r="K107" i="1"/>
  <c r="T107" i="1"/>
  <c r="H108" i="1"/>
  <c r="P108" i="1"/>
  <c r="Q108" i="1" s="1"/>
  <c r="H112" i="1"/>
  <c r="I112" i="1" s="1"/>
  <c r="P112" i="1"/>
  <c r="Q112" i="1" s="1"/>
  <c r="T115" i="1"/>
  <c r="K115" i="1"/>
  <c r="AA121" i="1"/>
  <c r="AB121" i="1" s="1"/>
  <c r="AA129" i="1"/>
  <c r="AB129" i="1" s="1"/>
  <c r="AA133" i="1"/>
  <c r="P137" i="1"/>
  <c r="Q137" i="1" s="1"/>
  <c r="H137" i="1"/>
  <c r="AA149" i="1"/>
  <c r="AB149" i="1" s="1"/>
  <c r="K167" i="1"/>
  <c r="T167" i="1"/>
  <c r="AA186" i="1"/>
  <c r="AA190" i="1"/>
  <c r="K228" i="1"/>
  <c r="T228" i="1"/>
  <c r="AA234" i="1"/>
  <c r="AA240" i="1"/>
  <c r="AA89" i="1"/>
  <c r="AB89" i="1" s="1"/>
  <c r="AA95" i="1"/>
  <c r="AA101" i="1"/>
  <c r="AB102" i="1"/>
  <c r="AA107" i="1"/>
  <c r="AB112" i="1"/>
  <c r="AA115" i="1"/>
  <c r="H121" i="1"/>
  <c r="I121" i="1" s="1"/>
  <c r="P121" i="1"/>
  <c r="Q121" i="1" s="1"/>
  <c r="P122" i="1"/>
  <c r="Q122" i="1" s="1"/>
  <c r="H122" i="1"/>
  <c r="I122" i="1" s="1"/>
  <c r="T123" i="1"/>
  <c r="K123" i="1"/>
  <c r="T124" i="1"/>
  <c r="K124" i="1"/>
  <c r="K141" i="1"/>
  <c r="T141" i="1"/>
  <c r="P149" i="1"/>
  <c r="Q149" i="1" s="1"/>
  <c r="H149" i="1"/>
  <c r="I149" i="1" s="1"/>
  <c r="K162" i="1"/>
  <c r="T162" i="1"/>
  <c r="AA167" i="1"/>
  <c r="AB167" i="1" s="1"/>
  <c r="AA171" i="1"/>
  <c r="AA183" i="1"/>
  <c r="AB183" i="1" s="1"/>
  <c r="AA188" i="1"/>
  <c r="AB188" i="1" s="1"/>
  <c r="H190" i="1"/>
  <c r="I190" i="1" s="1"/>
  <c r="P190" i="1"/>
  <c r="Q190" i="1" s="1"/>
  <c r="T225" i="1"/>
  <c r="K225" i="1"/>
  <c r="AA45" i="1"/>
  <c r="AA52" i="1"/>
  <c r="AB52" i="1" s="1"/>
  <c r="AA60" i="1"/>
  <c r="AA62" i="1"/>
  <c r="AB62" i="1" s="1"/>
  <c r="T68" i="1"/>
  <c r="K68" i="1"/>
  <c r="P69" i="1"/>
  <c r="Q69" i="1" s="1"/>
  <c r="H69" i="1"/>
  <c r="AA81" i="1"/>
  <c r="T88" i="1"/>
  <c r="K88" i="1"/>
  <c r="P89" i="1"/>
  <c r="Q89" i="1" s="1"/>
  <c r="H89" i="1"/>
  <c r="T94" i="1"/>
  <c r="K94" i="1"/>
  <c r="P95" i="1"/>
  <c r="Q95" i="1" s="1"/>
  <c r="H95" i="1"/>
  <c r="T100" i="1"/>
  <c r="K100" i="1"/>
  <c r="P101" i="1"/>
  <c r="Q101" i="1" s="1"/>
  <c r="H101" i="1"/>
  <c r="I101" i="1" s="1"/>
  <c r="T106" i="1"/>
  <c r="K106" i="1"/>
  <c r="P107" i="1"/>
  <c r="Q107" i="1" s="1"/>
  <c r="H107" i="1"/>
  <c r="P115" i="1"/>
  <c r="Q115" i="1" s="1"/>
  <c r="H115" i="1"/>
  <c r="AA123" i="1"/>
  <c r="AB123" i="1" s="1"/>
  <c r="I124" i="1"/>
  <c r="AA124" i="1"/>
  <c r="K136" i="1"/>
  <c r="T136" i="1"/>
  <c r="AA141" i="1"/>
  <c r="AA162" i="1"/>
  <c r="AB162" i="1" s="1"/>
  <c r="P183" i="1"/>
  <c r="Q183" i="1" s="1"/>
  <c r="H183" i="1"/>
  <c r="I183" i="1" s="1"/>
  <c r="P188" i="1"/>
  <c r="Q188" i="1" s="1"/>
  <c r="H188" i="1"/>
  <c r="P111" i="1"/>
  <c r="Q111" i="1" s="1"/>
  <c r="H111" i="1"/>
  <c r="T116" i="1"/>
  <c r="K116" i="1"/>
  <c r="H117" i="1"/>
  <c r="K122" i="1"/>
  <c r="T122" i="1"/>
  <c r="P123" i="1"/>
  <c r="Q123" i="1" s="1"/>
  <c r="H123" i="1"/>
  <c r="K128" i="1"/>
  <c r="T128" i="1"/>
  <c r="H129" i="1"/>
  <c r="I129" i="1" s="1"/>
  <c r="P129" i="1"/>
  <c r="Q129" i="1" s="1"/>
  <c r="K134" i="1"/>
  <c r="T134" i="1"/>
  <c r="H135" i="1"/>
  <c r="P135" i="1"/>
  <c r="Q135" i="1" s="1"/>
  <c r="K140" i="1"/>
  <c r="T140" i="1"/>
  <c r="H141" i="1"/>
  <c r="P141" i="1"/>
  <c r="Q141" i="1" s="1"/>
  <c r="K147" i="1"/>
  <c r="T147" i="1"/>
  <c r="H148" i="1"/>
  <c r="P148" i="1"/>
  <c r="Q148" i="1" s="1"/>
  <c r="K153" i="1"/>
  <c r="T153" i="1"/>
  <c r="H154" i="1"/>
  <c r="I154" i="1" s="1"/>
  <c r="P154" i="1"/>
  <c r="Q154" i="1" s="1"/>
  <c r="K160" i="1"/>
  <c r="T160" i="1"/>
  <c r="H161" i="1"/>
  <c r="P161" i="1"/>
  <c r="Q161" i="1" s="1"/>
  <c r="K166" i="1"/>
  <c r="T166" i="1"/>
  <c r="H167" i="1"/>
  <c r="I167" i="1" s="1"/>
  <c r="P167" i="1"/>
  <c r="Q167" i="1" s="1"/>
  <c r="K156" i="1"/>
  <c r="T156" i="1"/>
  <c r="H172" i="1"/>
  <c r="P172" i="1"/>
  <c r="Q172" i="1" s="1"/>
  <c r="K181" i="1"/>
  <c r="T181" i="1"/>
  <c r="H182" i="1"/>
  <c r="P182" i="1"/>
  <c r="Q182" i="1" s="1"/>
  <c r="K187" i="1"/>
  <c r="T187" i="1"/>
  <c r="H192" i="1"/>
  <c r="I192" i="1" s="1"/>
  <c r="P192" i="1"/>
  <c r="Q192" i="1" s="1"/>
  <c r="K195" i="1"/>
  <c r="T195" i="1"/>
  <c r="P209" i="1"/>
  <c r="Q209" i="1" s="1"/>
  <c r="H209" i="1"/>
  <c r="T206" i="1"/>
  <c r="K206" i="1"/>
  <c r="T207" i="1"/>
  <c r="K207" i="1"/>
  <c r="AA226" i="1"/>
  <c r="T227" i="1"/>
  <c r="K227" i="1"/>
  <c r="AA228" i="1"/>
  <c r="AA257" i="1"/>
  <c r="K300" i="1"/>
  <c r="T300" i="1"/>
  <c r="H335" i="1"/>
  <c r="I335" i="1" s="1"/>
  <c r="AA390" i="1"/>
  <c r="AA116" i="1"/>
  <c r="AA122" i="1"/>
  <c r="AB122" i="1" s="1"/>
  <c r="AA128" i="1"/>
  <c r="AA134" i="1"/>
  <c r="AA140" i="1"/>
  <c r="AB141" i="1"/>
  <c r="AA147" i="1"/>
  <c r="AB147" i="1" s="1"/>
  <c r="AB148" i="1"/>
  <c r="AA153" i="1"/>
  <c r="AB153" i="1" s="1"/>
  <c r="AA160" i="1"/>
  <c r="AB161" i="1"/>
  <c r="AA166" i="1"/>
  <c r="AA156" i="1"/>
  <c r="AB156" i="1" s="1"/>
  <c r="AA181" i="1"/>
  <c r="AB182" i="1"/>
  <c r="AA187" i="1"/>
  <c r="H195" i="1"/>
  <c r="P195" i="1"/>
  <c r="AA207" i="1"/>
  <c r="K210" i="1"/>
  <c r="T210" i="1"/>
  <c r="P226" i="1"/>
  <c r="Q226" i="1" s="1"/>
  <c r="H226" i="1"/>
  <c r="I226" i="1" s="1"/>
  <c r="K237" i="1"/>
  <c r="T237" i="1"/>
  <c r="K249" i="1"/>
  <c r="T249" i="1"/>
  <c r="H257" i="1"/>
  <c r="I257" i="1" s="1"/>
  <c r="K268" i="1"/>
  <c r="T268" i="1"/>
  <c r="K284" i="1"/>
  <c r="T284" i="1"/>
  <c r="H326" i="1"/>
  <c r="I326" i="1" s="1"/>
  <c r="P326" i="1"/>
  <c r="Q326" i="1" s="1"/>
  <c r="H128" i="1"/>
  <c r="I128" i="1" s="1"/>
  <c r="P128" i="1"/>
  <c r="Q128" i="1" s="1"/>
  <c r="T133" i="1"/>
  <c r="K133" i="1"/>
  <c r="H134" i="1"/>
  <c r="P134" i="1"/>
  <c r="Q134" i="1" s="1"/>
  <c r="T139" i="1"/>
  <c r="K139" i="1"/>
  <c r="H140" i="1"/>
  <c r="P140" i="1"/>
  <c r="Q140" i="1" s="1"/>
  <c r="T146" i="1"/>
  <c r="K146" i="1"/>
  <c r="H147" i="1"/>
  <c r="I147" i="1" s="1"/>
  <c r="P147" i="1"/>
  <c r="Q147" i="1" s="1"/>
  <c r="T152" i="1"/>
  <c r="K152" i="1"/>
  <c r="H153" i="1"/>
  <c r="P153" i="1"/>
  <c r="Q153" i="1" s="1"/>
  <c r="T159" i="1"/>
  <c r="K159" i="1"/>
  <c r="H160" i="1"/>
  <c r="I160" i="1" s="1"/>
  <c r="P160" i="1"/>
  <c r="Q160" i="1" s="1"/>
  <c r="T165" i="1"/>
  <c r="K165" i="1"/>
  <c r="H166" i="1"/>
  <c r="P166" i="1"/>
  <c r="Q166" i="1" s="1"/>
  <c r="T171" i="1"/>
  <c r="K171" i="1"/>
  <c r="H156" i="1"/>
  <c r="P156" i="1"/>
  <c r="Q156" i="1" s="1"/>
  <c r="K180" i="1"/>
  <c r="T180" i="1"/>
  <c r="H181" i="1"/>
  <c r="I181" i="1" s="1"/>
  <c r="P181" i="1"/>
  <c r="Q181" i="1" s="1"/>
  <c r="K186" i="1"/>
  <c r="T186" i="1"/>
  <c r="H187" i="1"/>
  <c r="I187" i="1" s="1"/>
  <c r="P187" i="1"/>
  <c r="Q187" i="1" s="1"/>
  <c r="K198" i="1"/>
  <c r="T198" i="1"/>
  <c r="T202" i="1"/>
  <c r="K202" i="1"/>
  <c r="P207" i="1"/>
  <c r="Q207" i="1" s="1"/>
  <c r="H207" i="1"/>
  <c r="P210" i="1"/>
  <c r="Q210" i="1" s="1"/>
  <c r="H210" i="1"/>
  <c r="T201" i="1"/>
  <c r="K201" i="1"/>
  <c r="H243" i="1"/>
  <c r="I243" i="1" s="1"/>
  <c r="P243" i="1"/>
  <c r="Q243" i="1" s="1"/>
  <c r="K242" i="1"/>
  <c r="T242" i="1"/>
  <c r="H255" i="1"/>
  <c r="P255" i="1"/>
  <c r="Q255" i="1" s="1"/>
  <c r="K266" i="1"/>
  <c r="T266" i="1"/>
  <c r="AA281" i="1"/>
  <c r="AB281" i="1" s="1"/>
  <c r="P301" i="1"/>
  <c r="Q301" i="1" s="1"/>
  <c r="H301" i="1"/>
  <c r="I301" i="1" s="1"/>
  <c r="AA308" i="1"/>
  <c r="AB308" i="1" s="1"/>
  <c r="K319" i="1"/>
  <c r="T319" i="1"/>
  <c r="H345" i="1"/>
  <c r="I345" i="1" s="1"/>
  <c r="P345" i="1"/>
  <c r="Q345" i="1" s="1"/>
  <c r="K189" i="1"/>
  <c r="T189" i="1"/>
  <c r="AA198" i="1"/>
  <c r="AA202" i="1"/>
  <c r="P201" i="1"/>
  <c r="H201" i="1"/>
  <c r="I201" i="1" s="1"/>
  <c r="T211" i="1"/>
  <c r="K211" i="1"/>
  <c r="AA221" i="1"/>
  <c r="AB221" i="1" s="1"/>
  <c r="AA232" i="1"/>
  <c r="AA275" i="1"/>
  <c r="K278" i="1"/>
  <c r="T278" i="1"/>
  <c r="AA295" i="1"/>
  <c r="T369" i="1"/>
  <c r="K369" i="1"/>
  <c r="H127" i="1"/>
  <c r="P127" i="1"/>
  <c r="Q127" i="1" s="1"/>
  <c r="T132" i="1"/>
  <c r="K132" i="1"/>
  <c r="H133" i="1"/>
  <c r="I133" i="1" s="1"/>
  <c r="P133" i="1"/>
  <c r="Q133" i="1" s="1"/>
  <c r="T138" i="1"/>
  <c r="K138" i="1"/>
  <c r="H139" i="1"/>
  <c r="P139" i="1"/>
  <c r="Q139" i="1" s="1"/>
  <c r="T145" i="1"/>
  <c r="K145" i="1"/>
  <c r="H146" i="1"/>
  <c r="I146" i="1" s="1"/>
  <c r="P146" i="1"/>
  <c r="Q146" i="1" s="1"/>
  <c r="T151" i="1"/>
  <c r="K151" i="1"/>
  <c r="H152" i="1"/>
  <c r="P152" i="1"/>
  <c r="Q152" i="1" s="1"/>
  <c r="T158" i="1"/>
  <c r="K158" i="1"/>
  <c r="H159" i="1"/>
  <c r="I159" i="1" s="1"/>
  <c r="P159" i="1"/>
  <c r="Q159" i="1" s="1"/>
  <c r="T164" i="1"/>
  <c r="K164" i="1"/>
  <c r="H165" i="1"/>
  <c r="I165" i="1" s="1"/>
  <c r="P165" i="1"/>
  <c r="Q165" i="1" s="1"/>
  <c r="T170" i="1"/>
  <c r="K170" i="1"/>
  <c r="H171" i="1"/>
  <c r="P171" i="1"/>
  <c r="Q171" i="1" s="1"/>
  <c r="T175" i="1"/>
  <c r="K175" i="1"/>
  <c r="T179" i="1"/>
  <c r="K179" i="1"/>
  <c r="H180" i="1"/>
  <c r="P180" i="1"/>
  <c r="Q180" i="1" s="1"/>
  <c r="T185" i="1"/>
  <c r="K185" i="1"/>
  <c r="H186" i="1"/>
  <c r="P186" i="1"/>
  <c r="Q186" i="1" s="1"/>
  <c r="AA189" i="1"/>
  <c r="AB189" i="1" s="1"/>
  <c r="K191" i="1"/>
  <c r="T191" i="1"/>
  <c r="AB198" i="1"/>
  <c r="P202" i="1"/>
  <c r="Q202" i="1" s="1"/>
  <c r="H202" i="1"/>
  <c r="H211" i="1"/>
  <c r="P211" i="1"/>
  <c r="Q211" i="1" s="1"/>
  <c r="AA212" i="1"/>
  <c r="H221" i="1"/>
  <c r="I221" i="1" s="1"/>
  <c r="P221" i="1"/>
  <c r="Q221" i="1" s="1"/>
  <c r="AA220" i="1"/>
  <c r="H232" i="1"/>
  <c r="I232" i="1" s="1"/>
  <c r="P232" i="1"/>
  <c r="AA245" i="1"/>
  <c r="K262" i="1"/>
  <c r="T262" i="1"/>
  <c r="P275" i="1"/>
  <c r="Q275" i="1" s="1"/>
  <c r="H275" i="1"/>
  <c r="I275" i="1" s="1"/>
  <c r="AA120" i="1"/>
  <c r="AA126" i="1"/>
  <c r="AA132" i="1"/>
  <c r="AB132" i="1" s="1"/>
  <c r="AB133" i="1"/>
  <c r="AA138" i="1"/>
  <c r="AB138" i="1" s="1"/>
  <c r="AB139" i="1"/>
  <c r="AA145" i="1"/>
  <c r="AB145" i="1" s="1"/>
  <c r="AB146" i="1"/>
  <c r="AA151" i="1"/>
  <c r="AA158" i="1"/>
  <c r="AB159" i="1"/>
  <c r="AA164" i="1"/>
  <c r="AB164" i="1" s="1"/>
  <c r="AB165" i="1"/>
  <c r="AA170" i="1"/>
  <c r="AB170" i="1" s="1"/>
  <c r="AA175" i="1"/>
  <c r="AA179" i="1"/>
  <c r="AB179" i="1" s="1"/>
  <c r="AB180" i="1"/>
  <c r="AA185" i="1"/>
  <c r="AB186" i="1"/>
  <c r="AA191" i="1"/>
  <c r="T203" i="1"/>
  <c r="K203" i="1"/>
  <c r="P212" i="1"/>
  <c r="Q212" i="1" s="1"/>
  <c r="H212" i="1"/>
  <c r="K213" i="1"/>
  <c r="T213" i="1"/>
  <c r="T214" i="1"/>
  <c r="K214" i="1"/>
  <c r="H236" i="1"/>
  <c r="I236" i="1" s="1"/>
  <c r="P245" i="1"/>
  <c r="Q245" i="1" s="1"/>
  <c r="H245" i="1"/>
  <c r="I245" i="1" s="1"/>
  <c r="K260" i="1"/>
  <c r="T260" i="1"/>
  <c r="H273" i="1"/>
  <c r="I273" i="1" s="1"/>
  <c r="P273" i="1"/>
  <c r="Q273" i="1" s="1"/>
  <c r="H285" i="1"/>
  <c r="P285" i="1"/>
  <c r="Q285" i="1" s="1"/>
  <c r="T348" i="1"/>
  <c r="K348" i="1"/>
  <c r="K119" i="1"/>
  <c r="T119" i="1"/>
  <c r="H120" i="1"/>
  <c r="P120" i="1"/>
  <c r="Q120" i="1" s="1"/>
  <c r="K125" i="1"/>
  <c r="T125" i="1"/>
  <c r="P126" i="1"/>
  <c r="Q126" i="1" s="1"/>
  <c r="H126" i="1"/>
  <c r="K131" i="1"/>
  <c r="T131" i="1"/>
  <c r="P132" i="1"/>
  <c r="Q132" i="1" s="1"/>
  <c r="H132" i="1"/>
  <c r="K137" i="1"/>
  <c r="T137" i="1"/>
  <c r="P138" i="1"/>
  <c r="Q138" i="1" s="1"/>
  <c r="H138" i="1"/>
  <c r="H145" i="1"/>
  <c r="P145" i="1"/>
  <c r="K150" i="1"/>
  <c r="T150" i="1"/>
  <c r="P151" i="1"/>
  <c r="Q151" i="1" s="1"/>
  <c r="H151" i="1"/>
  <c r="K157" i="1"/>
  <c r="T157" i="1"/>
  <c r="H158" i="1"/>
  <c r="I158" i="1" s="1"/>
  <c r="P158" i="1"/>
  <c r="Q158" i="1" s="1"/>
  <c r="K163" i="1"/>
  <c r="T163" i="1"/>
  <c r="P164" i="1"/>
  <c r="Q164" i="1" s="1"/>
  <c r="H164" i="1"/>
  <c r="I164" i="1" s="1"/>
  <c r="K169" i="1"/>
  <c r="T169" i="1"/>
  <c r="P170" i="1"/>
  <c r="Q170" i="1" s="1"/>
  <c r="H170" i="1"/>
  <c r="K174" i="1"/>
  <c r="T174" i="1"/>
  <c r="H175" i="1"/>
  <c r="P175" i="1"/>
  <c r="Q175" i="1" s="1"/>
  <c r="K178" i="1"/>
  <c r="T178" i="1"/>
  <c r="H179" i="1"/>
  <c r="I179" i="1" s="1"/>
  <c r="P179" i="1"/>
  <c r="Q179" i="1" s="1"/>
  <c r="K184" i="1"/>
  <c r="T184" i="1"/>
  <c r="H185" i="1"/>
  <c r="P185" i="1"/>
  <c r="Q185" i="1" s="1"/>
  <c r="P203" i="1"/>
  <c r="Q203" i="1" s="1"/>
  <c r="H203" i="1"/>
  <c r="AA214" i="1"/>
  <c r="AB214" i="1" s="1"/>
  <c r="K215" i="1"/>
  <c r="T215" i="1"/>
  <c r="K241" i="1"/>
  <c r="T241" i="1"/>
  <c r="AA250" i="1"/>
  <c r="AB250" i="1" s="1"/>
  <c r="AA269" i="1"/>
  <c r="AB269" i="1" s="1"/>
  <c r="K339" i="1"/>
  <c r="T339" i="1"/>
  <c r="AA113" i="1"/>
  <c r="AA119" i="1"/>
  <c r="AA125" i="1"/>
  <c r="AA131" i="1"/>
  <c r="AB131" i="1" s="1"/>
  <c r="I131" i="1"/>
  <c r="AA137" i="1"/>
  <c r="AB137" i="1" s="1"/>
  <c r="I137" i="1"/>
  <c r="AA150" i="1"/>
  <c r="AA157" i="1"/>
  <c r="I157" i="1"/>
  <c r="AA163" i="1"/>
  <c r="I163" i="1"/>
  <c r="AA169" i="1"/>
  <c r="I169" i="1"/>
  <c r="AA174" i="1"/>
  <c r="AA178" i="1"/>
  <c r="AA184" i="1"/>
  <c r="P214" i="1"/>
  <c r="Q214" i="1" s="1"/>
  <c r="H214" i="1"/>
  <c r="I214" i="1" s="1"/>
  <c r="P215" i="1"/>
  <c r="Q215" i="1" s="1"/>
  <c r="H215" i="1"/>
  <c r="I215" i="1" s="1"/>
  <c r="T216" i="1"/>
  <c r="K216" i="1"/>
  <c r="K235" i="1"/>
  <c r="T235" i="1"/>
  <c r="AA247" i="1"/>
  <c r="P250" i="1"/>
  <c r="Q250" i="1" s="1"/>
  <c r="H250" i="1"/>
  <c r="K256" i="1"/>
  <c r="T256" i="1"/>
  <c r="P269" i="1"/>
  <c r="Q269" i="1" s="1"/>
  <c r="H269" i="1"/>
  <c r="H279" i="1"/>
  <c r="I279" i="1" s="1"/>
  <c r="H330" i="1"/>
  <c r="P330" i="1"/>
  <c r="Q330" i="1" s="1"/>
  <c r="P174" i="1"/>
  <c r="Q174" i="1" s="1"/>
  <c r="H174" i="1"/>
  <c r="I174" i="1" s="1"/>
  <c r="K177" i="1"/>
  <c r="T177" i="1"/>
  <c r="P178" i="1"/>
  <c r="Q178" i="1" s="1"/>
  <c r="H178" i="1"/>
  <c r="K183" i="1"/>
  <c r="T183" i="1"/>
  <c r="P184" i="1"/>
  <c r="Q184" i="1" s="1"/>
  <c r="H184" i="1"/>
  <c r="T204" i="1"/>
  <c r="K204" i="1"/>
  <c r="P216" i="1"/>
  <c r="Q216" i="1" s="1"/>
  <c r="H216" i="1"/>
  <c r="I216" i="1" s="1"/>
  <c r="T217" i="1"/>
  <c r="K217" i="1"/>
  <c r="AA235" i="1"/>
  <c r="AA238" i="1"/>
  <c r="H248" i="1"/>
  <c r="I248" i="1" s="1"/>
  <c r="P248" i="1"/>
  <c r="Q248" i="1" s="1"/>
  <c r="K254" i="1"/>
  <c r="T254" i="1"/>
  <c r="H267" i="1"/>
  <c r="I267" i="1" s="1"/>
  <c r="P267" i="1"/>
  <c r="Q267" i="1" s="1"/>
  <c r="K323" i="1"/>
  <c r="T323" i="1"/>
  <c r="AA378" i="1"/>
  <c r="AB378" i="1" s="1"/>
  <c r="K280" i="1"/>
  <c r="T280" i="1"/>
  <c r="P281" i="1"/>
  <c r="Q281" i="1" s="1"/>
  <c r="H281" i="1"/>
  <c r="K286" i="1"/>
  <c r="T286" i="1"/>
  <c r="K299" i="1"/>
  <c r="T299" i="1"/>
  <c r="H300" i="1"/>
  <c r="I300" i="1" s="1"/>
  <c r="P300" i="1"/>
  <c r="Q300" i="1" s="1"/>
  <c r="T315" i="1"/>
  <c r="K315" i="1"/>
  <c r="AA327" i="1"/>
  <c r="H339" i="1"/>
  <c r="P378" i="1"/>
  <c r="Q378" i="1" s="1"/>
  <c r="H378" i="1"/>
  <c r="I378" i="1" s="1"/>
  <c r="P390" i="1"/>
  <c r="Q390" i="1" s="1"/>
  <c r="H390" i="1"/>
  <c r="T477" i="1"/>
  <c r="K477" i="1"/>
  <c r="AA237" i="1"/>
  <c r="AB238" i="1"/>
  <c r="AA244" i="1"/>
  <c r="AA249" i="1"/>
  <c r="AA256" i="1"/>
  <c r="AB257" i="1"/>
  <c r="AA262" i="1"/>
  <c r="AB262" i="1" s="1"/>
  <c r="AA268" i="1"/>
  <c r="AB268" i="1" s="1"/>
  <c r="AA274" i="1"/>
  <c r="AB274" i="1" s="1"/>
  <c r="AB275" i="1"/>
  <c r="AA280" i="1"/>
  <c r="AA286" i="1"/>
  <c r="K298" i="1"/>
  <c r="T298" i="1"/>
  <c r="H299" i="1"/>
  <c r="P299" i="1"/>
  <c r="Q299" i="1" s="1"/>
  <c r="H315" i="1"/>
  <c r="AB327" i="1"/>
  <c r="K331" i="1"/>
  <c r="T331" i="1"/>
  <c r="AA364" i="1"/>
  <c r="AA384" i="1"/>
  <c r="H405" i="1"/>
  <c r="I405" i="1" s="1"/>
  <c r="P405" i="1"/>
  <c r="Q405" i="1" s="1"/>
  <c r="K424" i="1"/>
  <c r="T424" i="1"/>
  <c r="AA206" i="1"/>
  <c r="AB206" i="1" s="1"/>
  <c r="AB207" i="1"/>
  <c r="AA213" i="1"/>
  <c r="AB213" i="1" s="1"/>
  <c r="AA225" i="1"/>
  <c r="AB226" i="1"/>
  <c r="K229" i="1"/>
  <c r="T229" i="1"/>
  <c r="K236" i="1"/>
  <c r="T236" i="1"/>
  <c r="P237" i="1"/>
  <c r="Q237" i="1" s="1"/>
  <c r="H237" i="1"/>
  <c r="K243" i="1"/>
  <c r="T243" i="1"/>
  <c r="P244" i="1"/>
  <c r="Q244" i="1" s="1"/>
  <c r="H244" i="1"/>
  <c r="K248" i="1"/>
  <c r="T248" i="1"/>
  <c r="P249" i="1"/>
  <c r="Q249" i="1" s="1"/>
  <c r="H249" i="1"/>
  <c r="K255" i="1"/>
  <c r="T255" i="1"/>
  <c r="H256" i="1"/>
  <c r="P256" i="1"/>
  <c r="Q256" i="1" s="1"/>
  <c r="K261" i="1"/>
  <c r="T261" i="1"/>
  <c r="P262" i="1"/>
  <c r="Q262" i="1" s="1"/>
  <c r="H262" i="1"/>
  <c r="I262" i="1" s="1"/>
  <c r="K267" i="1"/>
  <c r="T267" i="1"/>
  <c r="P268" i="1"/>
  <c r="Q268" i="1" s="1"/>
  <c r="H268" i="1"/>
  <c r="I268" i="1" s="1"/>
  <c r="K273" i="1"/>
  <c r="T273" i="1"/>
  <c r="P274" i="1"/>
  <c r="Q274" i="1" s="1"/>
  <c r="H274" i="1"/>
  <c r="K279" i="1"/>
  <c r="T279" i="1"/>
  <c r="P280" i="1"/>
  <c r="Q280" i="1" s="1"/>
  <c r="H280" i="1"/>
  <c r="K285" i="1"/>
  <c r="T285" i="1"/>
  <c r="P286" i="1"/>
  <c r="Q286" i="1" s="1"/>
  <c r="H286" i="1"/>
  <c r="I286" i="1" s="1"/>
  <c r="AA297" i="1"/>
  <c r="AB297" i="1" s="1"/>
  <c r="AA307" i="1"/>
  <c r="H318" i="1"/>
  <c r="I318" i="1" s="1"/>
  <c r="P318" i="1"/>
  <c r="AA322" i="1"/>
  <c r="AB322" i="1" s="1"/>
  <c r="K338" i="1"/>
  <c r="T338" i="1"/>
  <c r="P402" i="1"/>
  <c r="Q402" i="1" s="1"/>
  <c r="H402" i="1"/>
  <c r="I402" i="1" s="1"/>
  <c r="AE488" i="1"/>
  <c r="T209" i="1"/>
  <c r="K209" i="1"/>
  <c r="P206" i="1"/>
  <c r="Q206" i="1" s="1"/>
  <c r="H206" i="1"/>
  <c r="I206" i="1" s="1"/>
  <c r="T212" i="1"/>
  <c r="K212" i="1"/>
  <c r="H213" i="1"/>
  <c r="P213" i="1"/>
  <c r="Q213" i="1" s="1"/>
  <c r="T208" i="1"/>
  <c r="K208" i="1"/>
  <c r="T224" i="1"/>
  <c r="K224" i="1"/>
  <c r="P225" i="1"/>
  <c r="Q225" i="1" s="1"/>
  <c r="H225" i="1"/>
  <c r="I225" i="1" s="1"/>
  <c r="AA229" i="1"/>
  <c r="I229" i="1"/>
  <c r="AA236" i="1"/>
  <c r="AB236" i="1" s="1"/>
  <c r="AB237" i="1"/>
  <c r="AA243" i="1"/>
  <c r="AA248" i="1"/>
  <c r="AB248" i="1" s="1"/>
  <c r="AA255" i="1"/>
  <c r="AB255" i="1" s="1"/>
  <c r="I255" i="1"/>
  <c r="AA261" i="1"/>
  <c r="AB261" i="1" s="1"/>
  <c r="AA267" i="1"/>
  <c r="AA273" i="1"/>
  <c r="AB273" i="1" s="1"/>
  <c r="AA279" i="1"/>
  <c r="AB279" i="1" s="1"/>
  <c r="AA285" i="1"/>
  <c r="AB285" i="1" s="1"/>
  <c r="I285" i="1"/>
  <c r="AB286" i="1"/>
  <c r="AA296" i="1"/>
  <c r="AB296" i="1" s="1"/>
  <c r="H307" i="1"/>
  <c r="I307" i="1" s="1"/>
  <c r="P307" i="1"/>
  <c r="Q307" i="1" s="1"/>
  <c r="K314" i="1"/>
  <c r="T314" i="1"/>
  <c r="AA326" i="1"/>
  <c r="AB326" i="1" s="1"/>
  <c r="AA338" i="1"/>
  <c r="AB338" i="1" s="1"/>
  <c r="K396" i="1"/>
  <c r="T396" i="1"/>
  <c r="H425" i="1"/>
  <c r="P425" i="1"/>
  <c r="Q425" i="1" s="1"/>
  <c r="T379" i="1"/>
  <c r="K379" i="1"/>
  <c r="AA396" i="1"/>
  <c r="AA241" i="1"/>
  <c r="AA242" i="1"/>
  <c r="AA254" i="1"/>
  <c r="AB254" i="1" s="1"/>
  <c r="AA260" i="1"/>
  <c r="AB260" i="1" s="1"/>
  <c r="AA266" i="1"/>
  <c r="AA272" i="1"/>
  <c r="AA278" i="1"/>
  <c r="AB278" i="1" s="1"/>
  <c r="AA284" i="1"/>
  <c r="AB284" i="1" s="1"/>
  <c r="T287" i="1"/>
  <c r="K287" i="1"/>
  <c r="K294" i="1"/>
  <c r="T294" i="1"/>
  <c r="P295" i="1"/>
  <c r="Q295" i="1" s="1"/>
  <c r="H295" i="1"/>
  <c r="K306" i="1"/>
  <c r="T306" i="1"/>
  <c r="K310" i="1"/>
  <c r="T310" i="1"/>
  <c r="AA321" i="1"/>
  <c r="AB321" i="1" s="1"/>
  <c r="T344" i="1"/>
  <c r="K344" i="1"/>
  <c r="H348" i="1"/>
  <c r="I348" i="1" s="1"/>
  <c r="P348" i="1"/>
  <c r="Q348" i="1" s="1"/>
  <c r="H393" i="1"/>
  <c r="P393" i="1"/>
  <c r="T418" i="1"/>
  <c r="K418" i="1"/>
  <c r="K190" i="1"/>
  <c r="T190" i="1"/>
  <c r="H191" i="1"/>
  <c r="P191" i="1"/>
  <c r="Q191" i="1" s="1"/>
  <c r="H198" i="1"/>
  <c r="I205" i="1"/>
  <c r="AA205" i="1"/>
  <c r="AA211" i="1"/>
  <c r="AB212" i="1"/>
  <c r="AA217" i="1"/>
  <c r="AB217" i="1" s="1"/>
  <c r="AB208" i="1"/>
  <c r="AB224" i="1"/>
  <c r="H228" i="1"/>
  <c r="P228" i="1"/>
  <c r="Q228" i="1" s="1"/>
  <c r="T234" i="1"/>
  <c r="K234" i="1"/>
  <c r="H235" i="1"/>
  <c r="P235" i="1"/>
  <c r="Q235" i="1" s="1"/>
  <c r="T240" i="1"/>
  <c r="K240" i="1"/>
  <c r="H241" i="1"/>
  <c r="I241" i="1" s="1"/>
  <c r="P241" i="1"/>
  <c r="Q241" i="1" s="1"/>
  <c r="T247" i="1"/>
  <c r="K247" i="1"/>
  <c r="H242" i="1"/>
  <c r="P242" i="1"/>
  <c r="Q242" i="1" s="1"/>
  <c r="T253" i="1"/>
  <c r="K253" i="1"/>
  <c r="H254" i="1"/>
  <c r="I254" i="1" s="1"/>
  <c r="P254" i="1"/>
  <c r="Q254" i="1" s="1"/>
  <c r="T259" i="1"/>
  <c r="K259" i="1"/>
  <c r="H260" i="1"/>
  <c r="P260" i="1"/>
  <c r="Q260" i="1" s="1"/>
  <c r="T265" i="1"/>
  <c r="K265" i="1"/>
  <c r="H266" i="1"/>
  <c r="I266" i="1" s="1"/>
  <c r="P266" i="1"/>
  <c r="Q266" i="1" s="1"/>
  <c r="T271" i="1"/>
  <c r="K271" i="1"/>
  <c r="H272" i="1"/>
  <c r="I272" i="1" s="1"/>
  <c r="P272" i="1"/>
  <c r="Q272" i="1" s="1"/>
  <c r="T277" i="1"/>
  <c r="K277" i="1"/>
  <c r="H278" i="1"/>
  <c r="P278" i="1"/>
  <c r="Q278" i="1" s="1"/>
  <c r="T283" i="1"/>
  <c r="K283" i="1"/>
  <c r="H284" i="1"/>
  <c r="I284" i="1" s="1"/>
  <c r="P284" i="1"/>
  <c r="Q284" i="1" s="1"/>
  <c r="P287" i="1"/>
  <c r="Q287" i="1" s="1"/>
  <c r="H287" i="1"/>
  <c r="I287" i="1" s="1"/>
  <c r="K293" i="1"/>
  <c r="T293" i="1"/>
  <c r="P294" i="1"/>
  <c r="Q294" i="1" s="1"/>
  <c r="H294" i="1"/>
  <c r="I294" i="1" s="1"/>
  <c r="K305" i="1"/>
  <c r="T305" i="1"/>
  <c r="K313" i="1"/>
  <c r="T313" i="1"/>
  <c r="K325" i="1"/>
  <c r="T325" i="1"/>
  <c r="K329" i="1"/>
  <c r="T329" i="1"/>
  <c r="P341" i="1"/>
  <c r="Q341" i="1" s="1"/>
  <c r="H341" i="1"/>
  <c r="AA486" i="1"/>
  <c r="AA559" i="1"/>
  <c r="AB242" i="1"/>
  <c r="AA253" i="1"/>
  <c r="AB253" i="1" s="1"/>
  <c r="AA259" i="1"/>
  <c r="AB259" i="1" s="1"/>
  <c r="AA265" i="1"/>
  <c r="AB266" i="1"/>
  <c r="AA271" i="1"/>
  <c r="AB271" i="1" s="1"/>
  <c r="AB272" i="1"/>
  <c r="AA277" i="1"/>
  <c r="AB277" i="1" s="1"/>
  <c r="AA283" i="1"/>
  <c r="AB283" i="1" s="1"/>
  <c r="K288" i="1"/>
  <c r="T288" i="1"/>
  <c r="K292" i="1"/>
  <c r="T292" i="1"/>
  <c r="H293" i="1"/>
  <c r="P293" i="1"/>
  <c r="Q293" i="1" s="1"/>
  <c r="K304" i="1"/>
  <c r="T304" i="1"/>
  <c r="H305" i="1"/>
  <c r="I305" i="1" s="1"/>
  <c r="P305" i="1"/>
  <c r="Q305" i="1" s="1"/>
  <c r="AA313" i="1"/>
  <c r="AA377" i="1"/>
  <c r="H397" i="1"/>
  <c r="I397" i="1" s="1"/>
  <c r="K407" i="1"/>
  <c r="T407" i="1"/>
  <c r="K430" i="1"/>
  <c r="T430" i="1"/>
  <c r="AA469" i="1"/>
  <c r="AA204" i="1"/>
  <c r="AB204" i="1" s="1"/>
  <c r="AB205" i="1"/>
  <c r="AA201" i="1"/>
  <c r="AB201" i="1" s="1"/>
  <c r="AB211" i="1"/>
  <c r="AA216" i="1"/>
  <c r="AB216" i="1" s="1"/>
  <c r="K220" i="1"/>
  <c r="T220" i="1"/>
  <c r="K233" i="1"/>
  <c r="T233" i="1"/>
  <c r="H234" i="1"/>
  <c r="I234" i="1" s="1"/>
  <c r="K239" i="1"/>
  <c r="T239" i="1"/>
  <c r="H240" i="1"/>
  <c r="P240" i="1"/>
  <c r="Q240" i="1" s="1"/>
  <c r="K246" i="1"/>
  <c r="T246" i="1"/>
  <c r="H247" i="1"/>
  <c r="P247" i="1"/>
  <c r="Q247" i="1" s="1"/>
  <c r="H253" i="1"/>
  <c r="I253" i="1" s="1"/>
  <c r="P253" i="1"/>
  <c r="K258" i="1"/>
  <c r="T258" i="1"/>
  <c r="H259" i="1"/>
  <c r="I259" i="1" s="1"/>
  <c r="P259" i="1"/>
  <c r="Q259" i="1" s="1"/>
  <c r="K264" i="1"/>
  <c r="T264" i="1"/>
  <c r="H265" i="1"/>
  <c r="P265" i="1"/>
  <c r="Q265" i="1" s="1"/>
  <c r="K270" i="1"/>
  <c r="T270" i="1"/>
  <c r="H271" i="1"/>
  <c r="I271" i="1" s="1"/>
  <c r="P271" i="1"/>
  <c r="Q271" i="1" s="1"/>
  <c r="K276" i="1"/>
  <c r="T276" i="1"/>
  <c r="H277" i="1"/>
  <c r="I277" i="1" s="1"/>
  <c r="K282" i="1"/>
  <c r="T282" i="1"/>
  <c r="H283" i="1"/>
  <c r="I283" i="1" s="1"/>
  <c r="P283" i="1"/>
  <c r="Q283" i="1" s="1"/>
  <c r="H288" i="1"/>
  <c r="I288" i="1" s="1"/>
  <c r="P288" i="1"/>
  <c r="Q288" i="1" s="1"/>
  <c r="AA289" i="1"/>
  <c r="K290" i="1"/>
  <c r="T290" i="1"/>
  <c r="AA291" i="1"/>
  <c r="AA303" i="1"/>
  <c r="AB303" i="1" s="1"/>
  <c r="AA309" i="1"/>
  <c r="AB309" i="1" s="1"/>
  <c r="AA320" i="1"/>
  <c r="AB320" i="1" s="1"/>
  <c r="AA336" i="1"/>
  <c r="AB336" i="1" s="1"/>
  <c r="T340" i="1"/>
  <c r="K340" i="1"/>
  <c r="T370" i="1"/>
  <c r="K370" i="1"/>
  <c r="H377" i="1"/>
  <c r="I377" i="1" s="1"/>
  <c r="P377" i="1"/>
  <c r="Q377" i="1" s="1"/>
  <c r="T380" i="1"/>
  <c r="K380" i="1"/>
  <c r="T389" i="1"/>
  <c r="K389" i="1"/>
  <c r="P407" i="1"/>
  <c r="Q407" i="1" s="1"/>
  <c r="H407" i="1"/>
  <c r="AA233" i="1"/>
  <c r="AB233" i="1" s="1"/>
  <c r="AB234" i="1"/>
  <c r="AA239" i="1"/>
  <c r="AB240" i="1"/>
  <c r="AA246" i="1"/>
  <c r="AB247" i="1"/>
  <c r="AA258" i="1"/>
  <c r="AA264" i="1"/>
  <c r="AA270" i="1"/>
  <c r="AB270" i="1" s="1"/>
  <c r="AA276" i="1"/>
  <c r="AA282" i="1"/>
  <c r="H289" i="1"/>
  <c r="I289" i="1" s="1"/>
  <c r="P289" i="1"/>
  <c r="Q289" i="1" s="1"/>
  <c r="AA290" i="1"/>
  <c r="AB291" i="1"/>
  <c r="AA302" i="1"/>
  <c r="AB302" i="1" s="1"/>
  <c r="H320" i="1"/>
  <c r="P320" i="1"/>
  <c r="Q320" i="1" s="1"/>
  <c r="H324" i="1"/>
  <c r="P324" i="1"/>
  <c r="Q324" i="1" s="1"/>
  <c r="AA328" i="1"/>
  <c r="AB328" i="1" s="1"/>
  <c r="P340" i="1"/>
  <c r="Q340" i="1" s="1"/>
  <c r="H340" i="1"/>
  <c r="H357" i="1"/>
  <c r="I357" i="1" s="1"/>
  <c r="AA383" i="1"/>
  <c r="AB383" i="1" s="1"/>
  <c r="AA386" i="1"/>
  <c r="AB386" i="1" s="1"/>
  <c r="T404" i="1"/>
  <c r="K404" i="1"/>
  <c r="K412" i="1"/>
  <c r="T412" i="1"/>
  <c r="K188" i="1"/>
  <c r="T188" i="1"/>
  <c r="H189" i="1"/>
  <c r="P189" i="1"/>
  <c r="Q189" i="1" s="1"/>
  <c r="I195" i="1"/>
  <c r="AA195" i="1"/>
  <c r="I203" i="1"/>
  <c r="AA203" i="1"/>
  <c r="AA210" i="1"/>
  <c r="I210" i="1"/>
  <c r="AA215" i="1"/>
  <c r="AB215" i="1" s="1"/>
  <c r="K221" i="1"/>
  <c r="T221" i="1"/>
  <c r="H220" i="1"/>
  <c r="P220" i="1"/>
  <c r="T232" i="1"/>
  <c r="K232" i="1"/>
  <c r="P233" i="1"/>
  <c r="Q233" i="1" s="1"/>
  <c r="H233" i="1"/>
  <c r="T238" i="1"/>
  <c r="K238" i="1"/>
  <c r="P239" i="1"/>
  <c r="Q239" i="1" s="1"/>
  <c r="H239" i="1"/>
  <c r="I239" i="1" s="1"/>
  <c r="T245" i="1"/>
  <c r="K245" i="1"/>
  <c r="H246" i="1"/>
  <c r="T250" i="1"/>
  <c r="K250" i="1"/>
  <c r="T257" i="1"/>
  <c r="K257" i="1"/>
  <c r="P258" i="1"/>
  <c r="Q258" i="1" s="1"/>
  <c r="H258" i="1"/>
  <c r="T263" i="1"/>
  <c r="K263" i="1"/>
  <c r="P264" i="1"/>
  <c r="Q264" i="1" s="1"/>
  <c r="H264" i="1"/>
  <c r="T269" i="1"/>
  <c r="K269" i="1"/>
  <c r="P270" i="1"/>
  <c r="Q270" i="1" s="1"/>
  <c r="H270" i="1"/>
  <c r="T275" i="1"/>
  <c r="K275" i="1"/>
  <c r="P276" i="1"/>
  <c r="Q276" i="1" s="1"/>
  <c r="H276" i="1"/>
  <c r="I276" i="1" s="1"/>
  <c r="T281" i="1"/>
  <c r="K281" i="1"/>
  <c r="P282" i="1"/>
  <c r="Q282" i="1" s="1"/>
  <c r="H282" i="1"/>
  <c r="AA301" i="1"/>
  <c r="AB301" i="1" s="1"/>
  <c r="AA332" i="1"/>
  <c r="AB332" i="1" s="1"/>
  <c r="P343" i="1"/>
  <c r="Q343" i="1" s="1"/>
  <c r="H343" i="1"/>
  <c r="I343" i="1" s="1"/>
  <c r="T347" i="1"/>
  <c r="K347" i="1"/>
  <c r="H349" i="1"/>
  <c r="I349" i="1" s="1"/>
  <c r="T401" i="1"/>
  <c r="K401" i="1"/>
  <c r="AA288" i="1"/>
  <c r="AB288" i="1" s="1"/>
  <c r="AA294" i="1"/>
  <c r="AB294" i="1" s="1"/>
  <c r="AB295" i="1"/>
  <c r="AA300" i="1"/>
  <c r="AB300" i="1" s="1"/>
  <c r="AA306" i="1"/>
  <c r="AB306" i="1" s="1"/>
  <c r="AB307" i="1"/>
  <c r="H313" i="1"/>
  <c r="AA319" i="1"/>
  <c r="AA325" i="1"/>
  <c r="AA331" i="1"/>
  <c r="K337" i="1"/>
  <c r="T337" i="1"/>
  <c r="P338" i="1"/>
  <c r="Q338" i="1" s="1"/>
  <c r="H338" i="1"/>
  <c r="I338" i="1" s="1"/>
  <c r="T342" i="1"/>
  <c r="K342" i="1"/>
  <c r="K355" i="1"/>
  <c r="T355" i="1"/>
  <c r="AA370" i="1"/>
  <c r="AB370" i="1" s="1"/>
  <c r="AA371" i="1"/>
  <c r="AA380" i="1"/>
  <c r="AA389" i="1"/>
  <c r="AB390" i="1"/>
  <c r="T395" i="1"/>
  <c r="K395" i="1"/>
  <c r="P396" i="1"/>
  <c r="Q396" i="1" s="1"/>
  <c r="H396" i="1"/>
  <c r="I396" i="1" s="1"/>
  <c r="AA410" i="1"/>
  <c r="AA418" i="1"/>
  <c r="H454" i="1"/>
  <c r="I454" i="1" s="1"/>
  <c r="P306" i="1"/>
  <c r="Q306" i="1" s="1"/>
  <c r="H306" i="1"/>
  <c r="I306" i="1" s="1"/>
  <c r="AB313" i="1"/>
  <c r="K318" i="1"/>
  <c r="T318" i="1"/>
  <c r="P319" i="1"/>
  <c r="Q319" i="1" s="1"/>
  <c r="H319" i="1"/>
  <c r="K324" i="1"/>
  <c r="T324" i="1"/>
  <c r="P325" i="1"/>
  <c r="Q325" i="1" s="1"/>
  <c r="H325" i="1"/>
  <c r="K330" i="1"/>
  <c r="T330" i="1"/>
  <c r="P331" i="1"/>
  <c r="Q331" i="1" s="1"/>
  <c r="H331" i="1"/>
  <c r="AA337" i="1"/>
  <c r="AB337" i="1" s="1"/>
  <c r="AA342" i="1"/>
  <c r="T345" i="1"/>
  <c r="K345" i="1"/>
  <c r="T356" i="1"/>
  <c r="K356" i="1"/>
  <c r="K357" i="1"/>
  <c r="T357" i="1"/>
  <c r="H370" i="1"/>
  <c r="I370" i="1" s="1"/>
  <c r="P370" i="1"/>
  <c r="Q370" i="1" s="1"/>
  <c r="P371" i="1"/>
  <c r="Q371" i="1" s="1"/>
  <c r="H371" i="1"/>
  <c r="I371" i="1" s="1"/>
  <c r="T372" i="1"/>
  <c r="K372" i="1"/>
  <c r="H380" i="1"/>
  <c r="I380" i="1" s="1"/>
  <c r="P380" i="1"/>
  <c r="Q380" i="1" s="1"/>
  <c r="P381" i="1"/>
  <c r="Q381" i="1" s="1"/>
  <c r="H381" i="1"/>
  <c r="K388" i="1"/>
  <c r="T388" i="1"/>
  <c r="H389" i="1"/>
  <c r="I389" i="1" s="1"/>
  <c r="P389" i="1"/>
  <c r="Q389" i="1" s="1"/>
  <c r="AA395" i="1"/>
  <c r="AB395" i="1" s="1"/>
  <c r="AB396" i="1"/>
  <c r="H410" i="1"/>
  <c r="P410" i="1"/>
  <c r="Q410" i="1" s="1"/>
  <c r="AB418" i="1"/>
  <c r="AA422" i="1"/>
  <c r="AB422" i="1" s="1"/>
  <c r="AA434" i="1"/>
  <c r="AB434" i="1" s="1"/>
  <c r="T462" i="1"/>
  <c r="K462" i="1"/>
  <c r="AA474" i="1"/>
  <c r="K548" i="1"/>
  <c r="T548" i="1"/>
  <c r="AA287" i="1"/>
  <c r="AB287" i="1" s="1"/>
  <c r="AA293" i="1"/>
  <c r="AB293" i="1" s="1"/>
  <c r="I293" i="1"/>
  <c r="AA299" i="1"/>
  <c r="AB299" i="1" s="1"/>
  <c r="I299" i="1"/>
  <c r="AA305" i="1"/>
  <c r="AB305" i="1" s="1"/>
  <c r="AA318" i="1"/>
  <c r="AB319" i="1"/>
  <c r="AA324" i="1"/>
  <c r="AB324" i="1" s="1"/>
  <c r="I324" i="1"/>
  <c r="AB325" i="1"/>
  <c r="AA330" i="1"/>
  <c r="AB330" i="1" s="1"/>
  <c r="I330" i="1"/>
  <c r="T336" i="1"/>
  <c r="K336" i="1"/>
  <c r="H337" i="1"/>
  <c r="H342" i="1"/>
  <c r="I342" i="1" s="1"/>
  <c r="AA345" i="1"/>
  <c r="AB345" i="1" s="1"/>
  <c r="AA356" i="1"/>
  <c r="AA357" i="1"/>
  <c r="K364" i="1"/>
  <c r="T364" i="1"/>
  <c r="AB371" i="1"/>
  <c r="T382" i="1"/>
  <c r="K382" i="1"/>
  <c r="T383" i="1"/>
  <c r="K383" i="1"/>
  <c r="T386" i="1"/>
  <c r="K386" i="1"/>
  <c r="H387" i="1"/>
  <c r="P387" i="1"/>
  <c r="Q387" i="1" s="1"/>
  <c r="I393" i="1"/>
  <c r="AA393" i="1"/>
  <c r="AA405" i="1"/>
  <c r="AB405" i="1" s="1"/>
  <c r="H422" i="1"/>
  <c r="P422" i="1"/>
  <c r="Q422" i="1" s="1"/>
  <c r="H431" i="1"/>
  <c r="I431" i="1" s="1"/>
  <c r="P431" i="1"/>
  <c r="Q431" i="1" s="1"/>
  <c r="P507" i="1"/>
  <c r="Q507" i="1" s="1"/>
  <c r="H507" i="1"/>
  <c r="AA292" i="1"/>
  <c r="AA298" i="1"/>
  <c r="AB298" i="1" s="1"/>
  <c r="AA304" i="1"/>
  <c r="AA310" i="1"/>
  <c r="AA323" i="1"/>
  <c r="AA329" i="1"/>
  <c r="T335" i="1"/>
  <c r="K335" i="1"/>
  <c r="P336" i="1"/>
  <c r="Q336" i="1" s="1"/>
  <c r="H336" i="1"/>
  <c r="K341" i="1"/>
  <c r="T341" i="1"/>
  <c r="AA346" i="1"/>
  <c r="AB357" i="1"/>
  <c r="H364" i="1"/>
  <c r="P365" i="1"/>
  <c r="Q365" i="1" s="1"/>
  <c r="H365" i="1"/>
  <c r="T366" i="1"/>
  <c r="K366" i="1"/>
  <c r="H383" i="1"/>
  <c r="I383" i="1" s="1"/>
  <c r="P383" i="1"/>
  <c r="Q383" i="1" s="1"/>
  <c r="P384" i="1"/>
  <c r="Q384" i="1" s="1"/>
  <c r="H384" i="1"/>
  <c r="I384" i="1" s="1"/>
  <c r="K402" i="1"/>
  <c r="T402" i="1"/>
  <c r="P403" i="1"/>
  <c r="Q403" i="1" s="1"/>
  <c r="H403" i="1"/>
  <c r="I403" i="1" s="1"/>
  <c r="AA409" i="1"/>
  <c r="AA412" i="1"/>
  <c r="AA435" i="1"/>
  <c r="K479" i="1"/>
  <c r="T479" i="1"/>
  <c r="T291" i="1"/>
  <c r="K291" i="1"/>
  <c r="H292" i="1"/>
  <c r="P292" i="1"/>
  <c r="Q292" i="1" s="1"/>
  <c r="T297" i="1"/>
  <c r="K297" i="1"/>
  <c r="H298" i="1"/>
  <c r="P298" i="1"/>
  <c r="Q298" i="1" s="1"/>
  <c r="T303" i="1"/>
  <c r="K303" i="1"/>
  <c r="H304" i="1"/>
  <c r="P304" i="1"/>
  <c r="Q304" i="1" s="1"/>
  <c r="T309" i="1"/>
  <c r="K309" i="1"/>
  <c r="H310" i="1"/>
  <c r="I310" i="1" s="1"/>
  <c r="P310" i="1"/>
  <c r="Q310" i="1" s="1"/>
  <c r="T322" i="1"/>
  <c r="K322" i="1"/>
  <c r="H323" i="1"/>
  <c r="P323" i="1"/>
  <c r="Q323" i="1" s="1"/>
  <c r="T328" i="1"/>
  <c r="K328" i="1"/>
  <c r="H329" i="1"/>
  <c r="AA335" i="1"/>
  <c r="AA341" i="1"/>
  <c r="AB341" i="1" s="1"/>
  <c r="H346" i="1"/>
  <c r="I346" i="1" s="1"/>
  <c r="P346" i="1"/>
  <c r="Q346" i="1" s="1"/>
  <c r="AB364" i="1"/>
  <c r="AA366" i="1"/>
  <c r="AB366" i="1" s="1"/>
  <c r="AB384" i="1"/>
  <c r="AA402" i="1"/>
  <c r="P409" i="1"/>
  <c r="Q409" i="1" s="1"/>
  <c r="H409" i="1"/>
  <c r="I409" i="1" s="1"/>
  <c r="AB435" i="1"/>
  <c r="AA448" i="1"/>
  <c r="AB448" i="1" s="1"/>
  <c r="T601" i="1"/>
  <c r="K601" i="1"/>
  <c r="AA423" i="1"/>
  <c r="AB423" i="1" s="1"/>
  <c r="P488" i="1"/>
  <c r="Q488" i="1" s="1"/>
  <c r="N488" i="1"/>
  <c r="O488" i="1" s="1"/>
  <c r="H291" i="1"/>
  <c r="I291" i="1" s="1"/>
  <c r="P291" i="1"/>
  <c r="Q291" i="1" s="1"/>
  <c r="T296" i="1"/>
  <c r="K296" i="1"/>
  <c r="H297" i="1"/>
  <c r="P297" i="1"/>
  <c r="Q297" i="1" s="1"/>
  <c r="K302" i="1"/>
  <c r="T302" i="1"/>
  <c r="H303" i="1"/>
  <c r="P303" i="1"/>
  <c r="Q303" i="1" s="1"/>
  <c r="K308" i="1"/>
  <c r="T308" i="1"/>
  <c r="H309" i="1"/>
  <c r="I309" i="1" s="1"/>
  <c r="P309" i="1"/>
  <c r="Q309" i="1" s="1"/>
  <c r="AA315" i="1"/>
  <c r="AB315" i="1" s="1"/>
  <c r="I315" i="1"/>
  <c r="K321" i="1"/>
  <c r="T321" i="1"/>
  <c r="H322" i="1"/>
  <c r="P322" i="1"/>
  <c r="Q322" i="1" s="1"/>
  <c r="K327" i="1"/>
  <c r="T327" i="1"/>
  <c r="H328" i="1"/>
  <c r="P328" i="1"/>
  <c r="Q328" i="1" s="1"/>
  <c r="AA340" i="1"/>
  <c r="I340" i="1"/>
  <c r="AA347" i="1"/>
  <c r="T360" i="1"/>
  <c r="K360" i="1"/>
  <c r="AA401" i="1"/>
  <c r="AB401" i="1" s="1"/>
  <c r="AB402" i="1"/>
  <c r="K411" i="1"/>
  <c r="T411" i="1"/>
  <c r="H419" i="1"/>
  <c r="I419" i="1" s="1"/>
  <c r="P419" i="1"/>
  <c r="Q419" i="1" s="1"/>
  <c r="AA421" i="1"/>
  <c r="AB421" i="1" s="1"/>
  <c r="AA429" i="1"/>
  <c r="AB429" i="1" s="1"/>
  <c r="K456" i="1"/>
  <c r="T456" i="1"/>
  <c r="T476" i="1"/>
  <c r="K476" i="1"/>
  <c r="AA360" i="1"/>
  <c r="P375" i="1"/>
  <c r="H375" i="1"/>
  <c r="I375" i="1" s="1"/>
  <c r="AA399" i="1"/>
  <c r="AB399" i="1" s="1"/>
  <c r="AA408" i="1"/>
  <c r="AB408" i="1" s="1"/>
  <c r="AA411" i="1"/>
  <c r="AB411" i="1" s="1"/>
  <c r="H421" i="1"/>
  <c r="I421" i="1" s="1"/>
  <c r="P421" i="1"/>
  <c r="Q421" i="1" s="1"/>
  <c r="AA449" i="1"/>
  <c r="AA485" i="1"/>
  <c r="K503" i="1"/>
  <c r="T503" i="1"/>
  <c r="T289" i="1"/>
  <c r="K289" i="1"/>
  <c r="P290" i="1"/>
  <c r="Q290" i="1" s="1"/>
  <c r="H290" i="1"/>
  <c r="I290" i="1" s="1"/>
  <c r="T295" i="1"/>
  <c r="K295" i="1"/>
  <c r="P296" i="1"/>
  <c r="Q296" i="1" s="1"/>
  <c r="H296" i="1"/>
  <c r="T301" i="1"/>
  <c r="K301" i="1"/>
  <c r="P302" i="1"/>
  <c r="Q302" i="1" s="1"/>
  <c r="H302" i="1"/>
  <c r="I302" i="1" s="1"/>
  <c r="T307" i="1"/>
  <c r="K307" i="1"/>
  <c r="P308" i="1"/>
  <c r="Q308" i="1" s="1"/>
  <c r="H308" i="1"/>
  <c r="AA314" i="1"/>
  <c r="AB314" i="1" s="1"/>
  <c r="I314" i="1"/>
  <c r="T320" i="1"/>
  <c r="K320" i="1"/>
  <c r="P321" i="1"/>
  <c r="Q321" i="1" s="1"/>
  <c r="H321" i="1"/>
  <c r="T326" i="1"/>
  <c r="K326" i="1"/>
  <c r="H327" i="1"/>
  <c r="P327" i="1"/>
  <c r="Q327" i="1" s="1"/>
  <c r="T332" i="1"/>
  <c r="K332" i="1"/>
  <c r="AA339" i="1"/>
  <c r="I339" i="1"/>
  <c r="AA348" i="1"/>
  <c r="AB348" i="1" s="1"/>
  <c r="H360" i="1"/>
  <c r="P360" i="1"/>
  <c r="P361" i="1"/>
  <c r="Q361" i="1" s="1"/>
  <c r="H361" i="1"/>
  <c r="I361" i="1" s="1"/>
  <c r="T376" i="1"/>
  <c r="K376" i="1"/>
  <c r="T377" i="1"/>
  <c r="K377" i="1"/>
  <c r="T398" i="1"/>
  <c r="K398" i="1"/>
  <c r="H399" i="1"/>
  <c r="P399" i="1"/>
  <c r="Q399" i="1" s="1"/>
  <c r="H408" i="1"/>
  <c r="I408" i="1" s="1"/>
  <c r="P408" i="1"/>
  <c r="Q408" i="1" s="1"/>
  <c r="K486" i="1"/>
  <c r="T486" i="1"/>
  <c r="AA344" i="1"/>
  <c r="AB344" i="1" s="1"/>
  <c r="H356" i="1"/>
  <c r="I356" i="1" s="1"/>
  <c r="AA369" i="1"/>
  <c r="AB369" i="1" s="1"/>
  <c r="AA376" i="1"/>
  <c r="AA382" i="1"/>
  <c r="AA388" i="1"/>
  <c r="AB388" i="1" s="1"/>
  <c r="K394" i="1"/>
  <c r="T394" i="1"/>
  <c r="H395" i="1"/>
  <c r="P395" i="1"/>
  <c r="Q395" i="1" s="1"/>
  <c r="K400" i="1"/>
  <c r="T400" i="1"/>
  <c r="H401" i="1"/>
  <c r="I401" i="1" s="1"/>
  <c r="P401" i="1"/>
  <c r="Q401" i="1" s="1"/>
  <c r="K406" i="1"/>
  <c r="T406" i="1"/>
  <c r="AA416" i="1"/>
  <c r="AB416" i="1" s="1"/>
  <c r="T433" i="1"/>
  <c r="K433" i="1"/>
  <c r="H434" i="1"/>
  <c r="I434" i="1" s="1"/>
  <c r="P434" i="1"/>
  <c r="Q434" i="1" s="1"/>
  <c r="T447" i="1"/>
  <c r="K447" i="1"/>
  <c r="H448" i="1"/>
  <c r="I448" i="1" s="1"/>
  <c r="P448" i="1"/>
  <c r="Q448" i="1" s="1"/>
  <c r="T453" i="1"/>
  <c r="K453" i="1"/>
  <c r="H470" i="1"/>
  <c r="I470" i="1" s="1"/>
  <c r="T480" i="1"/>
  <c r="K480" i="1"/>
  <c r="AA495" i="1"/>
  <c r="AB495" i="1" s="1"/>
  <c r="K502" i="1"/>
  <c r="T502" i="1"/>
  <c r="K562" i="1"/>
  <c r="T562" i="1"/>
  <c r="K343" i="1"/>
  <c r="T343" i="1"/>
  <c r="H344" i="1"/>
  <c r="P344" i="1"/>
  <c r="Q344" i="1" s="1"/>
  <c r="K349" i="1"/>
  <c r="T349" i="1"/>
  <c r="AB356" i="1"/>
  <c r="K361" i="1"/>
  <c r="T361" i="1"/>
  <c r="H369" i="1"/>
  <c r="I369" i="1" s="1"/>
  <c r="K375" i="1"/>
  <c r="T375" i="1"/>
  <c r="P376" i="1"/>
  <c r="Q376" i="1" s="1"/>
  <c r="H376" i="1"/>
  <c r="K381" i="1"/>
  <c r="T381" i="1"/>
  <c r="H382" i="1"/>
  <c r="K387" i="1"/>
  <c r="T387" i="1"/>
  <c r="H388" i="1"/>
  <c r="P388" i="1"/>
  <c r="Q388" i="1" s="1"/>
  <c r="AA394" i="1"/>
  <c r="AA400" i="1"/>
  <c r="AA406" i="1"/>
  <c r="P416" i="1"/>
  <c r="Q416" i="1" s="1"/>
  <c r="H416" i="1"/>
  <c r="I416" i="1" s="1"/>
  <c r="K419" i="1"/>
  <c r="T419" i="1"/>
  <c r="AA433" i="1"/>
  <c r="AB433" i="1" s="1"/>
  <c r="K446" i="1"/>
  <c r="T446" i="1"/>
  <c r="AA447" i="1"/>
  <c r="AB447" i="1" s="1"/>
  <c r="AA453" i="1"/>
  <c r="AA457" i="1"/>
  <c r="T473" i="1"/>
  <c r="K473" i="1"/>
  <c r="T483" i="1"/>
  <c r="K483" i="1"/>
  <c r="P495" i="1"/>
  <c r="Q495" i="1" s="1"/>
  <c r="H495" i="1"/>
  <c r="AA343" i="1"/>
  <c r="AA349" i="1"/>
  <c r="AB349" i="1" s="1"/>
  <c r="T353" i="1"/>
  <c r="K353" i="1"/>
  <c r="AA361" i="1"/>
  <c r="AA375" i="1"/>
  <c r="AB376" i="1"/>
  <c r="AA381" i="1"/>
  <c r="I381" i="1"/>
  <c r="AA387" i="1"/>
  <c r="I387" i="1"/>
  <c r="T393" i="1"/>
  <c r="K393" i="1"/>
  <c r="P394" i="1"/>
  <c r="Q394" i="1" s="1"/>
  <c r="H394" i="1"/>
  <c r="T399" i="1"/>
  <c r="K399" i="1"/>
  <c r="H400" i="1"/>
  <c r="P400" i="1"/>
  <c r="Q400" i="1" s="1"/>
  <c r="T405" i="1"/>
  <c r="K405" i="1"/>
  <c r="H406" i="1"/>
  <c r="I406" i="1" s="1"/>
  <c r="P406" i="1"/>
  <c r="Q406" i="1" s="1"/>
  <c r="T408" i="1"/>
  <c r="K408" i="1"/>
  <c r="AA419" i="1"/>
  <c r="AA431" i="1"/>
  <c r="AB431" i="1" s="1"/>
  <c r="H457" i="1"/>
  <c r="I457" i="1" s="1"/>
  <c r="AA461" i="1"/>
  <c r="T469" i="1"/>
  <c r="K469" i="1"/>
  <c r="AA473" i="1"/>
  <c r="AB473" i="1" s="1"/>
  <c r="K508" i="1"/>
  <c r="T508" i="1"/>
  <c r="K385" i="1"/>
  <c r="T385" i="1"/>
  <c r="H386" i="1"/>
  <c r="I386" i="1" s="1"/>
  <c r="P386" i="1"/>
  <c r="Q386" i="1" s="1"/>
  <c r="AA398" i="1"/>
  <c r="AB398" i="1" s="1"/>
  <c r="AA404" i="1"/>
  <c r="AB404" i="1" s="1"/>
  <c r="AB410" i="1"/>
  <c r="H412" i="1"/>
  <c r="P412" i="1"/>
  <c r="Q412" i="1" s="1"/>
  <c r="AA417" i="1"/>
  <c r="AA427" i="1"/>
  <c r="AB427" i="1" s="1"/>
  <c r="AA440" i="1"/>
  <c r="H460" i="1"/>
  <c r="P460" i="1"/>
  <c r="Q460" i="1" s="1"/>
  <c r="AA472" i="1"/>
  <c r="K487" i="1"/>
  <c r="T487" i="1"/>
  <c r="AA496" i="1"/>
  <c r="AB496" i="1" s="1"/>
  <c r="H503" i="1"/>
  <c r="P503" i="1"/>
  <c r="Q503" i="1" s="1"/>
  <c r="T573" i="1"/>
  <c r="K573" i="1"/>
  <c r="K365" i="1"/>
  <c r="T365" i="1"/>
  <c r="H366" i="1"/>
  <c r="P366" i="1"/>
  <c r="Q366" i="1" s="1"/>
  <c r="AA372" i="1"/>
  <c r="AB372" i="1" s="1"/>
  <c r="AA379" i="1"/>
  <c r="AB380" i="1"/>
  <c r="AA385" i="1"/>
  <c r="K397" i="1"/>
  <c r="T397" i="1"/>
  <c r="H398" i="1"/>
  <c r="I398" i="1" s="1"/>
  <c r="K403" i="1"/>
  <c r="T403" i="1"/>
  <c r="P404" i="1"/>
  <c r="Q404" i="1" s="1"/>
  <c r="H404" i="1"/>
  <c r="AB412" i="1"/>
  <c r="T415" i="1"/>
  <c r="K415" i="1"/>
  <c r="AB417" i="1"/>
  <c r="K420" i="1"/>
  <c r="T420" i="1"/>
  <c r="T426" i="1"/>
  <c r="K426" i="1"/>
  <c r="H427" i="1"/>
  <c r="P427" i="1"/>
  <c r="Q427" i="1" s="1"/>
  <c r="T439" i="1"/>
  <c r="K439" i="1"/>
  <c r="H440" i="1"/>
  <c r="P440" i="1"/>
  <c r="Q440" i="1" s="1"/>
  <c r="AA451" i="1"/>
  <c r="H472" i="1"/>
  <c r="I472" i="1" s="1"/>
  <c r="P472" i="1"/>
  <c r="Q472" i="1" s="1"/>
  <c r="K475" i="1"/>
  <c r="T475" i="1"/>
  <c r="P487" i="1"/>
  <c r="Q487" i="1" s="1"/>
  <c r="H487" i="1"/>
  <c r="AA490" i="1"/>
  <c r="AB490" i="1" s="1"/>
  <c r="H496" i="1"/>
  <c r="I496" i="1" s="1"/>
  <c r="AA554" i="1"/>
  <c r="AB554" i="1" s="1"/>
  <c r="K346" i="1"/>
  <c r="T346" i="1"/>
  <c r="H347" i="1"/>
  <c r="P347" i="1"/>
  <c r="Q347" i="1" s="1"/>
  <c r="AA365" i="1"/>
  <c r="AB365" i="1" s="1"/>
  <c r="K371" i="1"/>
  <c r="T371" i="1"/>
  <c r="P372" i="1"/>
  <c r="Q372" i="1" s="1"/>
  <c r="H372" i="1"/>
  <c r="K378" i="1"/>
  <c r="T378" i="1"/>
  <c r="P379" i="1"/>
  <c r="Q379" i="1" s="1"/>
  <c r="H379" i="1"/>
  <c r="K384" i="1"/>
  <c r="T384" i="1"/>
  <c r="P385" i="1"/>
  <c r="Q385" i="1" s="1"/>
  <c r="H385" i="1"/>
  <c r="I385" i="1" s="1"/>
  <c r="K390" i="1"/>
  <c r="T390" i="1"/>
  <c r="AA397" i="1"/>
  <c r="AB397" i="1" s="1"/>
  <c r="AA403" i="1"/>
  <c r="AA415" i="1"/>
  <c r="AA426" i="1"/>
  <c r="AA439" i="1"/>
  <c r="AB439" i="1" s="1"/>
  <c r="H451" i="1"/>
  <c r="I451" i="1" s="1"/>
  <c r="AA455" i="1"/>
  <c r="T459" i="1"/>
  <c r="K459" i="1"/>
  <c r="H475" i="1"/>
  <c r="I475" i="1" s="1"/>
  <c r="P475" i="1"/>
  <c r="Q475" i="1" s="1"/>
  <c r="K478" i="1"/>
  <c r="T478" i="1"/>
  <c r="P490" i="1"/>
  <c r="Q490" i="1" s="1"/>
  <c r="H490" i="1"/>
  <c r="AA499" i="1"/>
  <c r="AB499" i="1" s="1"/>
  <c r="T506" i="1"/>
  <c r="K506" i="1"/>
  <c r="K409" i="1"/>
  <c r="T409" i="1"/>
  <c r="P415" i="1"/>
  <c r="H415" i="1"/>
  <c r="T421" i="1"/>
  <c r="K421" i="1"/>
  <c r="AA425" i="1"/>
  <c r="AB425" i="1" s="1"/>
  <c r="I425" i="1"/>
  <c r="AA437" i="1"/>
  <c r="T443" i="1"/>
  <c r="K443" i="1"/>
  <c r="AA459" i="1"/>
  <c r="AB459" i="1" s="1"/>
  <c r="AA467" i="1"/>
  <c r="AB467" i="1" s="1"/>
  <c r="AA478" i="1"/>
  <c r="AB478" i="1" s="1"/>
  <c r="H499" i="1"/>
  <c r="I499" i="1" s="1"/>
  <c r="P504" i="1"/>
  <c r="Q504" i="1" s="1"/>
  <c r="H504" i="1"/>
  <c r="I504" i="1" s="1"/>
  <c r="P512" i="1"/>
  <c r="Q512" i="1" s="1"/>
  <c r="H512" i="1"/>
  <c r="AA527" i="1"/>
  <c r="AA541" i="1"/>
  <c r="K436" i="1"/>
  <c r="T436" i="1"/>
  <c r="H437" i="1"/>
  <c r="I437" i="1" s="1"/>
  <c r="AA443" i="1"/>
  <c r="AB443" i="1" s="1"/>
  <c r="T450" i="1"/>
  <c r="K450" i="1"/>
  <c r="H467" i="1"/>
  <c r="P467" i="1"/>
  <c r="Q467" i="1" s="1"/>
  <c r="AA471" i="1"/>
  <c r="K481" i="1"/>
  <c r="T481" i="1"/>
  <c r="H484" i="1"/>
  <c r="P484" i="1"/>
  <c r="Q484" i="1" s="1"/>
  <c r="P527" i="1"/>
  <c r="Q527" i="1" s="1"/>
  <c r="H527" i="1"/>
  <c r="K428" i="1"/>
  <c r="T428" i="1"/>
  <c r="H426" i="1"/>
  <c r="I426" i="1" s="1"/>
  <c r="P426" i="1"/>
  <c r="Q426" i="1" s="1"/>
  <c r="K432" i="1"/>
  <c r="T432" i="1"/>
  <c r="H433" i="1"/>
  <c r="P433" i="1"/>
  <c r="Q433" i="1" s="1"/>
  <c r="K438" i="1"/>
  <c r="T438" i="1"/>
  <c r="H439" i="1"/>
  <c r="I439" i="1" s="1"/>
  <c r="P439" i="1"/>
  <c r="Q439" i="1" s="1"/>
  <c r="AA446" i="1"/>
  <c r="AB446" i="1" s="1"/>
  <c r="H447" i="1"/>
  <c r="I447" i="1" s="1"/>
  <c r="P447" i="1"/>
  <c r="Q447" i="1" s="1"/>
  <c r="K452" i="1"/>
  <c r="T452" i="1"/>
  <c r="P453" i="1"/>
  <c r="Q453" i="1" s="1"/>
  <c r="H453" i="1"/>
  <c r="K458" i="1"/>
  <c r="T458" i="1"/>
  <c r="H459" i="1"/>
  <c r="I459" i="1" s="1"/>
  <c r="K468" i="1"/>
  <c r="T468" i="1"/>
  <c r="P469" i="1"/>
  <c r="Q469" i="1" s="1"/>
  <c r="H469" i="1"/>
  <c r="P473" i="1"/>
  <c r="Q473" i="1" s="1"/>
  <c r="H473" i="1"/>
  <c r="AA476" i="1"/>
  <c r="AA479" i="1"/>
  <c r="AB479" i="1" s="1"/>
  <c r="T482" i="1"/>
  <c r="K482" i="1"/>
  <c r="P486" i="1"/>
  <c r="Q486" i="1" s="1"/>
  <c r="H486" i="1"/>
  <c r="K489" i="1"/>
  <c r="T489" i="1"/>
  <c r="T493" i="1"/>
  <c r="K493" i="1"/>
  <c r="AA502" i="1"/>
  <c r="AB502" i="1" s="1"/>
  <c r="AA573" i="1"/>
  <c r="AA510" i="1"/>
  <c r="AB510" i="1" s="1"/>
  <c r="P541" i="1"/>
  <c r="Q541" i="1" s="1"/>
  <c r="H541" i="1"/>
  <c r="H554" i="1"/>
  <c r="AA562" i="1"/>
  <c r="AB562" i="1" s="1"/>
  <c r="AA596" i="1"/>
  <c r="AA407" i="1"/>
  <c r="AB407" i="1" s="1"/>
  <c r="AB415" i="1"/>
  <c r="AA420" i="1"/>
  <c r="AA428" i="1"/>
  <c r="AA432" i="1"/>
  <c r="AA438" i="1"/>
  <c r="AB438" i="1" s="1"/>
  <c r="P446" i="1"/>
  <c r="H446" i="1"/>
  <c r="AA452" i="1"/>
  <c r="AB452" i="1" s="1"/>
  <c r="AB453" i="1"/>
  <c r="AA458" i="1"/>
  <c r="AA468" i="1"/>
  <c r="AB468" i="1" s="1"/>
  <c r="AB469" i="1"/>
  <c r="P476" i="1"/>
  <c r="Q476" i="1" s="1"/>
  <c r="H476" i="1"/>
  <c r="I476" i="1" s="1"/>
  <c r="P479" i="1"/>
  <c r="Q479" i="1" s="1"/>
  <c r="H479" i="1"/>
  <c r="I479" i="1" s="1"/>
  <c r="AA482" i="1"/>
  <c r="AB482" i="1" s="1"/>
  <c r="T484" i="1"/>
  <c r="K484" i="1"/>
  <c r="AB486" i="1"/>
  <c r="AA489" i="1"/>
  <c r="AB489" i="1" s="1"/>
  <c r="H493" i="1"/>
  <c r="I493" i="1" s="1"/>
  <c r="P493" i="1"/>
  <c r="Q493" i="1" s="1"/>
  <c r="T501" i="1"/>
  <c r="K501" i="1"/>
  <c r="P502" i="1"/>
  <c r="Q502" i="1" s="1"/>
  <c r="H502" i="1"/>
  <c r="I502" i="1" s="1"/>
  <c r="H573" i="1"/>
  <c r="P510" i="1"/>
  <c r="Q510" i="1" s="1"/>
  <c r="H510" i="1"/>
  <c r="K516" i="1"/>
  <c r="T516" i="1"/>
  <c r="K536" i="1"/>
  <c r="T536" i="1"/>
  <c r="AA494" i="1"/>
  <c r="H420" i="1"/>
  <c r="I420" i="1" s="1"/>
  <c r="P420" i="1"/>
  <c r="Q420" i="1" s="1"/>
  <c r="K425" i="1"/>
  <c r="T425" i="1"/>
  <c r="H428" i="1"/>
  <c r="I428" i="1" s="1"/>
  <c r="P428" i="1"/>
  <c r="Q428" i="1" s="1"/>
  <c r="K431" i="1"/>
  <c r="T431" i="1"/>
  <c r="H432" i="1"/>
  <c r="K437" i="1"/>
  <c r="T437" i="1"/>
  <c r="H438" i="1"/>
  <c r="K451" i="1"/>
  <c r="T451" i="1"/>
  <c r="P452" i="1"/>
  <c r="Q452" i="1" s="1"/>
  <c r="H452" i="1"/>
  <c r="I452" i="1" s="1"/>
  <c r="K457" i="1"/>
  <c r="T457" i="1"/>
  <c r="H458" i="1"/>
  <c r="I458" i="1" s="1"/>
  <c r="P458" i="1"/>
  <c r="Q458" i="1" s="1"/>
  <c r="K467" i="1"/>
  <c r="T467" i="1"/>
  <c r="H468" i="1"/>
  <c r="K472" i="1"/>
  <c r="T472" i="1"/>
  <c r="P482" i="1"/>
  <c r="Q482" i="1" s="1"/>
  <c r="H482" i="1"/>
  <c r="I482" i="1" s="1"/>
  <c r="I484" i="1"/>
  <c r="AA484" i="1"/>
  <c r="AB484" i="1" s="1"/>
  <c r="H489" i="1"/>
  <c r="I489" i="1" s="1"/>
  <c r="P489" i="1"/>
  <c r="Q489" i="1" s="1"/>
  <c r="K490" i="1"/>
  <c r="T490" i="1"/>
  <c r="K499" i="1"/>
  <c r="T499" i="1"/>
  <c r="K495" i="1"/>
  <c r="T495" i="1"/>
  <c r="T496" i="1"/>
  <c r="K496" i="1"/>
  <c r="P498" i="1"/>
  <c r="Q498" i="1" s="1"/>
  <c r="H498" i="1"/>
  <c r="AA512" i="1"/>
  <c r="P494" i="1"/>
  <c r="Q494" i="1" s="1"/>
  <c r="H494" i="1"/>
  <c r="T509" i="1"/>
  <c r="K509" i="1"/>
  <c r="AA537" i="1"/>
  <c r="AB537" i="1" s="1"/>
  <c r="H559" i="1"/>
  <c r="AA424" i="1"/>
  <c r="AA430" i="1"/>
  <c r="AA436" i="1"/>
  <c r="AB436" i="1" s="1"/>
  <c r="AB437" i="1"/>
  <c r="P443" i="1"/>
  <c r="H443" i="1"/>
  <c r="AA450" i="1"/>
  <c r="AB451" i="1"/>
  <c r="AA456" i="1"/>
  <c r="AB457" i="1"/>
  <c r="AA462" i="1"/>
  <c r="AB462" i="1" s="1"/>
  <c r="P478" i="1"/>
  <c r="Q478" i="1" s="1"/>
  <c r="H478" i="1"/>
  <c r="P481" i="1"/>
  <c r="Q481" i="1" s="1"/>
  <c r="H481" i="1"/>
  <c r="I481" i="1" s="1"/>
  <c r="K507" i="1"/>
  <c r="T507" i="1"/>
  <c r="AA519" i="1"/>
  <c r="P537" i="1"/>
  <c r="Q537" i="1" s="1"/>
  <c r="H537" i="1"/>
  <c r="K410" i="1"/>
  <c r="T410" i="1"/>
  <c r="H411" i="1"/>
  <c r="I411" i="1" s="1"/>
  <c r="T417" i="1"/>
  <c r="K417" i="1"/>
  <c r="H418" i="1"/>
  <c r="I418" i="1" s="1"/>
  <c r="P418" i="1"/>
  <c r="Q418" i="1" s="1"/>
  <c r="K423" i="1"/>
  <c r="T423" i="1"/>
  <c r="H424" i="1"/>
  <c r="P424" i="1"/>
  <c r="Q424" i="1" s="1"/>
  <c r="K429" i="1"/>
  <c r="T429" i="1"/>
  <c r="H430" i="1"/>
  <c r="I430" i="1" s="1"/>
  <c r="P430" i="1"/>
  <c r="Q430" i="1" s="1"/>
  <c r="K435" i="1"/>
  <c r="T435" i="1"/>
  <c r="H436" i="1"/>
  <c r="P436" i="1"/>
  <c r="Q436" i="1" s="1"/>
  <c r="K449" i="1"/>
  <c r="T449" i="1"/>
  <c r="H450" i="1"/>
  <c r="I450" i="1" s="1"/>
  <c r="P450" i="1"/>
  <c r="Q450" i="1" s="1"/>
  <c r="T455" i="1"/>
  <c r="K455" i="1"/>
  <c r="H456" i="1"/>
  <c r="T461" i="1"/>
  <c r="K461" i="1"/>
  <c r="H462" i="1"/>
  <c r="P462" i="1"/>
  <c r="Q462" i="1" s="1"/>
  <c r="T471" i="1"/>
  <c r="K471" i="1"/>
  <c r="T474" i="1"/>
  <c r="K474" i="1"/>
  <c r="T485" i="1"/>
  <c r="K485" i="1"/>
  <c r="H491" i="1"/>
  <c r="AA507" i="1"/>
  <c r="AB507" i="1" s="1"/>
  <c r="I507" i="1"/>
  <c r="AA517" i="1"/>
  <c r="AB517" i="1" s="1"/>
  <c r="AA531" i="1"/>
  <c r="AB531" i="1" s="1"/>
  <c r="K511" i="1"/>
  <c r="T511" i="1"/>
  <c r="P517" i="1"/>
  <c r="Q517" i="1" s="1"/>
  <c r="H517" i="1"/>
  <c r="I517" i="1" s="1"/>
  <c r="AA523" i="1"/>
  <c r="K526" i="1"/>
  <c r="T526" i="1"/>
  <c r="H531" i="1"/>
  <c r="P614" i="1"/>
  <c r="Q614" i="1" s="1"/>
  <c r="H614" i="1"/>
  <c r="I614" i="1" s="1"/>
  <c r="K416" i="1"/>
  <c r="T416" i="1"/>
  <c r="H417" i="1"/>
  <c r="P417" i="1"/>
  <c r="Q417" i="1" s="1"/>
  <c r="K422" i="1"/>
  <c r="T422" i="1"/>
  <c r="P423" i="1"/>
  <c r="Q423" i="1" s="1"/>
  <c r="H423" i="1"/>
  <c r="K427" i="1"/>
  <c r="T427" i="1"/>
  <c r="P429" i="1"/>
  <c r="Q429" i="1" s="1"/>
  <c r="H429" i="1"/>
  <c r="K434" i="1"/>
  <c r="T434" i="1"/>
  <c r="P435" i="1"/>
  <c r="Q435" i="1" s="1"/>
  <c r="H435" i="1"/>
  <c r="K440" i="1"/>
  <c r="T440" i="1"/>
  <c r="K448" i="1"/>
  <c r="T448" i="1"/>
  <c r="P449" i="1"/>
  <c r="Q449" i="1" s="1"/>
  <c r="H449" i="1"/>
  <c r="K454" i="1"/>
  <c r="T454" i="1"/>
  <c r="P455" i="1"/>
  <c r="Q455" i="1" s="1"/>
  <c r="H455" i="1"/>
  <c r="I455" i="1" s="1"/>
  <c r="K460" i="1"/>
  <c r="T460" i="1"/>
  <c r="P461" i="1"/>
  <c r="Q461" i="1" s="1"/>
  <c r="H461" i="1"/>
  <c r="K470" i="1"/>
  <c r="T470" i="1"/>
  <c r="H471" i="1"/>
  <c r="I471" i="1" s="1"/>
  <c r="H474" i="1"/>
  <c r="AA477" i="1"/>
  <c r="AA480" i="1"/>
  <c r="AB480" i="1" s="1"/>
  <c r="AA483" i="1"/>
  <c r="H485" i="1"/>
  <c r="I485" i="1" s="1"/>
  <c r="T504" i="1"/>
  <c r="K504" i="1"/>
  <c r="P515" i="1"/>
  <c r="Q515" i="1" s="1"/>
  <c r="H515" i="1"/>
  <c r="I515" i="1" s="1"/>
  <c r="AA521" i="1"/>
  <c r="K540" i="1"/>
  <c r="T540" i="1"/>
  <c r="K553" i="1"/>
  <c r="T553" i="1"/>
  <c r="AA565" i="1"/>
  <c r="AA454" i="1"/>
  <c r="AB454" i="1" s="1"/>
  <c r="AB455" i="1"/>
  <c r="AA460" i="1"/>
  <c r="I460" i="1"/>
  <c r="AB461" i="1"/>
  <c r="AA470" i="1"/>
  <c r="AB470" i="1" s="1"/>
  <c r="AB471" i="1"/>
  <c r="AB474" i="1"/>
  <c r="H477" i="1"/>
  <c r="I477" i="1" s="1"/>
  <c r="P480" i="1"/>
  <c r="Q480" i="1" s="1"/>
  <c r="H480" i="1"/>
  <c r="I480" i="1" s="1"/>
  <c r="P483" i="1"/>
  <c r="Q483" i="1" s="1"/>
  <c r="H483" i="1"/>
  <c r="I483" i="1" s="1"/>
  <c r="AB485" i="1"/>
  <c r="T492" i="1"/>
  <c r="K492" i="1"/>
  <c r="AA504" i="1"/>
  <c r="AB504" i="1" s="1"/>
  <c r="H574" i="1"/>
  <c r="I574" i="1" s="1"/>
  <c r="P521" i="1"/>
  <c r="Q521" i="1" s="1"/>
  <c r="H521" i="1"/>
  <c r="I521" i="1" s="1"/>
  <c r="H508" i="1"/>
  <c r="I508" i="1" s="1"/>
  <c r="P508" i="1"/>
  <c r="Q508" i="1" s="1"/>
  <c r="K510" i="1"/>
  <c r="T510" i="1"/>
  <c r="H511" i="1"/>
  <c r="I511" i="1" s="1"/>
  <c r="P511" i="1"/>
  <c r="Q511" i="1" s="1"/>
  <c r="K517" i="1"/>
  <c r="T517" i="1"/>
  <c r="P518" i="1"/>
  <c r="Q518" i="1" s="1"/>
  <c r="H518" i="1"/>
  <c r="I518" i="1" s="1"/>
  <c r="K521" i="1"/>
  <c r="T521" i="1"/>
  <c r="P522" i="1"/>
  <c r="Q522" i="1" s="1"/>
  <c r="H522" i="1"/>
  <c r="I522" i="1" s="1"/>
  <c r="K527" i="1"/>
  <c r="T527" i="1"/>
  <c r="P528" i="1"/>
  <c r="Q528" i="1" s="1"/>
  <c r="H528" i="1"/>
  <c r="I528" i="1" s="1"/>
  <c r="K531" i="1"/>
  <c r="T531" i="1"/>
  <c r="P532" i="1"/>
  <c r="Q532" i="1" s="1"/>
  <c r="H532" i="1"/>
  <c r="I532" i="1" s="1"/>
  <c r="K537" i="1"/>
  <c r="T537" i="1"/>
  <c r="P538" i="1"/>
  <c r="Q538" i="1" s="1"/>
  <c r="H538" i="1"/>
  <c r="I538" i="1" s="1"/>
  <c r="P539" i="1"/>
  <c r="Q539" i="1" s="1"/>
  <c r="N539" i="1"/>
  <c r="O539" i="1" s="1"/>
  <c r="AE539" i="1"/>
  <c r="K541" i="1"/>
  <c r="T541" i="1"/>
  <c r="P542" i="1"/>
  <c r="Q542" i="1" s="1"/>
  <c r="H542" i="1"/>
  <c r="I542" i="1" s="1"/>
  <c r="K494" i="1"/>
  <c r="T494" i="1"/>
  <c r="P549" i="1"/>
  <c r="Q549" i="1" s="1"/>
  <c r="H549" i="1"/>
  <c r="I549" i="1" s="1"/>
  <c r="K554" i="1"/>
  <c r="T554" i="1"/>
  <c r="H555" i="1"/>
  <c r="I555" i="1" s="1"/>
  <c r="P612" i="1"/>
  <c r="Q612" i="1" s="1"/>
  <c r="H612" i="1"/>
  <c r="I612" i="1" s="1"/>
  <c r="AA493" i="1"/>
  <c r="AB493" i="1" s="1"/>
  <c r="AA501" i="1"/>
  <c r="AB501" i="1" s="1"/>
  <c r="AA506" i="1"/>
  <c r="AB506" i="1" s="1"/>
  <c r="AA509" i="1"/>
  <c r="AB509" i="1" s="1"/>
  <c r="AA516" i="1"/>
  <c r="AB521" i="1"/>
  <c r="AA526" i="1"/>
  <c r="AB526" i="1" s="1"/>
  <c r="AB527" i="1"/>
  <c r="AA536" i="1"/>
  <c r="AA540" i="1"/>
  <c r="AB540" i="1" s="1"/>
  <c r="AB541" i="1"/>
  <c r="AA548" i="1"/>
  <c r="AB494" i="1"/>
  <c r="AA553" i="1"/>
  <c r="AB553" i="1" s="1"/>
  <c r="K557" i="1"/>
  <c r="T557" i="1"/>
  <c r="AB559" i="1"/>
  <c r="P562" i="1"/>
  <c r="Q562" i="1" s="1"/>
  <c r="H562" i="1"/>
  <c r="H565" i="1"/>
  <c r="AA566" i="1"/>
  <c r="P586" i="1"/>
  <c r="Q586" i="1" s="1"/>
  <c r="H586" i="1"/>
  <c r="I586" i="1" s="1"/>
  <c r="T500" i="1"/>
  <c r="K500" i="1"/>
  <c r="H501" i="1"/>
  <c r="P501" i="1"/>
  <c r="Q501" i="1" s="1"/>
  <c r="T505" i="1"/>
  <c r="K505" i="1"/>
  <c r="H506" i="1"/>
  <c r="P506" i="1"/>
  <c r="Q506" i="1" s="1"/>
  <c r="T613" i="1"/>
  <c r="K613" i="1"/>
  <c r="H509" i="1"/>
  <c r="P509" i="1"/>
  <c r="Q509" i="1" s="1"/>
  <c r="T514" i="1"/>
  <c r="K514" i="1"/>
  <c r="H516" i="1"/>
  <c r="I516" i="1" s="1"/>
  <c r="P516" i="1"/>
  <c r="Q516" i="1" s="1"/>
  <c r="K525" i="1"/>
  <c r="T525" i="1"/>
  <c r="H526" i="1"/>
  <c r="P526" i="1"/>
  <c r="Q526" i="1" s="1"/>
  <c r="K535" i="1"/>
  <c r="T535" i="1"/>
  <c r="H536" i="1"/>
  <c r="I536" i="1" s="1"/>
  <c r="P536" i="1"/>
  <c r="Q536" i="1" s="1"/>
  <c r="H540" i="1"/>
  <c r="I540" i="1" s="1"/>
  <c r="P540" i="1"/>
  <c r="Q540" i="1" s="1"/>
  <c r="K547" i="1"/>
  <c r="T547" i="1"/>
  <c r="H548" i="1"/>
  <c r="K552" i="1"/>
  <c r="T552" i="1"/>
  <c r="H553" i="1"/>
  <c r="H557" i="1"/>
  <c r="I557" i="1" s="1"/>
  <c r="AB566" i="1"/>
  <c r="H581" i="1"/>
  <c r="I581" i="1" s="1"/>
  <c r="AB483" i="1"/>
  <c r="AA492" i="1"/>
  <c r="AB492" i="1" s="1"/>
  <c r="AA500" i="1"/>
  <c r="AB500" i="1" s="1"/>
  <c r="AA505" i="1"/>
  <c r="AB505" i="1" s="1"/>
  <c r="AA613" i="1"/>
  <c r="AB613" i="1" s="1"/>
  <c r="AA514" i="1"/>
  <c r="AB514" i="1" s="1"/>
  <c r="AB516" i="1"/>
  <c r="AA525" i="1"/>
  <c r="AB525" i="1" s="1"/>
  <c r="AA535" i="1"/>
  <c r="AB535" i="1" s="1"/>
  <c r="AB536" i="1"/>
  <c r="AA547" i="1"/>
  <c r="AA552" i="1"/>
  <c r="AB552" i="1" s="1"/>
  <c r="K560" i="1"/>
  <c r="T560" i="1"/>
  <c r="AA575" i="1"/>
  <c r="AB575" i="1" s="1"/>
  <c r="K491" i="1"/>
  <c r="T491" i="1"/>
  <c r="P492" i="1"/>
  <c r="Q492" i="1" s="1"/>
  <c r="H492" i="1"/>
  <c r="I492" i="1" s="1"/>
  <c r="T498" i="1"/>
  <c r="K498" i="1"/>
  <c r="P500" i="1"/>
  <c r="Q500" i="1" s="1"/>
  <c r="H500" i="1"/>
  <c r="I500" i="1" s="1"/>
  <c r="T515" i="1"/>
  <c r="K515" i="1"/>
  <c r="P505" i="1"/>
  <c r="Q505" i="1" s="1"/>
  <c r="H505" i="1"/>
  <c r="K574" i="1"/>
  <c r="T574" i="1"/>
  <c r="P613" i="1"/>
  <c r="Q613" i="1" s="1"/>
  <c r="H613" i="1"/>
  <c r="I613" i="1" s="1"/>
  <c r="K513" i="1"/>
  <c r="T513" i="1"/>
  <c r="H514" i="1"/>
  <c r="I514" i="1" s="1"/>
  <c r="P514" i="1"/>
  <c r="Q514" i="1" s="1"/>
  <c r="T524" i="1"/>
  <c r="K524" i="1"/>
  <c r="H525" i="1"/>
  <c r="T534" i="1"/>
  <c r="K534" i="1"/>
  <c r="H535" i="1"/>
  <c r="T544" i="1"/>
  <c r="K544" i="1"/>
  <c r="H547" i="1"/>
  <c r="I547" i="1" s="1"/>
  <c r="P547" i="1"/>
  <c r="Q547" i="1" s="1"/>
  <c r="T551" i="1"/>
  <c r="K551" i="1"/>
  <c r="H552" i="1"/>
  <c r="I552" i="1" s="1"/>
  <c r="P552" i="1"/>
  <c r="Q552" i="1" s="1"/>
  <c r="AA560" i="1"/>
  <c r="K588" i="1"/>
  <c r="T588" i="1"/>
  <c r="AA649" i="1"/>
  <c r="AB649" i="1" s="1"/>
  <c r="AA475" i="1"/>
  <c r="AB476" i="1"/>
  <c r="AA481" i="1"/>
  <c r="AA487" i="1"/>
  <c r="I487" i="1"/>
  <c r="I491" i="1"/>
  <c r="AA491" i="1"/>
  <c r="I498" i="1"/>
  <c r="AA498" i="1"/>
  <c r="AA515" i="1"/>
  <c r="AA574" i="1"/>
  <c r="AA513" i="1"/>
  <c r="AA524" i="1"/>
  <c r="AB524" i="1" s="1"/>
  <c r="AA534" i="1"/>
  <c r="AB534" i="1" s="1"/>
  <c r="AA544" i="1"/>
  <c r="AB544" i="1" s="1"/>
  <c r="AB547" i="1"/>
  <c r="AA551" i="1"/>
  <c r="AB551" i="1" s="1"/>
  <c r="H563" i="1"/>
  <c r="P563" i="1"/>
  <c r="Q563" i="1" s="1"/>
  <c r="P637" i="1"/>
  <c r="Q637" i="1" s="1"/>
  <c r="H637" i="1"/>
  <c r="P712" i="1"/>
  <c r="Q712" i="1" s="1"/>
  <c r="H712" i="1"/>
  <c r="I712" i="1" s="1"/>
  <c r="T512" i="1"/>
  <c r="K512" i="1"/>
  <c r="P513" i="1"/>
  <c r="Q513" i="1" s="1"/>
  <c r="H513" i="1"/>
  <c r="I513" i="1" s="1"/>
  <c r="T519" i="1"/>
  <c r="K519" i="1"/>
  <c r="T523" i="1"/>
  <c r="K523" i="1"/>
  <c r="H524" i="1"/>
  <c r="P524" i="1"/>
  <c r="Q524" i="1" s="1"/>
  <c r="T529" i="1"/>
  <c r="K529" i="1"/>
  <c r="T533" i="1"/>
  <c r="K533" i="1"/>
  <c r="H534" i="1"/>
  <c r="I534" i="1" s="1"/>
  <c r="P534" i="1"/>
  <c r="Q534" i="1" s="1"/>
  <c r="T543" i="1"/>
  <c r="K543" i="1"/>
  <c r="H544" i="1"/>
  <c r="P544" i="1"/>
  <c r="Q544" i="1" s="1"/>
  <c r="T550" i="1"/>
  <c r="K550" i="1"/>
  <c r="H551" i="1"/>
  <c r="I551" i="1" s="1"/>
  <c r="P551" i="1"/>
  <c r="Q551" i="1" s="1"/>
  <c r="K556" i="1"/>
  <c r="T556" i="1"/>
  <c r="T558" i="1"/>
  <c r="K558" i="1"/>
  <c r="AA529" i="1"/>
  <c r="AB529" i="1" s="1"/>
  <c r="AA533" i="1"/>
  <c r="AB533" i="1" s="1"/>
  <c r="AA543" i="1"/>
  <c r="AA550" i="1"/>
  <c r="AB550" i="1" s="1"/>
  <c r="AA556" i="1"/>
  <c r="AB556" i="1" s="1"/>
  <c r="AA558" i="1"/>
  <c r="AB558" i="1" s="1"/>
  <c r="T561" i="1"/>
  <c r="K561" i="1"/>
  <c r="K624" i="1"/>
  <c r="T624" i="1"/>
  <c r="K643" i="1"/>
  <c r="T643" i="1"/>
  <c r="K518" i="1"/>
  <c r="T518" i="1"/>
  <c r="H519" i="1"/>
  <c r="K522" i="1"/>
  <c r="T522" i="1"/>
  <c r="P523" i="1"/>
  <c r="Q523" i="1" s="1"/>
  <c r="H523" i="1"/>
  <c r="K528" i="1"/>
  <c r="T528" i="1"/>
  <c r="P529" i="1"/>
  <c r="Q529" i="1" s="1"/>
  <c r="H529" i="1"/>
  <c r="K532" i="1"/>
  <c r="T532" i="1"/>
  <c r="P533" i="1"/>
  <c r="Q533" i="1" s="1"/>
  <c r="H533" i="1"/>
  <c r="I533" i="1" s="1"/>
  <c r="K538" i="1"/>
  <c r="T538" i="1"/>
  <c r="K542" i="1"/>
  <c r="T542" i="1"/>
  <c r="P543" i="1"/>
  <c r="Q543" i="1" s="1"/>
  <c r="H543" i="1"/>
  <c r="I543" i="1" s="1"/>
  <c r="K549" i="1"/>
  <c r="T549" i="1"/>
  <c r="P550" i="1"/>
  <c r="Q550" i="1" s="1"/>
  <c r="H550" i="1"/>
  <c r="I550" i="1" s="1"/>
  <c r="K555" i="1"/>
  <c r="T555" i="1"/>
  <c r="P556" i="1"/>
  <c r="Q556" i="1" s="1"/>
  <c r="H556" i="1"/>
  <c r="I556" i="1" s="1"/>
  <c r="AA561" i="1"/>
  <c r="AA567" i="1"/>
  <c r="AA503" i="1"/>
  <c r="I503" i="1"/>
  <c r="AA508" i="1"/>
  <c r="AB573" i="1"/>
  <c r="AA511" i="1"/>
  <c r="AB512" i="1"/>
  <c r="AA518" i="1"/>
  <c r="AB519" i="1"/>
  <c r="AA522" i="1"/>
  <c r="AB523" i="1"/>
  <c r="AA528" i="1"/>
  <c r="AA532" i="1"/>
  <c r="AA538" i="1"/>
  <c r="AA542" i="1"/>
  <c r="AB543" i="1"/>
  <c r="AA549" i="1"/>
  <c r="AA555" i="1"/>
  <c r="AB555" i="1" s="1"/>
  <c r="H561" i="1"/>
  <c r="T564" i="1"/>
  <c r="K564" i="1"/>
  <c r="P567" i="1"/>
  <c r="Q567" i="1" s="1"/>
  <c r="H567" i="1"/>
  <c r="I567" i="1" s="1"/>
  <c r="K567" i="1"/>
  <c r="T567" i="1"/>
  <c r="P568" i="1"/>
  <c r="Q568" i="1" s="1"/>
  <c r="H568" i="1"/>
  <c r="K575" i="1"/>
  <c r="T575" i="1"/>
  <c r="H576" i="1"/>
  <c r="I576" i="1" s="1"/>
  <c r="AA581" i="1"/>
  <c r="AA586" i="1"/>
  <c r="T596" i="1"/>
  <c r="K596" i="1"/>
  <c r="H600" i="1"/>
  <c r="AA612" i="1"/>
  <c r="AB612" i="1" s="1"/>
  <c r="K614" i="1"/>
  <c r="T614" i="1"/>
  <c r="P615" i="1"/>
  <c r="Q615" i="1" s="1"/>
  <c r="H615" i="1"/>
  <c r="P630" i="1"/>
  <c r="Q630" i="1" s="1"/>
  <c r="H630" i="1"/>
  <c r="I630" i="1" s="1"/>
  <c r="H647" i="1"/>
  <c r="I647" i="1" s="1"/>
  <c r="K710" i="1"/>
  <c r="T710" i="1"/>
  <c r="AA735" i="1"/>
  <c r="AB735" i="1" s="1"/>
  <c r="K572" i="1"/>
  <c r="T572" i="1"/>
  <c r="P575" i="1"/>
  <c r="Q575" i="1" s="1"/>
  <c r="H575" i="1"/>
  <c r="I575" i="1" s="1"/>
  <c r="K580" i="1"/>
  <c r="T580" i="1"/>
  <c r="P592" i="1"/>
  <c r="Q592" i="1" s="1"/>
  <c r="H592" i="1"/>
  <c r="I592" i="1" s="1"/>
  <c r="H596" i="1"/>
  <c r="K597" i="1"/>
  <c r="T597" i="1"/>
  <c r="K497" i="1"/>
  <c r="T497" i="1"/>
  <c r="AA643" i="1"/>
  <c r="AB643" i="1" s="1"/>
  <c r="K662" i="1"/>
  <c r="T662" i="1"/>
  <c r="AA601" i="1"/>
  <c r="AA572" i="1"/>
  <c r="AB572" i="1" s="1"/>
  <c r="AA580" i="1"/>
  <c r="AB580" i="1" s="1"/>
  <c r="AA597" i="1"/>
  <c r="AB597" i="1" s="1"/>
  <c r="T602" i="1"/>
  <c r="K602" i="1"/>
  <c r="P626" i="1"/>
  <c r="Q626" i="1" s="1"/>
  <c r="H626" i="1"/>
  <c r="K635" i="1"/>
  <c r="T635" i="1"/>
  <c r="P643" i="1"/>
  <c r="Q643" i="1" s="1"/>
  <c r="H643" i="1"/>
  <c r="I643" i="1" s="1"/>
  <c r="K685" i="1"/>
  <c r="T685" i="1"/>
  <c r="H730" i="1"/>
  <c r="P730" i="1"/>
  <c r="Q730" i="1" s="1"/>
  <c r="K566" i="1"/>
  <c r="T566" i="1"/>
  <c r="H601" i="1"/>
  <c r="I601" i="1" s="1"/>
  <c r="K571" i="1"/>
  <c r="T571" i="1"/>
  <c r="H572" i="1"/>
  <c r="I572" i="1" s="1"/>
  <c r="K579" i="1"/>
  <c r="T579" i="1"/>
  <c r="H580" i="1"/>
  <c r="I580" i="1" s="1"/>
  <c r="AA590" i="1"/>
  <c r="T593" i="1"/>
  <c r="K593" i="1"/>
  <c r="P597" i="1"/>
  <c r="Q597" i="1" s="1"/>
  <c r="H597" i="1"/>
  <c r="I597" i="1" s="1"/>
  <c r="AA602" i="1"/>
  <c r="AB602" i="1" s="1"/>
  <c r="K603" i="1"/>
  <c r="T603" i="1"/>
  <c r="AE628" i="1"/>
  <c r="P631" i="1"/>
  <c r="Q631" i="1" s="1"/>
  <c r="H631" i="1"/>
  <c r="I631" i="1" s="1"/>
  <c r="K680" i="1"/>
  <c r="T680" i="1"/>
  <c r="H685" i="1"/>
  <c r="I685" i="1" s="1"/>
  <c r="P685" i="1"/>
  <c r="Q685" i="1" s="1"/>
  <c r="AA571" i="1"/>
  <c r="AA579" i="1"/>
  <c r="AB579" i="1" s="1"/>
  <c r="K585" i="1"/>
  <c r="T585" i="1"/>
  <c r="P590" i="1"/>
  <c r="Q590" i="1" s="1"/>
  <c r="H590" i="1"/>
  <c r="AA593" i="1"/>
  <c r="AB593" i="1" s="1"/>
  <c r="P602" i="1"/>
  <c r="Q602" i="1" s="1"/>
  <c r="H602" i="1"/>
  <c r="I602" i="1" s="1"/>
  <c r="P603" i="1"/>
  <c r="Q603" i="1" s="1"/>
  <c r="H603" i="1"/>
  <c r="I603" i="1" s="1"/>
  <c r="K620" i="1"/>
  <c r="T620" i="1"/>
  <c r="K655" i="1"/>
  <c r="T655" i="1"/>
  <c r="AA680" i="1"/>
  <c r="K559" i="1"/>
  <c r="T559" i="1"/>
  <c r="H560" i="1"/>
  <c r="P560" i="1"/>
  <c r="Q560" i="1" s="1"/>
  <c r="T565" i="1"/>
  <c r="K565" i="1"/>
  <c r="P566" i="1"/>
  <c r="Q566" i="1" s="1"/>
  <c r="H566" i="1"/>
  <c r="T570" i="1"/>
  <c r="K570" i="1"/>
  <c r="H571" i="1"/>
  <c r="I571" i="1" s="1"/>
  <c r="T578" i="1"/>
  <c r="K578" i="1"/>
  <c r="H579" i="1"/>
  <c r="I579" i="1" s="1"/>
  <c r="P579" i="1"/>
  <c r="Q579" i="1" s="1"/>
  <c r="AA585" i="1"/>
  <c r="AA587" i="1"/>
  <c r="H598" i="1"/>
  <c r="I598" i="1" s="1"/>
  <c r="P598" i="1"/>
  <c r="Q598" i="1" s="1"/>
  <c r="H604" i="1"/>
  <c r="I604" i="1" s="1"/>
  <c r="P604" i="1"/>
  <c r="Q604" i="1" s="1"/>
  <c r="T605" i="1"/>
  <c r="K605" i="1"/>
  <c r="P620" i="1"/>
  <c r="Q620" i="1" s="1"/>
  <c r="H620" i="1"/>
  <c r="I620" i="1" s="1"/>
  <c r="AA623" i="1"/>
  <c r="AB623" i="1" s="1"/>
  <c r="K629" i="1"/>
  <c r="T629" i="1"/>
  <c r="AA655" i="1"/>
  <c r="AB655" i="1" s="1"/>
  <c r="AA570" i="1"/>
  <c r="AB571" i="1"/>
  <c r="AA578" i="1"/>
  <c r="AB578" i="1" s="1"/>
  <c r="T582" i="1"/>
  <c r="K582" i="1"/>
  <c r="H585" i="1"/>
  <c r="I585" i="1" s="1"/>
  <c r="P587" i="1"/>
  <c r="Q587" i="1" s="1"/>
  <c r="H587" i="1"/>
  <c r="I587" i="1" s="1"/>
  <c r="T627" i="1"/>
  <c r="K627" i="1"/>
  <c r="AA594" i="1"/>
  <c r="AB594" i="1" s="1"/>
  <c r="AA605" i="1"/>
  <c r="AB605" i="1" s="1"/>
  <c r="K607" i="1"/>
  <c r="T607" i="1"/>
  <c r="K619" i="1"/>
  <c r="T619" i="1"/>
  <c r="K625" i="1"/>
  <c r="T625" i="1"/>
  <c r="K636" i="1"/>
  <c r="T636" i="1"/>
  <c r="P644" i="1"/>
  <c r="Q644" i="1" s="1"/>
  <c r="H644" i="1"/>
  <c r="I644" i="1" s="1"/>
  <c r="T653" i="1"/>
  <c r="K653" i="1"/>
  <c r="AA676" i="1"/>
  <c r="K719" i="1"/>
  <c r="T719" i="1"/>
  <c r="T569" i="1"/>
  <c r="K569" i="1"/>
  <c r="H570" i="1"/>
  <c r="I570" i="1" s="1"/>
  <c r="P570" i="1"/>
  <c r="Q570" i="1" s="1"/>
  <c r="T577" i="1"/>
  <c r="K577" i="1"/>
  <c r="H578" i="1"/>
  <c r="I578" i="1" s="1"/>
  <c r="P578" i="1"/>
  <c r="Q578" i="1" s="1"/>
  <c r="AA582" i="1"/>
  <c r="AB582" i="1" s="1"/>
  <c r="AB585" i="1"/>
  <c r="AA627" i="1"/>
  <c r="AB627" i="1" s="1"/>
  <c r="H594" i="1"/>
  <c r="P594" i="1"/>
  <c r="Q594" i="1" s="1"/>
  <c r="T599" i="1"/>
  <c r="K599" i="1"/>
  <c r="P607" i="1"/>
  <c r="Q607" i="1" s="1"/>
  <c r="H607" i="1"/>
  <c r="I607" i="1" s="1"/>
  <c r="AA619" i="1"/>
  <c r="AB619" i="1" s="1"/>
  <c r="AA625" i="1"/>
  <c r="AB625" i="1" s="1"/>
  <c r="AA636" i="1"/>
  <c r="AB636" i="1" s="1"/>
  <c r="AA653" i="1"/>
  <c r="AB653" i="1" s="1"/>
  <c r="K697" i="1"/>
  <c r="T697" i="1"/>
  <c r="P719" i="1"/>
  <c r="Q719" i="1" s="1"/>
  <c r="H719" i="1"/>
  <c r="I719" i="1" s="1"/>
  <c r="AA564" i="1"/>
  <c r="AB565" i="1"/>
  <c r="AA569" i="1"/>
  <c r="AB570" i="1"/>
  <c r="AA577" i="1"/>
  <c r="AB577" i="1" s="1"/>
  <c r="H582" i="1"/>
  <c r="I582" i="1" s="1"/>
  <c r="T584" i="1"/>
  <c r="K584" i="1"/>
  <c r="H627" i="1"/>
  <c r="I627" i="1" s="1"/>
  <c r="P627" i="1"/>
  <c r="Q627" i="1" s="1"/>
  <c r="AA599" i="1"/>
  <c r="AB599" i="1" s="1"/>
  <c r="H608" i="1"/>
  <c r="P608" i="1"/>
  <c r="Q608" i="1" s="1"/>
  <c r="T609" i="1"/>
  <c r="K609" i="1"/>
  <c r="K618" i="1"/>
  <c r="T618" i="1"/>
  <c r="P619" i="1"/>
  <c r="Q619" i="1" s="1"/>
  <c r="H619" i="1"/>
  <c r="I619" i="1" s="1"/>
  <c r="P625" i="1"/>
  <c r="Q625" i="1" s="1"/>
  <c r="H625" i="1"/>
  <c r="I625" i="1" s="1"/>
  <c r="P636" i="1"/>
  <c r="Q636" i="1" s="1"/>
  <c r="H636" i="1"/>
  <c r="K642" i="1"/>
  <c r="T642" i="1"/>
  <c r="P653" i="1"/>
  <c r="Q653" i="1" s="1"/>
  <c r="H653" i="1"/>
  <c r="I653" i="1" s="1"/>
  <c r="AA661" i="1"/>
  <c r="AB661" i="1" s="1"/>
  <c r="H558" i="1"/>
  <c r="K563" i="1"/>
  <c r="T563" i="1"/>
  <c r="P564" i="1"/>
  <c r="Q564" i="1" s="1"/>
  <c r="H564" i="1"/>
  <c r="I564" i="1" s="1"/>
  <c r="K568" i="1"/>
  <c r="T568" i="1"/>
  <c r="P569" i="1"/>
  <c r="Q569" i="1" s="1"/>
  <c r="H569" i="1"/>
  <c r="K576" i="1"/>
  <c r="T576" i="1"/>
  <c r="H577" i="1"/>
  <c r="I577" i="1" s="1"/>
  <c r="AA584" i="1"/>
  <c r="K595" i="1"/>
  <c r="T595" i="1"/>
  <c r="AA609" i="1"/>
  <c r="AB609" i="1" s="1"/>
  <c r="AA610" i="1"/>
  <c r="AA617" i="1"/>
  <c r="K630" i="1"/>
  <c r="T630" i="1"/>
  <c r="K647" i="1"/>
  <c r="T647" i="1"/>
  <c r="AA651" i="1"/>
  <c r="AB651" i="1" s="1"/>
  <c r="K795" i="1"/>
  <c r="T795" i="1"/>
  <c r="P693" i="1"/>
  <c r="Q693" i="1" s="1"/>
  <c r="H693" i="1"/>
  <c r="AA557" i="1"/>
  <c r="I563" i="1"/>
  <c r="AA563" i="1"/>
  <c r="AA568" i="1"/>
  <c r="AB568" i="1" s="1"/>
  <c r="I568" i="1"/>
  <c r="AB569" i="1"/>
  <c r="AA576" i="1"/>
  <c r="K581" i="1"/>
  <c r="T581" i="1"/>
  <c r="P584" i="1"/>
  <c r="Q584" i="1" s="1"/>
  <c r="H584" i="1"/>
  <c r="I584" i="1" s="1"/>
  <c r="K586" i="1"/>
  <c r="T586" i="1"/>
  <c r="I600" i="1"/>
  <c r="AA600" i="1"/>
  <c r="AB600" i="1" s="1"/>
  <c r="H610" i="1"/>
  <c r="P610" i="1"/>
  <c r="Q610" i="1" s="1"/>
  <c r="K611" i="1"/>
  <c r="T611" i="1"/>
  <c r="T612" i="1"/>
  <c r="K612" i="1"/>
  <c r="AA616" i="1"/>
  <c r="AB616" i="1" s="1"/>
  <c r="AB617" i="1"/>
  <c r="N628" i="1"/>
  <c r="O628" i="1" s="1"/>
  <c r="AA630" i="1"/>
  <c r="AB630" i="1" s="1"/>
  <c r="AA647" i="1"/>
  <c r="AB647" i="1" s="1"/>
  <c r="P651" i="1"/>
  <c r="Q651" i="1" s="1"/>
  <c r="H651" i="1"/>
  <c r="I651" i="1" s="1"/>
  <c r="AA658" i="1"/>
  <c r="AB658" i="1" s="1"/>
  <c r="AA712" i="1"/>
  <c r="AB712" i="1" s="1"/>
  <c r="T730" i="1"/>
  <c r="K730" i="1"/>
  <c r="AA779" i="1"/>
  <c r="T583" i="1"/>
  <c r="K583" i="1"/>
  <c r="AA588" i="1"/>
  <c r="AB588" i="1" s="1"/>
  <c r="AA595" i="1"/>
  <c r="AB595" i="1" s="1"/>
  <c r="AB596" i="1"/>
  <c r="AA497" i="1"/>
  <c r="AB497" i="1" s="1"/>
  <c r="AA611" i="1"/>
  <c r="AA618" i="1"/>
  <c r="AB618" i="1" s="1"/>
  <c r="AA624" i="1"/>
  <c r="AA629" i="1"/>
  <c r="AB629" i="1" s="1"/>
  <c r="AA635" i="1"/>
  <c r="AB635" i="1" s="1"/>
  <c r="AA642" i="1"/>
  <c r="AB642" i="1" s="1"/>
  <c r="P658" i="1"/>
  <c r="Q658" i="1" s="1"/>
  <c r="H658" i="1"/>
  <c r="H662" i="1"/>
  <c r="I662" i="1" s="1"/>
  <c r="P662" i="1"/>
  <c r="Q662" i="1" s="1"/>
  <c r="P680" i="1"/>
  <c r="Q680" i="1" s="1"/>
  <c r="H680" i="1"/>
  <c r="I680" i="1" s="1"/>
  <c r="K684" i="1"/>
  <c r="T684" i="1"/>
  <c r="AA688" i="1"/>
  <c r="K692" i="1"/>
  <c r="T692" i="1"/>
  <c r="H697" i="1"/>
  <c r="I697" i="1" s="1"/>
  <c r="P697" i="1"/>
  <c r="Q697" i="1" s="1"/>
  <c r="AA705" i="1"/>
  <c r="AB705" i="1" s="1"/>
  <c r="K752" i="1"/>
  <c r="T752" i="1"/>
  <c r="P764" i="1"/>
  <c r="Q764" i="1" s="1"/>
  <c r="H764" i="1"/>
  <c r="I764" i="1" s="1"/>
  <c r="K587" i="1"/>
  <c r="T587" i="1"/>
  <c r="H588" i="1"/>
  <c r="I588" i="1" s="1"/>
  <c r="K590" i="1"/>
  <c r="T590" i="1"/>
  <c r="K594" i="1"/>
  <c r="T594" i="1"/>
  <c r="P595" i="1"/>
  <c r="Q595" i="1" s="1"/>
  <c r="H595" i="1"/>
  <c r="T600" i="1"/>
  <c r="K600" i="1"/>
  <c r="H497" i="1"/>
  <c r="I497" i="1" s="1"/>
  <c r="T610" i="1"/>
  <c r="K610" i="1"/>
  <c r="P611" i="1"/>
  <c r="Q611" i="1" s="1"/>
  <c r="H611" i="1"/>
  <c r="T617" i="1"/>
  <c r="K617" i="1"/>
  <c r="H618" i="1"/>
  <c r="I618" i="1" s="1"/>
  <c r="P618" i="1"/>
  <c r="Q618" i="1" s="1"/>
  <c r="K623" i="1"/>
  <c r="T623" i="1"/>
  <c r="H624" i="1"/>
  <c r="H629" i="1"/>
  <c r="K634" i="1"/>
  <c r="T634" i="1"/>
  <c r="H635" i="1"/>
  <c r="P635" i="1"/>
  <c r="Q635" i="1" s="1"/>
  <c r="K641" i="1"/>
  <c r="T641" i="1"/>
  <c r="H642" i="1"/>
  <c r="I642" i="1" s="1"/>
  <c r="P642" i="1"/>
  <c r="Q642" i="1" s="1"/>
  <c r="K663" i="1"/>
  <c r="T663" i="1"/>
  <c r="P675" i="1"/>
  <c r="Q675" i="1" s="1"/>
  <c r="H675" i="1"/>
  <c r="AA692" i="1"/>
  <c r="AB692" i="1" s="1"/>
  <c r="P705" i="1"/>
  <c r="Q705" i="1" s="1"/>
  <c r="H705" i="1"/>
  <c r="K717" i="1"/>
  <c r="T717" i="1"/>
  <c r="AA634" i="1"/>
  <c r="AA641" i="1"/>
  <c r="K646" i="1"/>
  <c r="T646" i="1"/>
  <c r="K650" i="1"/>
  <c r="T650" i="1"/>
  <c r="AA663" i="1"/>
  <c r="AB663" i="1" s="1"/>
  <c r="AA671" i="1"/>
  <c r="K679" i="1"/>
  <c r="T679" i="1"/>
  <c r="H692" i="1"/>
  <c r="K696" i="1"/>
  <c r="T696" i="1"/>
  <c r="K700" i="1"/>
  <c r="T700" i="1"/>
  <c r="K725" i="1"/>
  <c r="T725" i="1"/>
  <c r="AA753" i="1"/>
  <c r="AB753" i="1" s="1"/>
  <c r="K819" i="1"/>
  <c r="T819" i="1"/>
  <c r="P785" i="1"/>
  <c r="Q785" i="1" s="1"/>
  <c r="H785" i="1"/>
  <c r="I785" i="1" s="1"/>
  <c r="T616" i="1"/>
  <c r="K616" i="1"/>
  <c r="H617" i="1"/>
  <c r="P617" i="1"/>
  <c r="Q617" i="1" s="1"/>
  <c r="T622" i="1"/>
  <c r="K622" i="1"/>
  <c r="H623" i="1"/>
  <c r="P623" i="1"/>
  <c r="Q623" i="1" s="1"/>
  <c r="T633" i="1"/>
  <c r="K633" i="1"/>
  <c r="H634" i="1"/>
  <c r="T640" i="1"/>
  <c r="K640" i="1"/>
  <c r="H641" i="1"/>
  <c r="I641" i="1" s="1"/>
  <c r="P641" i="1"/>
  <c r="Q641" i="1" s="1"/>
  <c r="AA646" i="1"/>
  <c r="AB646" i="1" s="1"/>
  <c r="AA650" i="1"/>
  <c r="AB650" i="1" s="1"/>
  <c r="K652" i="1"/>
  <c r="T652" i="1"/>
  <c r="AA659" i="1"/>
  <c r="AB659" i="1" s="1"/>
  <c r="P663" i="1"/>
  <c r="Q663" i="1" s="1"/>
  <c r="H663" i="1"/>
  <c r="K669" i="1"/>
  <c r="T669" i="1"/>
  <c r="P670" i="1"/>
  <c r="Q670" i="1" s="1"/>
  <c r="H670" i="1"/>
  <c r="I670" i="1" s="1"/>
  <c r="K674" i="1"/>
  <c r="T674" i="1"/>
  <c r="H679" i="1"/>
  <c r="I679" i="1" s="1"/>
  <c r="P679" i="1"/>
  <c r="Q679" i="1" s="1"/>
  <c r="P687" i="1"/>
  <c r="Q687" i="1" s="1"/>
  <c r="H687" i="1"/>
  <c r="I687" i="1" s="1"/>
  <c r="AA622" i="1"/>
  <c r="AB622" i="1" s="1"/>
  <c r="AA633" i="1"/>
  <c r="AB633" i="1" s="1"/>
  <c r="AA640" i="1"/>
  <c r="H646" i="1"/>
  <c r="I646" i="1" s="1"/>
  <c r="P646" i="1"/>
  <c r="Q646" i="1" s="1"/>
  <c r="H650" i="1"/>
  <c r="I650" i="1" s="1"/>
  <c r="P650" i="1"/>
  <c r="Q650" i="1" s="1"/>
  <c r="H652" i="1"/>
  <c r="P652" i="1"/>
  <c r="Q652" i="1" s="1"/>
  <c r="AA654" i="1"/>
  <c r="AB654" i="1" s="1"/>
  <c r="AA664" i="1"/>
  <c r="AB664" i="1" s="1"/>
  <c r="AA669" i="1"/>
  <c r="AA674" i="1"/>
  <c r="AB674" i="1" s="1"/>
  <c r="K691" i="1"/>
  <c r="T691" i="1"/>
  <c r="K711" i="1"/>
  <c r="T711" i="1"/>
  <c r="K745" i="1"/>
  <c r="T745" i="1"/>
  <c r="AA773" i="1"/>
  <c r="AB773" i="1" s="1"/>
  <c r="K801" i="1"/>
  <c r="T801" i="1"/>
  <c r="T592" i="1"/>
  <c r="K592" i="1"/>
  <c r="P593" i="1"/>
  <c r="Q593" i="1" s="1"/>
  <c r="H593" i="1"/>
  <c r="K598" i="1"/>
  <c r="T598" i="1"/>
  <c r="H599" i="1"/>
  <c r="P599" i="1"/>
  <c r="Q599" i="1" s="1"/>
  <c r="T604" i="1"/>
  <c r="K604" i="1"/>
  <c r="H605" i="1"/>
  <c r="I605" i="1" s="1"/>
  <c r="T608" i="1"/>
  <c r="K608" i="1"/>
  <c r="H609" i="1"/>
  <c r="P609" i="1"/>
  <c r="Q609" i="1" s="1"/>
  <c r="T615" i="1"/>
  <c r="K615" i="1"/>
  <c r="P616" i="1"/>
  <c r="Q616" i="1" s="1"/>
  <c r="H616" i="1"/>
  <c r="I616" i="1" s="1"/>
  <c r="T621" i="1"/>
  <c r="K621" i="1"/>
  <c r="H622" i="1"/>
  <c r="P622" i="1"/>
  <c r="Q622" i="1" s="1"/>
  <c r="T632" i="1"/>
  <c r="K632" i="1"/>
  <c r="H633" i="1"/>
  <c r="I633" i="1" s="1"/>
  <c r="P633" i="1"/>
  <c r="Q633" i="1" s="1"/>
  <c r="H640" i="1"/>
  <c r="I640" i="1" s="1"/>
  <c r="P640" i="1"/>
  <c r="T645" i="1"/>
  <c r="K645" i="1"/>
  <c r="H654" i="1"/>
  <c r="I654" i="1" s="1"/>
  <c r="P654" i="1"/>
  <c r="Q654" i="1" s="1"/>
  <c r="H664" i="1"/>
  <c r="I664" i="1" s="1"/>
  <c r="P664" i="1"/>
  <c r="Q664" i="1" s="1"/>
  <c r="K668" i="1"/>
  <c r="T668" i="1"/>
  <c r="P669" i="1"/>
  <c r="Q669" i="1" s="1"/>
  <c r="H669" i="1"/>
  <c r="H674" i="1"/>
  <c r="K678" i="1"/>
  <c r="T678" i="1"/>
  <c r="AA682" i="1"/>
  <c r="AB682" i="1" s="1"/>
  <c r="K686" i="1"/>
  <c r="T686" i="1"/>
  <c r="H691" i="1"/>
  <c r="I691" i="1" s="1"/>
  <c r="P691" i="1"/>
  <c r="Q691" i="1" s="1"/>
  <c r="H711" i="1"/>
  <c r="I711" i="1" s="1"/>
  <c r="P711" i="1"/>
  <c r="Q711" i="1" s="1"/>
  <c r="K723" i="1"/>
  <c r="T723" i="1"/>
  <c r="AA592" i="1"/>
  <c r="AB592" i="1" s="1"/>
  <c r="AA598" i="1"/>
  <c r="AB598" i="1" s="1"/>
  <c r="AA604" i="1"/>
  <c r="I608" i="1"/>
  <c r="AA608" i="1"/>
  <c r="AB608" i="1" s="1"/>
  <c r="AA615" i="1"/>
  <c r="AB615" i="1" s="1"/>
  <c r="I615" i="1"/>
  <c r="AA621" i="1"/>
  <c r="AB621" i="1" s="1"/>
  <c r="AA632" i="1"/>
  <c r="AB632" i="1" s="1"/>
  <c r="AA645" i="1"/>
  <c r="K657" i="1"/>
  <c r="T657" i="1"/>
  <c r="AA660" i="1"/>
  <c r="K667" i="1"/>
  <c r="T667" i="1"/>
  <c r="H668" i="1"/>
  <c r="I668" i="1" s="1"/>
  <c r="AA686" i="1"/>
  <c r="AB686" i="1" s="1"/>
  <c r="P734" i="1"/>
  <c r="Q734" i="1" s="1"/>
  <c r="H734" i="1"/>
  <c r="I734" i="1" s="1"/>
  <c r="P621" i="1"/>
  <c r="Q621" i="1" s="1"/>
  <c r="H621" i="1"/>
  <c r="I621" i="1" s="1"/>
  <c r="K626" i="1"/>
  <c r="T626" i="1"/>
  <c r="K631" i="1"/>
  <c r="T631" i="1"/>
  <c r="P632" i="1"/>
  <c r="Q632" i="1" s="1"/>
  <c r="H632" i="1"/>
  <c r="I632" i="1" s="1"/>
  <c r="K637" i="1"/>
  <c r="T637" i="1"/>
  <c r="K644" i="1"/>
  <c r="T644" i="1"/>
  <c r="P645" i="1"/>
  <c r="Q645" i="1" s="1"/>
  <c r="H645" i="1"/>
  <c r="AA657" i="1"/>
  <c r="AB660" i="1"/>
  <c r="AA665" i="1"/>
  <c r="AA667" i="1"/>
  <c r="AB667" i="1" s="1"/>
  <c r="K673" i="1"/>
  <c r="T673" i="1"/>
  <c r="P686" i="1"/>
  <c r="Q686" i="1" s="1"/>
  <c r="H686" i="1"/>
  <c r="K690" i="1"/>
  <c r="T690" i="1"/>
  <c r="AA694" i="1"/>
  <c r="AB694" i="1" s="1"/>
  <c r="K701" i="1"/>
  <c r="T701" i="1"/>
  <c r="AA758" i="1"/>
  <c r="AA603" i="1"/>
  <c r="AB604" i="1"/>
  <c r="AA607" i="1"/>
  <c r="AB607" i="1" s="1"/>
  <c r="AA614" i="1"/>
  <c r="AB614" i="1" s="1"/>
  <c r="AA620" i="1"/>
  <c r="AB620" i="1" s="1"/>
  <c r="AA626" i="1"/>
  <c r="I626" i="1"/>
  <c r="AA631" i="1"/>
  <c r="AB631" i="1" s="1"/>
  <c r="AA637" i="1"/>
  <c r="I637" i="1"/>
  <c r="AA644" i="1"/>
  <c r="AB644" i="1" s="1"/>
  <c r="AB645" i="1"/>
  <c r="T649" i="1"/>
  <c r="K649" i="1"/>
  <c r="K651" i="1"/>
  <c r="T651" i="1"/>
  <c r="P657" i="1"/>
  <c r="Q657" i="1" s="1"/>
  <c r="H657" i="1"/>
  <c r="K661" i="1"/>
  <c r="T661" i="1"/>
  <c r="H673" i="1"/>
  <c r="I673" i="1" s="1"/>
  <c r="P673" i="1"/>
  <c r="Q673" i="1" s="1"/>
  <c r="P681" i="1"/>
  <c r="Q681" i="1" s="1"/>
  <c r="H681" i="1"/>
  <c r="I681" i="1" s="1"/>
  <c r="H701" i="1"/>
  <c r="I701" i="1" s="1"/>
  <c r="P701" i="1"/>
  <c r="Q701" i="1" s="1"/>
  <c r="K716" i="1"/>
  <c r="T716" i="1"/>
  <c r="AA721" i="1"/>
  <c r="AB721" i="1" s="1"/>
  <c r="AA731" i="1"/>
  <c r="K705" i="1"/>
  <c r="T705" i="1"/>
  <c r="P706" i="1"/>
  <c r="Q706" i="1" s="1"/>
  <c r="H706" i="1"/>
  <c r="I706" i="1" s="1"/>
  <c r="K712" i="1"/>
  <c r="T712" i="1"/>
  <c r="P713" i="1"/>
  <c r="Q713" i="1" s="1"/>
  <c r="H713" i="1"/>
  <c r="I713" i="1" s="1"/>
  <c r="H724" i="1"/>
  <c r="I724" i="1" s="1"/>
  <c r="P724" i="1"/>
  <c r="Q724" i="1" s="1"/>
  <c r="P726" i="1"/>
  <c r="Q726" i="1" s="1"/>
  <c r="H726" i="1"/>
  <c r="I726" i="1" s="1"/>
  <c r="AA734" i="1"/>
  <c r="AB734" i="1" s="1"/>
  <c r="H746" i="1"/>
  <c r="I746" i="1" s="1"/>
  <c r="P746" i="1"/>
  <c r="Q746" i="1" s="1"/>
  <c r="AA764" i="1"/>
  <c r="AB764" i="1" s="1"/>
  <c r="AA785" i="1"/>
  <c r="AB785" i="1" s="1"/>
  <c r="AE859" i="1"/>
  <c r="AA652" i="1"/>
  <c r="AB652" i="1" s="1"/>
  <c r="AB657" i="1"/>
  <c r="AA662" i="1"/>
  <c r="AA668" i="1"/>
  <c r="AB668" i="1" s="1"/>
  <c r="AB669" i="1"/>
  <c r="AA673" i="1"/>
  <c r="AB673" i="1" s="1"/>
  <c r="AA679" i="1"/>
  <c r="AB679" i="1" s="1"/>
  <c r="AB680" i="1"/>
  <c r="AA685" i="1"/>
  <c r="AB685" i="1" s="1"/>
  <c r="AA691" i="1"/>
  <c r="AB691" i="1" s="1"/>
  <c r="AA697" i="1"/>
  <c r="AB697" i="1" s="1"/>
  <c r="AA701" i="1"/>
  <c r="AB701" i="1" s="1"/>
  <c r="AA711" i="1"/>
  <c r="AB711" i="1" s="1"/>
  <c r="AA717" i="1"/>
  <c r="AA719" i="1"/>
  <c r="AB719" i="1" s="1"/>
  <c r="K721" i="1"/>
  <c r="T721" i="1"/>
  <c r="P735" i="1"/>
  <c r="Q735" i="1" s="1"/>
  <c r="H735" i="1"/>
  <c r="P758" i="1"/>
  <c r="Q758" i="1" s="1"/>
  <c r="H758" i="1"/>
  <c r="I758" i="1" s="1"/>
  <c r="P779" i="1"/>
  <c r="Q779" i="1" s="1"/>
  <c r="H779" i="1"/>
  <c r="AA795" i="1"/>
  <c r="AA678" i="1"/>
  <c r="AB678" i="1" s="1"/>
  <c r="AA684" i="1"/>
  <c r="AA690" i="1"/>
  <c r="AB690" i="1" s="1"/>
  <c r="AA696" i="1"/>
  <c r="AA700" i="1"/>
  <c r="AB700" i="1" s="1"/>
  <c r="AA710" i="1"/>
  <c r="AA716" i="1"/>
  <c r="AA723" i="1"/>
  <c r="AB723" i="1" s="1"/>
  <c r="AA725" i="1"/>
  <c r="AB725" i="1" s="1"/>
  <c r="K727" i="1"/>
  <c r="T727" i="1"/>
  <c r="H731" i="1"/>
  <c r="I731" i="1" s="1"/>
  <c r="K736" i="1"/>
  <c r="T736" i="1"/>
  <c r="P753" i="1"/>
  <c r="Q753" i="1" s="1"/>
  <c r="H753" i="1"/>
  <c r="I753" i="1" s="1"/>
  <c r="P773" i="1"/>
  <c r="Q773" i="1" s="1"/>
  <c r="H773" i="1"/>
  <c r="I773" i="1" s="1"/>
  <c r="AA801" i="1"/>
  <c r="T660" i="1"/>
  <c r="K660" i="1"/>
  <c r="H661" i="1"/>
  <c r="I661" i="1" s="1"/>
  <c r="T666" i="1"/>
  <c r="K666" i="1"/>
  <c r="H667" i="1"/>
  <c r="P667" i="1"/>
  <c r="Q667" i="1" s="1"/>
  <c r="T672" i="1"/>
  <c r="K672" i="1"/>
  <c r="H795" i="1"/>
  <c r="P795" i="1"/>
  <c r="Q795" i="1" s="1"/>
  <c r="T677" i="1"/>
  <c r="K677" i="1"/>
  <c r="H678" i="1"/>
  <c r="I678" i="1" s="1"/>
  <c r="P678" i="1"/>
  <c r="Q678" i="1" s="1"/>
  <c r="T683" i="1"/>
  <c r="K683" i="1"/>
  <c r="H684" i="1"/>
  <c r="P684" i="1"/>
  <c r="Q684" i="1" s="1"/>
  <c r="T689" i="1"/>
  <c r="K689" i="1"/>
  <c r="H690" i="1"/>
  <c r="I690" i="1" s="1"/>
  <c r="P690" i="1"/>
  <c r="Q690" i="1" s="1"/>
  <c r="K695" i="1"/>
  <c r="T695" i="1"/>
  <c r="H696" i="1"/>
  <c r="P696" i="1"/>
  <c r="Q696" i="1" s="1"/>
  <c r="T699" i="1"/>
  <c r="K699" i="1"/>
  <c r="H700" i="1"/>
  <c r="P700" i="1"/>
  <c r="Q700" i="1" s="1"/>
  <c r="T708" i="1"/>
  <c r="K708" i="1"/>
  <c r="H710" i="1"/>
  <c r="I710" i="1" s="1"/>
  <c r="T715" i="1"/>
  <c r="K715" i="1"/>
  <c r="H716" i="1"/>
  <c r="I716" i="1" s="1"/>
  <c r="P716" i="1"/>
  <c r="Q716" i="1" s="1"/>
  <c r="H725" i="1"/>
  <c r="I725" i="1" s="1"/>
  <c r="P725" i="1"/>
  <c r="Q725" i="1" s="1"/>
  <c r="P751" i="1"/>
  <c r="Q751" i="1" s="1"/>
  <c r="N751" i="1"/>
  <c r="O751" i="1" s="1"/>
  <c r="K732" i="1"/>
  <c r="T732" i="1"/>
  <c r="AA743" i="1"/>
  <c r="AB743" i="1" s="1"/>
  <c r="AA798" i="1"/>
  <c r="AB798" i="1" s="1"/>
  <c r="AA666" i="1"/>
  <c r="AA672" i="1"/>
  <c r="AB672" i="1" s="1"/>
  <c r="AA677" i="1"/>
  <c r="AB677" i="1" s="1"/>
  <c r="AA683" i="1"/>
  <c r="AA689" i="1"/>
  <c r="AB689" i="1" s="1"/>
  <c r="AA695" i="1"/>
  <c r="AA699" i="1"/>
  <c r="AA708" i="1"/>
  <c r="AB708" i="1" s="1"/>
  <c r="AA715" i="1"/>
  <c r="AB716" i="1"/>
  <c r="AA732" i="1"/>
  <c r="AB732" i="1" s="1"/>
  <c r="K742" i="1"/>
  <c r="T742" i="1"/>
  <c r="H743" i="1"/>
  <c r="I743" i="1" s="1"/>
  <c r="P743" i="1"/>
  <c r="Q743" i="1" s="1"/>
  <c r="AA747" i="1"/>
  <c r="AB747" i="1" s="1"/>
  <c r="K790" i="1"/>
  <c r="T790" i="1"/>
  <c r="P798" i="1"/>
  <c r="Q798" i="1" s="1"/>
  <c r="H798" i="1"/>
  <c r="I798" i="1" s="1"/>
  <c r="T813" i="1"/>
  <c r="K813" i="1"/>
  <c r="K659" i="1"/>
  <c r="T659" i="1"/>
  <c r="H660" i="1"/>
  <c r="P660" i="1"/>
  <c r="Q660" i="1" s="1"/>
  <c r="T665" i="1"/>
  <c r="K665" i="1"/>
  <c r="H666" i="1"/>
  <c r="I666" i="1" s="1"/>
  <c r="P666" i="1"/>
  <c r="Q666" i="1" s="1"/>
  <c r="T671" i="1"/>
  <c r="K671" i="1"/>
  <c r="H672" i="1"/>
  <c r="I672" i="1" s="1"/>
  <c r="T676" i="1"/>
  <c r="K676" i="1"/>
  <c r="H677" i="1"/>
  <c r="I677" i="1" s="1"/>
  <c r="T682" i="1"/>
  <c r="K682" i="1"/>
  <c r="H683" i="1"/>
  <c r="P683" i="1"/>
  <c r="Q683" i="1" s="1"/>
  <c r="T688" i="1"/>
  <c r="K688" i="1"/>
  <c r="H689" i="1"/>
  <c r="I689" i="1" s="1"/>
  <c r="P689" i="1"/>
  <c r="Q689" i="1" s="1"/>
  <c r="T694" i="1"/>
  <c r="K694" i="1"/>
  <c r="H695" i="1"/>
  <c r="I695" i="1" s="1"/>
  <c r="P695" i="1"/>
  <c r="Q695" i="1" s="1"/>
  <c r="H699" i="1"/>
  <c r="I699" i="1" s="1"/>
  <c r="P699" i="1"/>
  <c r="Q699" i="1" s="1"/>
  <c r="T707" i="1"/>
  <c r="K707" i="1"/>
  <c r="H708" i="1"/>
  <c r="P708" i="1"/>
  <c r="Q708" i="1" s="1"/>
  <c r="T714" i="1"/>
  <c r="K714" i="1"/>
  <c r="H715" i="1"/>
  <c r="I715" i="1" s="1"/>
  <c r="P715" i="1"/>
  <c r="Q715" i="1" s="1"/>
  <c r="T718" i="1"/>
  <c r="K718" i="1"/>
  <c r="AA728" i="1"/>
  <c r="AB728" i="1" s="1"/>
  <c r="AA737" i="1"/>
  <c r="AA741" i="1"/>
  <c r="AB741" i="1" s="1"/>
  <c r="P747" i="1"/>
  <c r="Q747" i="1" s="1"/>
  <c r="H747" i="1"/>
  <c r="I747" i="1" s="1"/>
  <c r="AA794" i="1"/>
  <c r="AB794" i="1" s="1"/>
  <c r="AA707" i="1"/>
  <c r="AB707" i="1" s="1"/>
  <c r="AA714" i="1"/>
  <c r="AB714" i="1" s="1"/>
  <c r="AB715" i="1"/>
  <c r="AA718" i="1"/>
  <c r="AB718" i="1" s="1"/>
  <c r="AA720" i="1"/>
  <c r="AB720" i="1" s="1"/>
  <c r="H728" i="1"/>
  <c r="P728" i="1"/>
  <c r="Q728" i="1" s="1"/>
  <c r="T733" i="1"/>
  <c r="K733" i="1"/>
  <c r="H737" i="1"/>
  <c r="P737" i="1"/>
  <c r="Q737" i="1" s="1"/>
  <c r="K740" i="1"/>
  <c r="T740" i="1"/>
  <c r="P741" i="1"/>
  <c r="Q741" i="1" s="1"/>
  <c r="H741" i="1"/>
  <c r="I741" i="1" s="1"/>
  <c r="K763" i="1"/>
  <c r="T763" i="1"/>
  <c r="K784" i="1"/>
  <c r="T784" i="1"/>
  <c r="H794" i="1"/>
  <c r="I794" i="1" s="1"/>
  <c r="P794" i="1"/>
  <c r="Q794" i="1" s="1"/>
  <c r="P649" i="1"/>
  <c r="Q649" i="1" s="1"/>
  <c r="H649" i="1"/>
  <c r="I649" i="1" s="1"/>
  <c r="K654" i="1"/>
  <c r="T654" i="1"/>
  <c r="P655" i="1"/>
  <c r="Q655" i="1" s="1"/>
  <c r="H655" i="1"/>
  <c r="I655" i="1" s="1"/>
  <c r="K658" i="1"/>
  <c r="T658" i="1"/>
  <c r="H659" i="1"/>
  <c r="P659" i="1"/>
  <c r="Q659" i="1" s="1"/>
  <c r="K664" i="1"/>
  <c r="T664" i="1"/>
  <c r="H665" i="1"/>
  <c r="I665" i="1" s="1"/>
  <c r="P665" i="1"/>
  <c r="Q665" i="1" s="1"/>
  <c r="K670" i="1"/>
  <c r="T670" i="1"/>
  <c r="P671" i="1"/>
  <c r="Q671" i="1" s="1"/>
  <c r="H671" i="1"/>
  <c r="I671" i="1" s="1"/>
  <c r="T675" i="1"/>
  <c r="K675" i="1"/>
  <c r="P676" i="1"/>
  <c r="Q676" i="1" s="1"/>
  <c r="H676" i="1"/>
  <c r="T681" i="1"/>
  <c r="K681" i="1"/>
  <c r="P682" i="1"/>
  <c r="Q682" i="1" s="1"/>
  <c r="H682" i="1"/>
  <c r="I682" i="1" s="1"/>
  <c r="K687" i="1"/>
  <c r="T687" i="1"/>
  <c r="P688" i="1"/>
  <c r="Q688" i="1" s="1"/>
  <c r="H688" i="1"/>
  <c r="T693" i="1"/>
  <c r="K693" i="1"/>
  <c r="P694" i="1"/>
  <c r="Q694" i="1" s="1"/>
  <c r="H694" i="1"/>
  <c r="K706" i="1"/>
  <c r="T706" i="1"/>
  <c r="P707" i="1"/>
  <c r="Q707" i="1" s="1"/>
  <c r="H707" i="1"/>
  <c r="I707" i="1" s="1"/>
  <c r="T713" i="1"/>
  <c r="K713" i="1"/>
  <c r="P714" i="1"/>
  <c r="Q714" i="1" s="1"/>
  <c r="H714" i="1"/>
  <c r="I714" i="1" s="1"/>
  <c r="H718" i="1"/>
  <c r="I718" i="1" s="1"/>
  <c r="P720" i="1"/>
  <c r="Q720" i="1" s="1"/>
  <c r="H720" i="1"/>
  <c r="I720" i="1" s="1"/>
  <c r="AA722" i="1"/>
  <c r="AB722" i="1" s="1"/>
  <c r="T724" i="1"/>
  <c r="K724" i="1"/>
  <c r="K729" i="1"/>
  <c r="T729" i="1"/>
  <c r="H733" i="1"/>
  <c r="I733" i="1" s="1"/>
  <c r="P733" i="1"/>
  <c r="Q733" i="1" s="1"/>
  <c r="K738" i="1"/>
  <c r="T738" i="1"/>
  <c r="AA740" i="1"/>
  <c r="K746" i="1"/>
  <c r="T746" i="1"/>
  <c r="P791" i="1"/>
  <c r="Q791" i="1" s="1"/>
  <c r="H791" i="1"/>
  <c r="I791" i="1" s="1"/>
  <c r="K803" i="1"/>
  <c r="T803" i="1"/>
  <c r="P865" i="1"/>
  <c r="Q865" i="1" s="1"/>
  <c r="N865" i="1"/>
  <c r="O865" i="1" s="1"/>
  <c r="AB665" i="1"/>
  <c r="AA670" i="1"/>
  <c r="AB671" i="1"/>
  <c r="I675" i="1"/>
  <c r="AA675" i="1"/>
  <c r="AB676" i="1"/>
  <c r="AA681" i="1"/>
  <c r="AA687" i="1"/>
  <c r="AB687" i="1" s="1"/>
  <c r="AB688" i="1"/>
  <c r="I693" i="1"/>
  <c r="AA693" i="1"/>
  <c r="AB693" i="1" s="1"/>
  <c r="AA706" i="1"/>
  <c r="AB706" i="1" s="1"/>
  <c r="AA713" i="1"/>
  <c r="H722" i="1"/>
  <c r="P722" i="1"/>
  <c r="Q722" i="1" s="1"/>
  <c r="AA724" i="1"/>
  <c r="AA726" i="1"/>
  <c r="AB726" i="1" s="1"/>
  <c r="AA729" i="1"/>
  <c r="K734" i="1"/>
  <c r="T734" i="1"/>
  <c r="T739" i="1"/>
  <c r="K739" i="1"/>
  <c r="H740" i="1"/>
  <c r="P740" i="1"/>
  <c r="Q740" i="1" s="1"/>
  <c r="AA746" i="1"/>
  <c r="K757" i="1"/>
  <c r="T757" i="1"/>
  <c r="K778" i="1"/>
  <c r="T778" i="1"/>
  <c r="AA803" i="1"/>
  <c r="K753" i="1"/>
  <c r="T753" i="1"/>
  <c r="P754" i="1"/>
  <c r="Q754" i="1" s="1"/>
  <c r="H754" i="1"/>
  <c r="K758" i="1"/>
  <c r="T758" i="1"/>
  <c r="P759" i="1"/>
  <c r="Q759" i="1" s="1"/>
  <c r="H759" i="1"/>
  <c r="I759" i="1" s="1"/>
  <c r="K764" i="1"/>
  <c r="T764" i="1"/>
  <c r="P765" i="1"/>
  <c r="Q765" i="1" s="1"/>
  <c r="H765" i="1"/>
  <c r="K773" i="1"/>
  <c r="T773" i="1"/>
  <c r="P774" i="1"/>
  <c r="Q774" i="1" s="1"/>
  <c r="H774" i="1"/>
  <c r="K779" i="1"/>
  <c r="T779" i="1"/>
  <c r="P780" i="1"/>
  <c r="Q780" i="1" s="1"/>
  <c r="H780" i="1"/>
  <c r="I780" i="1" s="1"/>
  <c r="K785" i="1"/>
  <c r="T785" i="1"/>
  <c r="P786" i="1"/>
  <c r="Q786" i="1" s="1"/>
  <c r="H786" i="1"/>
  <c r="I786" i="1" s="1"/>
  <c r="AA791" i="1"/>
  <c r="K794" i="1"/>
  <c r="T794" i="1"/>
  <c r="K798" i="1"/>
  <c r="T798" i="1"/>
  <c r="AA837" i="1"/>
  <c r="AB837" i="1" s="1"/>
  <c r="AA730" i="1"/>
  <c r="AB730" i="1" s="1"/>
  <c r="I730" i="1"/>
  <c r="AA733" i="1"/>
  <c r="AB733" i="1" s="1"/>
  <c r="AA739" i="1"/>
  <c r="AB739" i="1" s="1"/>
  <c r="AB740" i="1"/>
  <c r="AA745" i="1"/>
  <c r="AB745" i="1" s="1"/>
  <c r="AB746" i="1"/>
  <c r="AA752" i="1"/>
  <c r="AB752" i="1" s="1"/>
  <c r="AA757" i="1"/>
  <c r="AB757" i="1" s="1"/>
  <c r="AB758" i="1"/>
  <c r="AA763" i="1"/>
  <c r="AB763" i="1" s="1"/>
  <c r="AA819" i="1"/>
  <c r="AB819" i="1" s="1"/>
  <c r="AA778" i="1"/>
  <c r="AB778" i="1" s="1"/>
  <c r="AB779" i="1"/>
  <c r="AA784" i="1"/>
  <c r="AA790" i="1"/>
  <c r="AB790" i="1" s="1"/>
  <c r="H801" i="1"/>
  <c r="P801" i="1"/>
  <c r="Q801" i="1" s="1"/>
  <c r="H739" i="1"/>
  <c r="I739" i="1" s="1"/>
  <c r="P739" i="1"/>
  <c r="Q739" i="1" s="1"/>
  <c r="K744" i="1"/>
  <c r="T744" i="1"/>
  <c r="H745" i="1"/>
  <c r="I745" i="1" s="1"/>
  <c r="P745" i="1"/>
  <c r="Q745" i="1" s="1"/>
  <c r="K750" i="1"/>
  <c r="T750" i="1"/>
  <c r="H752" i="1"/>
  <c r="P752" i="1"/>
  <c r="Q752" i="1" s="1"/>
  <c r="K709" i="1"/>
  <c r="T709" i="1"/>
  <c r="H757" i="1"/>
  <c r="P757" i="1"/>
  <c r="Q757" i="1" s="1"/>
  <c r="K762" i="1"/>
  <c r="T762" i="1"/>
  <c r="H763" i="1"/>
  <c r="I763" i="1" s="1"/>
  <c r="P763" i="1"/>
  <c r="Q763" i="1" s="1"/>
  <c r="K768" i="1"/>
  <c r="T768" i="1"/>
  <c r="K772" i="1"/>
  <c r="T772" i="1"/>
  <c r="H819" i="1"/>
  <c r="I819" i="1" s="1"/>
  <c r="P819" i="1"/>
  <c r="Q819" i="1" s="1"/>
  <c r="K777" i="1"/>
  <c r="T777" i="1"/>
  <c r="H778" i="1"/>
  <c r="I778" i="1" s="1"/>
  <c r="P778" i="1"/>
  <c r="Q778" i="1" s="1"/>
  <c r="K783" i="1"/>
  <c r="T783" i="1"/>
  <c r="H784" i="1"/>
  <c r="P784" i="1"/>
  <c r="Q784" i="1" s="1"/>
  <c r="K789" i="1"/>
  <c r="T789" i="1"/>
  <c r="H790" i="1"/>
  <c r="I790" i="1" s="1"/>
  <c r="P790" i="1"/>
  <c r="Q790" i="1" s="1"/>
  <c r="K793" i="1"/>
  <c r="T793" i="1"/>
  <c r="K797" i="1"/>
  <c r="T797" i="1"/>
  <c r="AB801" i="1"/>
  <c r="K804" i="1"/>
  <c r="T804" i="1"/>
  <c r="T812" i="1"/>
  <c r="K812" i="1"/>
  <c r="AA842" i="1"/>
  <c r="AB842" i="1" s="1"/>
  <c r="K846" i="1"/>
  <c r="T846" i="1"/>
  <c r="AE863" i="1"/>
  <c r="AA738" i="1"/>
  <c r="AA744" i="1"/>
  <c r="AB744" i="1" s="1"/>
  <c r="AA750" i="1"/>
  <c r="AB750" i="1" s="1"/>
  <c r="AA709" i="1"/>
  <c r="AB709" i="1" s="1"/>
  <c r="AA762" i="1"/>
  <c r="AB762" i="1" s="1"/>
  <c r="AA768" i="1"/>
  <c r="AB768" i="1" s="1"/>
  <c r="AA772" i="1"/>
  <c r="AB772" i="1" s="1"/>
  <c r="AA777" i="1"/>
  <c r="AB777" i="1" s="1"/>
  <c r="AA783" i="1"/>
  <c r="AB783" i="1" s="1"/>
  <c r="AB784" i="1"/>
  <c r="AA789" i="1"/>
  <c r="AB789" i="1" s="1"/>
  <c r="AA793" i="1"/>
  <c r="AB793" i="1" s="1"/>
  <c r="AA797" i="1"/>
  <c r="AB797" i="1" s="1"/>
  <c r="K800" i="1"/>
  <c r="T800" i="1"/>
  <c r="AA804" i="1"/>
  <c r="AB804" i="1" s="1"/>
  <c r="AA811" i="1"/>
  <c r="AA825" i="1"/>
  <c r="AB825" i="1" s="1"/>
  <c r="P717" i="1"/>
  <c r="Q717" i="1" s="1"/>
  <c r="H717" i="1"/>
  <c r="T722" i="1"/>
  <c r="K722" i="1"/>
  <c r="H723" i="1"/>
  <c r="P723" i="1"/>
  <c r="Q723" i="1" s="1"/>
  <c r="T728" i="1"/>
  <c r="K728" i="1"/>
  <c r="P729" i="1"/>
  <c r="Q729" i="1" s="1"/>
  <c r="H729" i="1"/>
  <c r="T731" i="1"/>
  <c r="K731" i="1"/>
  <c r="P732" i="1"/>
  <c r="Q732" i="1" s="1"/>
  <c r="H732" i="1"/>
  <c r="I732" i="1" s="1"/>
  <c r="T737" i="1"/>
  <c r="K737" i="1"/>
  <c r="P738" i="1"/>
  <c r="Q738" i="1" s="1"/>
  <c r="H738" i="1"/>
  <c r="I738" i="1" s="1"/>
  <c r="T743" i="1"/>
  <c r="K743" i="1"/>
  <c r="H744" i="1"/>
  <c r="I744" i="1" s="1"/>
  <c r="P744" i="1"/>
  <c r="Q744" i="1" s="1"/>
  <c r="T749" i="1"/>
  <c r="K749" i="1"/>
  <c r="H750" i="1"/>
  <c r="I750" i="1" s="1"/>
  <c r="P750" i="1"/>
  <c r="Q750" i="1" s="1"/>
  <c r="T756" i="1"/>
  <c r="K756" i="1"/>
  <c r="H709" i="1"/>
  <c r="I709" i="1" s="1"/>
  <c r="P709" i="1"/>
  <c r="Q709" i="1" s="1"/>
  <c r="T761" i="1"/>
  <c r="K761" i="1"/>
  <c r="H762" i="1"/>
  <c r="I762" i="1" s="1"/>
  <c r="P762" i="1"/>
  <c r="Q762" i="1" s="1"/>
  <c r="T767" i="1"/>
  <c r="K767" i="1"/>
  <c r="H768" i="1"/>
  <c r="P768" i="1"/>
  <c r="Q768" i="1" s="1"/>
  <c r="T771" i="1"/>
  <c r="K771" i="1"/>
  <c r="H772" i="1"/>
  <c r="P772" i="1"/>
  <c r="Q772" i="1" s="1"/>
  <c r="T776" i="1"/>
  <c r="K776" i="1"/>
  <c r="H777" i="1"/>
  <c r="I777" i="1" s="1"/>
  <c r="P777" i="1"/>
  <c r="Q777" i="1" s="1"/>
  <c r="T782" i="1"/>
  <c r="K782" i="1"/>
  <c r="H783" i="1"/>
  <c r="I783" i="1" s="1"/>
  <c r="P783" i="1"/>
  <c r="Q783" i="1" s="1"/>
  <c r="T788" i="1"/>
  <c r="K788" i="1"/>
  <c r="H789" i="1"/>
  <c r="P789" i="1"/>
  <c r="Q789" i="1" s="1"/>
  <c r="H797" i="1"/>
  <c r="P797" i="1"/>
  <c r="Q797" i="1" s="1"/>
  <c r="AA800" i="1"/>
  <c r="H804" i="1"/>
  <c r="AA810" i="1"/>
  <c r="AB810" i="1" s="1"/>
  <c r="AB811" i="1"/>
  <c r="AA815" i="1"/>
  <c r="AB815" i="1" s="1"/>
  <c r="AA749" i="1"/>
  <c r="AB749" i="1" s="1"/>
  <c r="AA756" i="1"/>
  <c r="AB756" i="1" s="1"/>
  <c r="AA761" i="1"/>
  <c r="AB761" i="1" s="1"/>
  <c r="AA767" i="1"/>
  <c r="AA771" i="1"/>
  <c r="AB771" i="1" s="1"/>
  <c r="AA776" i="1"/>
  <c r="AB776" i="1" s="1"/>
  <c r="AA782" i="1"/>
  <c r="AB782" i="1" s="1"/>
  <c r="AA788" i="1"/>
  <c r="AA805" i="1"/>
  <c r="AB805" i="1" s="1"/>
  <c r="H810" i="1"/>
  <c r="P810" i="1"/>
  <c r="Q810" i="1" s="1"/>
  <c r="AA818" i="1"/>
  <c r="AB818" i="1" s="1"/>
  <c r="AA839" i="1"/>
  <c r="AB839" i="1" s="1"/>
  <c r="T748" i="1"/>
  <c r="K748" i="1"/>
  <c r="H749" i="1"/>
  <c r="P749" i="1"/>
  <c r="Q749" i="1" s="1"/>
  <c r="T755" i="1"/>
  <c r="K755" i="1"/>
  <c r="H756" i="1"/>
  <c r="I756" i="1" s="1"/>
  <c r="P756" i="1"/>
  <c r="Q756" i="1" s="1"/>
  <c r="T760" i="1"/>
  <c r="K760" i="1"/>
  <c r="H761" i="1"/>
  <c r="T766" i="1"/>
  <c r="K766" i="1"/>
  <c r="H767" i="1"/>
  <c r="I767" i="1" s="1"/>
  <c r="P767" i="1"/>
  <c r="Q767" i="1" s="1"/>
  <c r="T770" i="1"/>
  <c r="K770" i="1"/>
  <c r="H771" i="1"/>
  <c r="I771" i="1" s="1"/>
  <c r="P771" i="1"/>
  <c r="Q771" i="1" s="1"/>
  <c r="T775" i="1"/>
  <c r="K775" i="1"/>
  <c r="H776" i="1"/>
  <c r="P776" i="1"/>
  <c r="Q776" i="1" s="1"/>
  <c r="T781" i="1"/>
  <c r="K781" i="1"/>
  <c r="H782" i="1"/>
  <c r="P782" i="1"/>
  <c r="Q782" i="1" s="1"/>
  <c r="T787" i="1"/>
  <c r="K787" i="1"/>
  <c r="H788" i="1"/>
  <c r="P788" i="1"/>
  <c r="Q788" i="1" s="1"/>
  <c r="AA792" i="1"/>
  <c r="AB792" i="1" s="1"/>
  <c r="K796" i="1"/>
  <c r="T796" i="1"/>
  <c r="P805" i="1"/>
  <c r="Q805" i="1" s="1"/>
  <c r="H805" i="1"/>
  <c r="I805" i="1" s="1"/>
  <c r="AA826" i="1"/>
  <c r="AA727" i="1"/>
  <c r="AB731" i="1"/>
  <c r="AA736" i="1"/>
  <c r="AB736" i="1" s="1"/>
  <c r="AB737" i="1"/>
  <c r="AA742" i="1"/>
  <c r="AB742" i="1" s="1"/>
  <c r="AA748" i="1"/>
  <c r="AA755" i="1"/>
  <c r="AA760" i="1"/>
  <c r="AB760" i="1" s="1"/>
  <c r="AA766" i="1"/>
  <c r="AB767" i="1"/>
  <c r="AA770" i="1"/>
  <c r="AA775" i="1"/>
  <c r="AB775" i="1" s="1"/>
  <c r="AA781" i="1"/>
  <c r="AB781" i="1" s="1"/>
  <c r="AA787" i="1"/>
  <c r="AB787" i="1" s="1"/>
  <c r="AB788" i="1"/>
  <c r="H792" i="1"/>
  <c r="P792" i="1"/>
  <c r="Q792" i="1" s="1"/>
  <c r="AA796" i="1"/>
  <c r="AB796" i="1" s="1"/>
  <c r="AA799" i="1"/>
  <c r="AB799" i="1" s="1"/>
  <c r="AA802" i="1"/>
  <c r="AB802" i="1" s="1"/>
  <c r="T720" i="1"/>
  <c r="K720" i="1"/>
  <c r="H721" i="1"/>
  <c r="I721" i="1" s="1"/>
  <c r="P721" i="1"/>
  <c r="Q721" i="1" s="1"/>
  <c r="T726" i="1"/>
  <c r="K726" i="1"/>
  <c r="H727" i="1"/>
  <c r="I727" i="1" s="1"/>
  <c r="P727" i="1"/>
  <c r="Q727" i="1" s="1"/>
  <c r="K735" i="1"/>
  <c r="T735" i="1"/>
  <c r="H736" i="1"/>
  <c r="I736" i="1" s="1"/>
  <c r="P736" i="1"/>
  <c r="Q736" i="1" s="1"/>
  <c r="K741" i="1"/>
  <c r="T741" i="1"/>
  <c r="H742" i="1"/>
  <c r="P742" i="1"/>
  <c r="Q742" i="1" s="1"/>
  <c r="K747" i="1"/>
  <c r="T747" i="1"/>
  <c r="H748" i="1"/>
  <c r="K754" i="1"/>
  <c r="T754" i="1"/>
  <c r="H755" i="1"/>
  <c r="I755" i="1" s="1"/>
  <c r="K759" i="1"/>
  <c r="T759" i="1"/>
  <c r="P760" i="1"/>
  <c r="Q760" i="1" s="1"/>
  <c r="H760" i="1"/>
  <c r="I760" i="1" s="1"/>
  <c r="K765" i="1"/>
  <c r="T765" i="1"/>
  <c r="P766" i="1"/>
  <c r="Q766" i="1" s="1"/>
  <c r="H766" i="1"/>
  <c r="I766" i="1" s="1"/>
  <c r="P770" i="1"/>
  <c r="Q770" i="1" s="1"/>
  <c r="H770" i="1"/>
  <c r="K774" i="1"/>
  <c r="T774" i="1"/>
  <c r="P775" i="1"/>
  <c r="Q775" i="1" s="1"/>
  <c r="H775" i="1"/>
  <c r="I775" i="1" s="1"/>
  <c r="K780" i="1"/>
  <c r="T780" i="1"/>
  <c r="P781" i="1"/>
  <c r="Q781" i="1" s="1"/>
  <c r="H781" i="1"/>
  <c r="I781" i="1" s="1"/>
  <c r="K786" i="1"/>
  <c r="T786" i="1"/>
  <c r="P787" i="1"/>
  <c r="Q787" i="1" s="1"/>
  <c r="H787" i="1"/>
  <c r="I787" i="1" s="1"/>
  <c r="P796" i="1"/>
  <c r="Q796" i="1" s="1"/>
  <c r="H796" i="1"/>
  <c r="I796" i="1" s="1"/>
  <c r="P799" i="1"/>
  <c r="Q799" i="1" s="1"/>
  <c r="H799" i="1"/>
  <c r="H802" i="1"/>
  <c r="T806" i="1"/>
  <c r="K806" i="1"/>
  <c r="AA820" i="1"/>
  <c r="AB820" i="1" s="1"/>
  <c r="AA754" i="1"/>
  <c r="I754" i="1"/>
  <c r="AB755" i="1"/>
  <c r="AA759" i="1"/>
  <c r="AB759" i="1" s="1"/>
  <c r="AA765" i="1"/>
  <c r="AB765" i="1" s="1"/>
  <c r="I765" i="1"/>
  <c r="AB766" i="1"/>
  <c r="AA774" i="1"/>
  <c r="I774" i="1"/>
  <c r="AA780" i="1"/>
  <c r="AA786" i="1"/>
  <c r="K791" i="1"/>
  <c r="T791" i="1"/>
  <c r="H814" i="1"/>
  <c r="I814" i="1" s="1"/>
  <c r="P814" i="1"/>
  <c r="Q814" i="1" s="1"/>
  <c r="AA816" i="1"/>
  <c r="AB816" i="1" s="1"/>
  <c r="K844" i="1"/>
  <c r="T844" i="1"/>
  <c r="P861" i="1"/>
  <c r="Q861" i="1" s="1"/>
  <c r="N861" i="1"/>
  <c r="O861" i="1" s="1"/>
  <c r="K810" i="1"/>
  <c r="T810" i="1"/>
  <c r="P811" i="1"/>
  <c r="Q811" i="1" s="1"/>
  <c r="H811" i="1"/>
  <c r="K816" i="1"/>
  <c r="T816" i="1"/>
  <c r="P817" i="1"/>
  <c r="Q817" i="1" s="1"/>
  <c r="H817" i="1"/>
  <c r="K820" i="1"/>
  <c r="T820" i="1"/>
  <c r="P821" i="1"/>
  <c r="Q821" i="1" s="1"/>
  <c r="H821" i="1"/>
  <c r="I821" i="1" s="1"/>
  <c r="K826" i="1"/>
  <c r="T826" i="1"/>
  <c r="P827" i="1"/>
  <c r="Q827" i="1" s="1"/>
  <c r="H827" i="1"/>
  <c r="K837" i="1"/>
  <c r="T837" i="1"/>
  <c r="H872" i="1"/>
  <c r="I872" i="1" s="1"/>
  <c r="H878" i="1"/>
  <c r="AE909" i="1"/>
  <c r="K815" i="1"/>
  <c r="T815" i="1"/>
  <c r="H816" i="1"/>
  <c r="P816" i="1"/>
  <c r="Q816" i="1" s="1"/>
  <c r="K818" i="1"/>
  <c r="T818" i="1"/>
  <c r="P820" i="1"/>
  <c r="Q820" i="1" s="1"/>
  <c r="H820" i="1"/>
  <c r="I820" i="1" s="1"/>
  <c r="K825" i="1"/>
  <c r="T825" i="1"/>
  <c r="P826" i="1"/>
  <c r="Q826" i="1" s="1"/>
  <c r="H826" i="1"/>
  <c r="P837" i="1"/>
  <c r="Q837" i="1" s="1"/>
  <c r="H837" i="1"/>
  <c r="K839" i="1"/>
  <c r="T839" i="1"/>
  <c r="AA846" i="1"/>
  <c r="K802" i="1"/>
  <c r="T802" i="1"/>
  <c r="P803" i="1"/>
  <c r="Q803" i="1" s="1"/>
  <c r="H803" i="1"/>
  <c r="K814" i="1"/>
  <c r="T814" i="1"/>
  <c r="H815" i="1"/>
  <c r="P815" i="1"/>
  <c r="Q815" i="1" s="1"/>
  <c r="K704" i="1"/>
  <c r="T704" i="1"/>
  <c r="H818" i="1"/>
  <c r="P818" i="1"/>
  <c r="Q818" i="1" s="1"/>
  <c r="K824" i="1"/>
  <c r="T824" i="1"/>
  <c r="H825" i="1"/>
  <c r="I825" i="1" s="1"/>
  <c r="P825" i="1"/>
  <c r="Q825" i="1" s="1"/>
  <c r="K830" i="1"/>
  <c r="T830" i="1"/>
  <c r="P839" i="1"/>
  <c r="Q839" i="1" s="1"/>
  <c r="H839" i="1"/>
  <c r="AA844" i="1"/>
  <c r="AA847" i="1"/>
  <c r="AE869" i="1"/>
  <c r="AA814" i="1"/>
  <c r="AB814" i="1" s="1"/>
  <c r="AA704" i="1"/>
  <c r="AA824" i="1"/>
  <c r="AB824" i="1" s="1"/>
  <c r="AA830" i="1"/>
  <c r="K836" i="1"/>
  <c r="T836" i="1"/>
  <c r="K841" i="1"/>
  <c r="T841" i="1"/>
  <c r="P847" i="1"/>
  <c r="Q847" i="1" s="1"/>
  <c r="H847" i="1"/>
  <c r="K848" i="1"/>
  <c r="T848" i="1"/>
  <c r="AE851" i="1"/>
  <c r="P853" i="1"/>
  <c r="Q853" i="1" s="1"/>
  <c r="N853" i="1"/>
  <c r="O853" i="1" s="1"/>
  <c r="AE855" i="1"/>
  <c r="P857" i="1"/>
  <c r="Q857" i="1" s="1"/>
  <c r="N857" i="1"/>
  <c r="O857" i="1" s="1"/>
  <c r="T703" i="1"/>
  <c r="K703" i="1"/>
  <c r="H704" i="1"/>
  <c r="P704" i="1"/>
  <c r="Q704" i="1" s="1"/>
  <c r="T823" i="1"/>
  <c r="K823" i="1"/>
  <c r="H824" i="1"/>
  <c r="I824" i="1" s="1"/>
  <c r="P824" i="1"/>
  <c r="Q824" i="1" s="1"/>
  <c r="T829" i="1"/>
  <c r="K829" i="1"/>
  <c r="H830" i="1"/>
  <c r="P830" i="1"/>
  <c r="Q830" i="1" s="1"/>
  <c r="AA836" i="1"/>
  <c r="P841" i="1"/>
  <c r="Q841" i="1" s="1"/>
  <c r="H841" i="1"/>
  <c r="I841" i="1" s="1"/>
  <c r="H848" i="1"/>
  <c r="I848" i="1" s="1"/>
  <c r="P848" i="1"/>
  <c r="Q848" i="1" s="1"/>
  <c r="K849" i="1"/>
  <c r="T849" i="1"/>
  <c r="K850" i="1"/>
  <c r="T850" i="1"/>
  <c r="AE865" i="1"/>
  <c r="P867" i="1"/>
  <c r="Q867" i="1" s="1"/>
  <c r="N867" i="1"/>
  <c r="O867" i="1" s="1"/>
  <c r="AA813" i="1"/>
  <c r="AB813" i="1" s="1"/>
  <c r="AA703" i="1"/>
  <c r="AA823" i="1"/>
  <c r="AB823" i="1" s="1"/>
  <c r="AA829" i="1"/>
  <c r="H836" i="1"/>
  <c r="P836" i="1"/>
  <c r="Q836" i="1" s="1"/>
  <c r="T838" i="1"/>
  <c r="K838" i="1"/>
  <c r="AA849" i="1"/>
  <c r="AA850" i="1"/>
  <c r="P912" i="1"/>
  <c r="Q912" i="1" s="1"/>
  <c r="H912" i="1"/>
  <c r="P915" i="1"/>
  <c r="Q915" i="1" s="1"/>
  <c r="H915" i="1"/>
  <c r="H813" i="1"/>
  <c r="I813" i="1" s="1"/>
  <c r="T702" i="1"/>
  <c r="K702" i="1"/>
  <c r="H703" i="1"/>
  <c r="I703" i="1" s="1"/>
  <c r="P703" i="1"/>
  <c r="Q703" i="1" s="1"/>
  <c r="T822" i="1"/>
  <c r="K822" i="1"/>
  <c r="H823" i="1"/>
  <c r="P823" i="1"/>
  <c r="Q823" i="1" s="1"/>
  <c r="T828" i="1"/>
  <c r="K828" i="1"/>
  <c r="H829" i="1"/>
  <c r="P829" i="1"/>
  <c r="Q829" i="1" s="1"/>
  <c r="AA838" i="1"/>
  <c r="T843" i="1"/>
  <c r="K843" i="1"/>
  <c r="T845" i="1"/>
  <c r="K845" i="1"/>
  <c r="P850" i="1"/>
  <c r="Q850" i="1" s="1"/>
  <c r="H850" i="1"/>
  <c r="I850" i="1" s="1"/>
  <c r="AE861" i="1"/>
  <c r="P863" i="1"/>
  <c r="Q863" i="1" s="1"/>
  <c r="N863" i="1"/>
  <c r="O863" i="1" s="1"/>
  <c r="K871" i="1"/>
  <c r="T871" i="1"/>
  <c r="AA806" i="1"/>
  <c r="AB806" i="1" s="1"/>
  <c r="AA812" i="1"/>
  <c r="AB812" i="1" s="1"/>
  <c r="AA702" i="1"/>
  <c r="AB702" i="1" s="1"/>
  <c r="AA822" i="1"/>
  <c r="AB822" i="1" s="1"/>
  <c r="AA828" i="1"/>
  <c r="AB828" i="1" s="1"/>
  <c r="T835" i="1"/>
  <c r="K835" i="1"/>
  <c r="H838" i="1"/>
  <c r="I838" i="1" s="1"/>
  <c r="P838" i="1"/>
  <c r="Q838" i="1" s="1"/>
  <c r="H843" i="1"/>
  <c r="I843" i="1" s="1"/>
  <c r="P843" i="1"/>
  <c r="Q843" i="1" s="1"/>
  <c r="AA845" i="1"/>
  <c r="AB850" i="1"/>
  <c r="AA871" i="1"/>
  <c r="P886" i="1"/>
  <c r="Q886" i="1" s="1"/>
  <c r="H886" i="1"/>
  <c r="H914" i="1"/>
  <c r="P914" i="1"/>
  <c r="Q914" i="1" s="1"/>
  <c r="T792" i="1"/>
  <c r="K792" i="1"/>
  <c r="H793" i="1"/>
  <c r="I793" i="1" s="1"/>
  <c r="P793" i="1"/>
  <c r="Q793" i="1" s="1"/>
  <c r="T799" i="1"/>
  <c r="K799" i="1"/>
  <c r="H800" i="1"/>
  <c r="I800" i="1" s="1"/>
  <c r="P800" i="1"/>
  <c r="Q800" i="1" s="1"/>
  <c r="K805" i="1"/>
  <c r="T805" i="1"/>
  <c r="P806" i="1"/>
  <c r="Q806" i="1" s="1"/>
  <c r="H806" i="1"/>
  <c r="I806" i="1" s="1"/>
  <c r="K811" i="1"/>
  <c r="T811" i="1"/>
  <c r="P812" i="1"/>
  <c r="Q812" i="1" s="1"/>
  <c r="H812" i="1"/>
  <c r="K817" i="1"/>
  <c r="T817" i="1"/>
  <c r="H702" i="1"/>
  <c r="K821" i="1"/>
  <c r="T821" i="1"/>
  <c r="P822" i="1"/>
  <c r="Q822" i="1" s="1"/>
  <c r="H822" i="1"/>
  <c r="I822" i="1" s="1"/>
  <c r="K827" i="1"/>
  <c r="T827" i="1"/>
  <c r="P828" i="1"/>
  <c r="Q828" i="1" s="1"/>
  <c r="H828" i="1"/>
  <c r="AA835" i="1"/>
  <c r="AB838" i="1"/>
  <c r="AA840" i="1"/>
  <c r="AB840" i="1" s="1"/>
  <c r="H845" i="1"/>
  <c r="I845" i="1" s="1"/>
  <c r="P845" i="1"/>
  <c r="Q845" i="1" s="1"/>
  <c r="AE857" i="1"/>
  <c r="P859" i="1"/>
  <c r="Q859" i="1" s="1"/>
  <c r="N859" i="1"/>
  <c r="O859" i="1" s="1"/>
  <c r="P898" i="1"/>
  <c r="Q898" i="1" s="1"/>
  <c r="H898" i="1"/>
  <c r="AA817" i="1"/>
  <c r="AA821" i="1"/>
  <c r="AB821" i="1" s="1"/>
  <c r="AA827" i="1"/>
  <c r="AB827" i="1" s="1"/>
  <c r="I827" i="1"/>
  <c r="P835" i="1"/>
  <c r="H835" i="1"/>
  <c r="I835" i="1" s="1"/>
  <c r="P840" i="1"/>
  <c r="Q840" i="1" s="1"/>
  <c r="H840" i="1"/>
  <c r="P851" i="1"/>
  <c r="Q851" i="1" s="1"/>
  <c r="N851" i="1"/>
  <c r="O851" i="1" s="1"/>
  <c r="AE853" i="1"/>
  <c r="P855" i="1"/>
  <c r="Q855" i="1" s="1"/>
  <c r="N855" i="1"/>
  <c r="O855" i="1" s="1"/>
  <c r="AE867" i="1"/>
  <c r="P869" i="1"/>
  <c r="Q869" i="1" s="1"/>
  <c r="N869" i="1"/>
  <c r="O869" i="1" s="1"/>
  <c r="H17" i="3"/>
  <c r="I17" i="3" s="1"/>
  <c r="AA872" i="1"/>
  <c r="AB872" i="1" s="1"/>
  <c r="P889" i="1"/>
  <c r="Q889" i="1" s="1"/>
  <c r="H889" i="1"/>
  <c r="H880" i="1"/>
  <c r="H895" i="1"/>
  <c r="H9" i="3"/>
  <c r="I9" i="3" s="1"/>
  <c r="AA82" i="3"/>
  <c r="AB82" i="3" s="1"/>
  <c r="H86" i="3"/>
  <c r="I86" i="3" s="1"/>
  <c r="K847" i="1"/>
  <c r="T847" i="1"/>
  <c r="AA848" i="1"/>
  <c r="H849" i="1"/>
  <c r="P849" i="1"/>
  <c r="Q849" i="1" s="1"/>
  <c r="K870" i="1"/>
  <c r="T870" i="1"/>
  <c r="H871" i="1"/>
  <c r="P884" i="1"/>
  <c r="Q884" i="1" s="1"/>
  <c r="H884" i="1"/>
  <c r="K33" i="3"/>
  <c r="T33" i="3"/>
  <c r="K37" i="3"/>
  <c r="T37" i="3"/>
  <c r="AA121" i="3"/>
  <c r="I121" i="3"/>
  <c r="AA870" i="1"/>
  <c r="AB870" i="1" s="1"/>
  <c r="AB871" i="1"/>
  <c r="H882" i="1"/>
  <c r="H10" i="3"/>
  <c r="I10" i="3" s="1"/>
  <c r="K42" i="3"/>
  <c r="T42" i="3"/>
  <c r="H870" i="1"/>
  <c r="K875" i="1"/>
  <c r="T875" i="1"/>
  <c r="H890" i="1"/>
  <c r="P890" i="1"/>
  <c r="Q890" i="1" s="1"/>
  <c r="H881" i="1"/>
  <c r="P881" i="1"/>
  <c r="Q881" i="1" s="1"/>
  <c r="AA42" i="3"/>
  <c r="AB42" i="3" s="1"/>
  <c r="AE83" i="3"/>
  <c r="H846" i="1"/>
  <c r="I846" i="1" s="1"/>
  <c r="P846" i="1"/>
  <c r="Q846" i="1" s="1"/>
  <c r="AA875" i="1"/>
  <c r="AE884" i="1"/>
  <c r="H885" i="1"/>
  <c r="P885" i="1"/>
  <c r="Q885" i="1" s="1"/>
  <c r="H42" i="3"/>
  <c r="I42" i="3" s="1"/>
  <c r="T874" i="1"/>
  <c r="K874" i="1"/>
  <c r="H875" i="1"/>
  <c r="I875" i="1" s="1"/>
  <c r="H879" i="1"/>
  <c r="P879" i="1"/>
  <c r="Q879" i="1" s="1"/>
  <c r="H894" i="1"/>
  <c r="P894" i="1"/>
  <c r="H919" i="1"/>
  <c r="P919" i="1"/>
  <c r="Q919" i="1" s="1"/>
  <c r="K16" i="3"/>
  <c r="T16" i="3"/>
  <c r="K842" i="1"/>
  <c r="T842" i="1"/>
  <c r="AA843" i="1"/>
  <c r="AB843" i="1" s="1"/>
  <c r="H844" i="1"/>
  <c r="I844" i="1" s="1"/>
  <c r="P844" i="1"/>
  <c r="Q844" i="1" s="1"/>
  <c r="AB845" i="1"/>
  <c r="AA874" i="1"/>
  <c r="AB875" i="1"/>
  <c r="H883" i="1"/>
  <c r="P883" i="1"/>
  <c r="Q883" i="1" s="1"/>
  <c r="AA16" i="3"/>
  <c r="AB16" i="3" s="1"/>
  <c r="K22" i="3"/>
  <c r="T22" i="3"/>
  <c r="K873" i="1"/>
  <c r="T873" i="1"/>
  <c r="H874" i="1"/>
  <c r="H891" i="1"/>
  <c r="P891" i="1"/>
  <c r="Q891" i="1" s="1"/>
  <c r="H897" i="1"/>
  <c r="P897" i="1"/>
  <c r="Q897" i="1" s="1"/>
  <c r="H16" i="3"/>
  <c r="I16" i="3" s="1"/>
  <c r="AA22" i="3"/>
  <c r="K28" i="3"/>
  <c r="T28" i="3"/>
  <c r="T840" i="1"/>
  <c r="K840" i="1"/>
  <c r="AA841" i="1"/>
  <c r="P842" i="1"/>
  <c r="Q842" i="1" s="1"/>
  <c r="H842" i="1"/>
  <c r="AA873" i="1"/>
  <c r="AB873" i="1" s="1"/>
  <c r="AB874" i="1"/>
  <c r="H888" i="1"/>
  <c r="P888" i="1"/>
  <c r="Q888" i="1" s="1"/>
  <c r="K9" i="3"/>
  <c r="T9" i="3"/>
  <c r="K872" i="1"/>
  <c r="T872" i="1"/>
  <c r="H873" i="1"/>
  <c r="P887" i="1"/>
  <c r="Q887" i="1" s="1"/>
  <c r="H887" i="1"/>
  <c r="AA9" i="3"/>
  <c r="AB9" i="3" s="1"/>
  <c r="H70" i="3"/>
  <c r="I70" i="3" s="1"/>
  <c r="K82" i="3"/>
  <c r="T82" i="3"/>
  <c r="K86" i="3"/>
  <c r="T86" i="3"/>
  <c r="H899" i="1"/>
  <c r="P899" i="1"/>
  <c r="Q899" i="1" s="1"/>
  <c r="P911" i="1"/>
  <c r="Q911" i="1" s="1"/>
  <c r="H911" i="1"/>
  <c r="H6" i="3"/>
  <c r="I6" i="3" s="1"/>
  <c r="AA10" i="3"/>
  <c r="AB10" i="3" s="1"/>
  <c r="AA17" i="3"/>
  <c r="H31" i="3"/>
  <c r="I31" i="3" s="1"/>
  <c r="H45" i="3"/>
  <c r="I45" i="3" s="1"/>
  <c r="H49" i="3"/>
  <c r="I49" i="3" s="1"/>
  <c r="AA50" i="3"/>
  <c r="AB50" i="3" s="1"/>
  <c r="H55" i="3"/>
  <c r="I55" i="3" s="1"/>
  <c r="H88" i="3"/>
  <c r="I88" i="3" s="1"/>
  <c r="H913" i="1"/>
  <c r="P913" i="1"/>
  <c r="Q913" i="1" s="1"/>
  <c r="H910" i="1"/>
  <c r="K21" i="3"/>
  <c r="T21" i="3"/>
  <c r="H22" i="3"/>
  <c r="AA28" i="3"/>
  <c r="AA33" i="3"/>
  <c r="AB33" i="3" s="1"/>
  <c r="H37" i="3"/>
  <c r="I37" i="3" s="1"/>
  <c r="K68" i="3"/>
  <c r="T68" i="3"/>
  <c r="H82" i="3"/>
  <c r="K108" i="3"/>
  <c r="T108" i="3"/>
  <c r="H121" i="3"/>
  <c r="P900" i="1"/>
  <c r="Q900" i="1" s="1"/>
  <c r="H900" i="1"/>
  <c r="H917" i="1"/>
  <c r="P917" i="1"/>
  <c r="Q917" i="1" s="1"/>
  <c r="AA21" i="3"/>
  <c r="AB21" i="3" s="1"/>
  <c r="AB22" i="3"/>
  <c r="K27" i="3"/>
  <c r="T27" i="3"/>
  <c r="H28" i="3"/>
  <c r="H33" i="3"/>
  <c r="H907" i="1"/>
  <c r="P907" i="1"/>
  <c r="H925" i="1"/>
  <c r="P925" i="1"/>
  <c r="K8" i="3"/>
  <c r="T8" i="3"/>
  <c r="T13" i="3"/>
  <c r="K13" i="3"/>
  <c r="H21" i="3"/>
  <c r="AA27" i="3"/>
  <c r="AA92" i="3"/>
  <c r="AB92" i="3" s="1"/>
  <c r="H916" i="1"/>
  <c r="P916" i="1"/>
  <c r="Q916" i="1" s="1"/>
  <c r="AE910" i="1"/>
  <c r="AA13" i="3"/>
  <c r="AB13" i="3" s="1"/>
  <c r="T26" i="3"/>
  <c r="K26" i="3"/>
  <c r="H27" i="3"/>
  <c r="T32" i="3"/>
  <c r="K32" i="3"/>
  <c r="T36" i="3"/>
  <c r="K36" i="3"/>
  <c r="K56" i="3"/>
  <c r="T56" i="3"/>
  <c r="H92" i="3"/>
  <c r="I92" i="3" s="1"/>
  <c r="AA95" i="3"/>
  <c r="AB95" i="3" s="1"/>
  <c r="P908" i="1"/>
  <c r="Q908" i="1" s="1"/>
  <c r="H908" i="1"/>
  <c r="H931" i="1"/>
  <c r="P931" i="1"/>
  <c r="T7" i="3"/>
  <c r="K7" i="3"/>
  <c r="H13" i="3"/>
  <c r="I13" i="3" s="1"/>
  <c r="AA26" i="3"/>
  <c r="AB26" i="3" s="1"/>
  <c r="AA32" i="3"/>
  <c r="AB32" i="3" s="1"/>
  <c r="AA36" i="3"/>
  <c r="K48" i="3"/>
  <c r="T48" i="3"/>
  <c r="H56" i="3"/>
  <c r="K69" i="3"/>
  <c r="T69" i="3"/>
  <c r="H103" i="3"/>
  <c r="K114" i="3"/>
  <c r="T114" i="3"/>
  <c r="AA7" i="3"/>
  <c r="AB7" i="3" s="1"/>
  <c r="T18" i="3"/>
  <c r="K18" i="3"/>
  <c r="T25" i="3"/>
  <c r="K25" i="3"/>
  <c r="H26" i="3"/>
  <c r="H32" i="3"/>
  <c r="I32" i="3" s="1"/>
  <c r="H36" i="3"/>
  <c r="T38" i="3"/>
  <c r="K38" i="3"/>
  <c r="K41" i="3"/>
  <c r="T41" i="3"/>
  <c r="AA48" i="3"/>
  <c r="AB48" i="3" s="1"/>
  <c r="AB56" i="3"/>
  <c r="K62" i="3"/>
  <c r="T62" i="3"/>
  <c r="AA69" i="3"/>
  <c r="AB69" i="3" s="1"/>
  <c r="K75" i="3"/>
  <c r="T75" i="3"/>
  <c r="P918" i="1"/>
  <c r="Q918" i="1" s="1"/>
  <c r="H918" i="1"/>
  <c r="K6" i="3"/>
  <c r="T6" i="3"/>
  <c r="H7" i="3"/>
  <c r="I7" i="3" s="1"/>
  <c r="AA18" i="3"/>
  <c r="AB18" i="3" s="1"/>
  <c r="AA25" i="3"/>
  <c r="K31" i="3"/>
  <c r="T31" i="3"/>
  <c r="AA38" i="3"/>
  <c r="AB38" i="3" s="1"/>
  <c r="AA41" i="3"/>
  <c r="K49" i="3"/>
  <c r="T49" i="3"/>
  <c r="K55" i="3"/>
  <c r="T55" i="3"/>
  <c r="AA62" i="3"/>
  <c r="AB62" i="3" s="1"/>
  <c r="H69" i="3"/>
  <c r="AA75" i="3"/>
  <c r="K81" i="3"/>
  <c r="T81" i="3"/>
  <c r="P83" i="3"/>
  <c r="Q83" i="3" s="1"/>
  <c r="N83" i="3"/>
  <c r="O83" i="3" s="1"/>
  <c r="K88" i="3"/>
  <c r="T88" i="3"/>
  <c r="P909" i="1"/>
  <c r="Q909" i="1" s="1"/>
  <c r="H909" i="1"/>
  <c r="AA6" i="3"/>
  <c r="AB6" i="3" s="1"/>
  <c r="K10" i="3"/>
  <c r="T10" i="3"/>
  <c r="K17" i="3"/>
  <c r="T17" i="3"/>
  <c r="H18" i="3"/>
  <c r="H25" i="3"/>
  <c r="AA31" i="3"/>
  <c r="H38" i="3"/>
  <c r="T45" i="3"/>
  <c r="K45" i="3"/>
  <c r="AA49" i="3"/>
  <c r="AB49" i="3" s="1"/>
  <c r="AA51" i="3"/>
  <c r="AB51" i="3" s="1"/>
  <c r="AA55" i="3"/>
  <c r="H62" i="3"/>
  <c r="I62" i="3" s="1"/>
  <c r="AA88" i="3"/>
  <c r="AB88" i="3" s="1"/>
  <c r="H50" i="3"/>
  <c r="AA56" i="3"/>
  <c r="I56" i="3"/>
  <c r="AA70" i="3"/>
  <c r="K92" i="3"/>
  <c r="T92" i="3"/>
  <c r="AA103" i="3"/>
  <c r="AB103" i="3" s="1"/>
  <c r="I103" i="3"/>
  <c r="AA131" i="3"/>
  <c r="AB131" i="3" s="1"/>
  <c r="H41" i="3"/>
  <c r="H48" i="3"/>
  <c r="AB55" i="3"/>
  <c r="AA68" i="3"/>
  <c r="AB68" i="3" s="1"/>
  <c r="K74" i="3"/>
  <c r="T74" i="3"/>
  <c r="H75" i="3"/>
  <c r="AA81" i="3"/>
  <c r="AB81" i="3" s="1"/>
  <c r="T96" i="3"/>
  <c r="K96" i="3"/>
  <c r="K97" i="3"/>
  <c r="T97" i="3"/>
  <c r="K98" i="3"/>
  <c r="T98" i="3"/>
  <c r="K99" i="3"/>
  <c r="T99" i="3"/>
  <c r="K102" i="3"/>
  <c r="T102" i="3"/>
  <c r="AA115" i="3"/>
  <c r="AA140" i="3"/>
  <c r="AB140" i="3" s="1"/>
  <c r="H68" i="3"/>
  <c r="AA74" i="3"/>
  <c r="AB74" i="3" s="1"/>
  <c r="K80" i="3"/>
  <c r="T80" i="3"/>
  <c r="H81" i="3"/>
  <c r="AA97" i="3"/>
  <c r="AA98" i="3"/>
  <c r="AB98" i="3" s="1"/>
  <c r="AA99" i="3"/>
  <c r="AB99" i="3" s="1"/>
  <c r="H102" i="3"/>
  <c r="I102" i="3" s="1"/>
  <c r="H115" i="3"/>
  <c r="H145" i="3"/>
  <c r="I145" i="3" s="1"/>
  <c r="K52" i="3"/>
  <c r="T52" i="3"/>
  <c r="K59" i="3"/>
  <c r="T59" i="3"/>
  <c r="T73" i="3"/>
  <c r="K73" i="3"/>
  <c r="H74" i="3"/>
  <c r="AA80" i="3"/>
  <c r="AB80" i="3" s="1"/>
  <c r="T85" i="3"/>
  <c r="K85" i="3"/>
  <c r="T91" i="3"/>
  <c r="K91" i="3"/>
  <c r="T93" i="3"/>
  <c r="K93" i="3"/>
  <c r="H97" i="3"/>
  <c r="H98" i="3"/>
  <c r="I98" i="3" s="1"/>
  <c r="H99" i="3"/>
  <c r="K101" i="3"/>
  <c r="T101" i="3"/>
  <c r="AA109" i="3"/>
  <c r="AB109" i="3" s="1"/>
  <c r="K136" i="3"/>
  <c r="T136" i="3"/>
  <c r="AA52" i="3"/>
  <c r="AA59" i="3"/>
  <c r="AB59" i="3" s="1"/>
  <c r="AA73" i="3"/>
  <c r="AB73" i="3" s="1"/>
  <c r="T79" i="3"/>
  <c r="K79" i="3"/>
  <c r="H80" i="3"/>
  <c r="AA85" i="3"/>
  <c r="T87" i="3"/>
  <c r="K87" i="3"/>
  <c r="T89" i="3"/>
  <c r="K89" i="3"/>
  <c r="AA91" i="3"/>
  <c r="AA93" i="3"/>
  <c r="AB93" i="3" s="1"/>
  <c r="AA101" i="3"/>
  <c r="AB101" i="3" s="1"/>
  <c r="H109" i="3"/>
  <c r="I109" i="3" s="1"/>
  <c r="AA136" i="3"/>
  <c r="H175" i="3"/>
  <c r="P175" i="3"/>
  <c r="Q175" i="3" s="1"/>
  <c r="AA45" i="3"/>
  <c r="AB45" i="3" s="1"/>
  <c r="T51" i="3"/>
  <c r="K51" i="3"/>
  <c r="H52" i="3"/>
  <c r="I52" i="3" s="1"/>
  <c r="H59" i="3"/>
  <c r="I59" i="3" s="1"/>
  <c r="T65" i="3"/>
  <c r="K65" i="3"/>
  <c r="H73" i="3"/>
  <c r="AA79" i="3"/>
  <c r="AB79" i="3" s="1"/>
  <c r="H85" i="3"/>
  <c r="AA87" i="3"/>
  <c r="AA89" i="3"/>
  <c r="AB89" i="3" s="1"/>
  <c r="H91" i="3"/>
  <c r="I91" i="3" s="1"/>
  <c r="H93" i="3"/>
  <c r="AA65" i="3"/>
  <c r="AB65" i="3" s="1"/>
  <c r="T78" i="3"/>
  <c r="K78" i="3"/>
  <c r="H79" i="3"/>
  <c r="H87" i="3"/>
  <c r="I87" i="3" s="1"/>
  <c r="H89" i="3"/>
  <c r="I89" i="3" s="1"/>
  <c r="AA37" i="3"/>
  <c r="K50" i="3"/>
  <c r="T50" i="3"/>
  <c r="H51" i="3"/>
  <c r="I51" i="3" s="1"/>
  <c r="H65" i="3"/>
  <c r="I65" i="3" s="1"/>
  <c r="AA78" i="3"/>
  <c r="AB78" i="3" s="1"/>
  <c r="H149" i="3"/>
  <c r="I149" i="3" s="1"/>
  <c r="K70" i="3"/>
  <c r="T70" i="3"/>
  <c r="H78" i="3"/>
  <c r="H94" i="3"/>
  <c r="I94" i="3" s="1"/>
  <c r="K120" i="3"/>
  <c r="T120" i="3"/>
  <c r="K131" i="3"/>
  <c r="T131" i="3"/>
  <c r="K103" i="3"/>
  <c r="T103" i="3"/>
  <c r="H104" i="3"/>
  <c r="I104" i="3" s="1"/>
  <c r="K109" i="3"/>
  <c r="T109" i="3"/>
  <c r="H110" i="3"/>
  <c r="I110" i="3" s="1"/>
  <c r="K115" i="3"/>
  <c r="T115" i="3"/>
  <c r="H116" i="3"/>
  <c r="I116" i="3" s="1"/>
  <c r="K121" i="3"/>
  <c r="T121" i="3"/>
  <c r="H122" i="3"/>
  <c r="I122" i="3" s="1"/>
  <c r="AA154" i="3"/>
  <c r="AB154" i="3" s="1"/>
  <c r="H161" i="3"/>
  <c r="I161" i="3" s="1"/>
  <c r="AA102" i="3"/>
  <c r="AB102" i="3" s="1"/>
  <c r="AA108" i="3"/>
  <c r="AB108" i="3" s="1"/>
  <c r="AA114" i="3"/>
  <c r="AB115" i="3"/>
  <c r="AA120" i="3"/>
  <c r="AB120" i="3" s="1"/>
  <c r="AB121" i="3"/>
  <c r="H131" i="3"/>
  <c r="I131" i="3" s="1"/>
  <c r="K134" i="3"/>
  <c r="T134" i="3"/>
  <c r="H136" i="3"/>
  <c r="K141" i="3"/>
  <c r="T141" i="3"/>
  <c r="K107" i="3"/>
  <c r="T107" i="3"/>
  <c r="H108" i="3"/>
  <c r="I108" i="3" s="1"/>
  <c r="K113" i="3"/>
  <c r="T113" i="3"/>
  <c r="H114" i="3"/>
  <c r="I114" i="3" s="1"/>
  <c r="K119" i="3"/>
  <c r="T119" i="3"/>
  <c r="H120" i="3"/>
  <c r="K125" i="3"/>
  <c r="T125" i="3"/>
  <c r="AA134" i="3"/>
  <c r="AB136" i="3"/>
  <c r="AA137" i="3"/>
  <c r="AA141" i="3"/>
  <c r="AB141" i="3" s="1"/>
  <c r="K156" i="3"/>
  <c r="T156" i="3"/>
  <c r="AA107" i="3"/>
  <c r="AB107" i="3" s="1"/>
  <c r="AA113" i="3"/>
  <c r="AB113" i="3" s="1"/>
  <c r="AB114" i="3"/>
  <c r="AA119" i="3"/>
  <c r="AB119" i="3" s="1"/>
  <c r="AA125" i="3"/>
  <c r="K133" i="3"/>
  <c r="T133" i="3"/>
  <c r="H137" i="3"/>
  <c r="I137" i="3" s="1"/>
  <c r="K142" i="3"/>
  <c r="T142" i="3"/>
  <c r="K148" i="3"/>
  <c r="T148" i="3"/>
  <c r="H169" i="3"/>
  <c r="H101" i="3"/>
  <c r="I101" i="3" s="1"/>
  <c r="T106" i="3"/>
  <c r="K106" i="3"/>
  <c r="H107" i="3"/>
  <c r="I107" i="3" s="1"/>
  <c r="T112" i="3"/>
  <c r="K112" i="3"/>
  <c r="H113" i="3"/>
  <c r="I113" i="3" s="1"/>
  <c r="T118" i="3"/>
  <c r="K118" i="3"/>
  <c r="H119" i="3"/>
  <c r="T124" i="3"/>
  <c r="K124" i="3"/>
  <c r="H125" i="3"/>
  <c r="I125" i="3" s="1"/>
  <c r="T128" i="3"/>
  <c r="K128" i="3"/>
  <c r="AA133" i="3"/>
  <c r="AB137" i="3"/>
  <c r="K138" i="3"/>
  <c r="T138" i="3"/>
  <c r="AA142" i="3"/>
  <c r="AB142" i="3" s="1"/>
  <c r="AA86" i="3"/>
  <c r="AB87" i="3"/>
  <c r="AA96" i="3"/>
  <c r="AA106" i="3"/>
  <c r="AB106" i="3" s="1"/>
  <c r="AA112" i="3"/>
  <c r="AB112" i="3" s="1"/>
  <c r="AA118" i="3"/>
  <c r="AB118" i="3" s="1"/>
  <c r="AA124" i="3"/>
  <c r="AB124" i="3" s="1"/>
  <c r="AB125" i="3"/>
  <c r="AA128" i="3"/>
  <c r="H133" i="3"/>
  <c r="I133" i="3" s="1"/>
  <c r="AA138" i="3"/>
  <c r="AB138" i="3" s="1"/>
  <c r="H142" i="3"/>
  <c r="AA159" i="3"/>
  <c r="T95" i="3"/>
  <c r="K95" i="3"/>
  <c r="H96" i="3"/>
  <c r="T105" i="3"/>
  <c r="K105" i="3"/>
  <c r="H106" i="3"/>
  <c r="I106" i="3" s="1"/>
  <c r="T111" i="3"/>
  <c r="K111" i="3"/>
  <c r="H112" i="3"/>
  <c r="I112" i="3" s="1"/>
  <c r="T117" i="3"/>
  <c r="K117" i="3"/>
  <c r="H118" i="3"/>
  <c r="I118" i="3" s="1"/>
  <c r="T123" i="3"/>
  <c r="K123" i="3"/>
  <c r="H124" i="3"/>
  <c r="I124" i="3" s="1"/>
  <c r="T127" i="3"/>
  <c r="K127" i="3"/>
  <c r="H128" i="3"/>
  <c r="I128" i="3" s="1"/>
  <c r="AB133" i="3"/>
  <c r="AA143" i="3"/>
  <c r="AB143" i="3" s="1"/>
  <c r="R15" i="6"/>
  <c r="K15" i="6"/>
  <c r="AA105" i="3"/>
  <c r="AA111" i="3"/>
  <c r="AB111" i="3" s="1"/>
  <c r="AA117" i="3"/>
  <c r="AB117" i="3" s="1"/>
  <c r="AA123" i="3"/>
  <c r="AB123" i="3" s="1"/>
  <c r="AA127" i="3"/>
  <c r="AB128" i="3"/>
  <c r="H143" i="3"/>
  <c r="I143" i="3" s="1"/>
  <c r="K155" i="3"/>
  <c r="T155" i="3"/>
  <c r="T94" i="3"/>
  <c r="K94" i="3"/>
  <c r="H95" i="3"/>
  <c r="I95" i="3" s="1"/>
  <c r="K104" i="3"/>
  <c r="T104" i="3"/>
  <c r="H105" i="3"/>
  <c r="I105" i="3" s="1"/>
  <c r="K110" i="3"/>
  <c r="T110" i="3"/>
  <c r="H111" i="3"/>
  <c r="K116" i="3"/>
  <c r="T116" i="3"/>
  <c r="H117" i="3"/>
  <c r="I117" i="3" s="1"/>
  <c r="K122" i="3"/>
  <c r="T122" i="3"/>
  <c r="H123" i="3"/>
  <c r="I123" i="3" s="1"/>
  <c r="H127" i="3"/>
  <c r="I127" i="3" s="1"/>
  <c r="T135" i="3"/>
  <c r="K135" i="3"/>
  <c r="H139" i="3"/>
  <c r="I139" i="3" s="1"/>
  <c r="T144" i="3"/>
  <c r="K144" i="3"/>
  <c r="AA147" i="3"/>
  <c r="AB147" i="3" s="1"/>
  <c r="K160" i="3"/>
  <c r="T160" i="3"/>
  <c r="AA94" i="3"/>
  <c r="AB94" i="3" s="1"/>
  <c r="AA104" i="3"/>
  <c r="AB104" i="3" s="1"/>
  <c r="AA110" i="3"/>
  <c r="AA116" i="3"/>
  <c r="AA122" i="3"/>
  <c r="AB122" i="3" s="1"/>
  <c r="AA135" i="3"/>
  <c r="AA144" i="3"/>
  <c r="AB144" i="3" s="1"/>
  <c r="AA149" i="3"/>
  <c r="AA161" i="3"/>
  <c r="AB161" i="3" s="1"/>
  <c r="AE171" i="3"/>
  <c r="W44" i="6"/>
  <c r="X44" i="6" s="1"/>
  <c r="W58" i="6"/>
  <c r="X58" i="6" s="1"/>
  <c r="AA148" i="3"/>
  <c r="AB148" i="3" s="1"/>
  <c r="AA156" i="3"/>
  <c r="AB156" i="3" s="1"/>
  <c r="AA160" i="3"/>
  <c r="AB160" i="3" s="1"/>
  <c r="AA155" i="3"/>
  <c r="W30" i="6"/>
  <c r="W52" i="6"/>
  <c r="T147" i="3"/>
  <c r="K147" i="3"/>
  <c r="H148" i="3"/>
  <c r="I148" i="3" s="1"/>
  <c r="K154" i="3"/>
  <c r="T154" i="3"/>
  <c r="H156" i="3"/>
  <c r="K159" i="3"/>
  <c r="T159" i="3"/>
  <c r="H160" i="3"/>
  <c r="K165" i="3"/>
  <c r="T165" i="3"/>
  <c r="H155" i="3"/>
  <c r="I155" i="3" s="1"/>
  <c r="H30" i="6"/>
  <c r="I30" i="6" s="1"/>
  <c r="AA165" i="3"/>
  <c r="AB165" i="3" s="1"/>
  <c r="K11" i="6"/>
  <c r="R11" i="6"/>
  <c r="W14" i="6"/>
  <c r="K29" i="6"/>
  <c r="R29" i="6"/>
  <c r="K82" i="6"/>
  <c r="R82" i="6"/>
  <c r="W56" i="7"/>
  <c r="X56" i="7" s="1"/>
  <c r="H135" i="3"/>
  <c r="K140" i="3"/>
  <c r="T140" i="3"/>
  <c r="H141" i="3"/>
  <c r="K146" i="3"/>
  <c r="T146" i="3"/>
  <c r="H147" i="3"/>
  <c r="I147" i="3" s="1"/>
  <c r="H154" i="3"/>
  <c r="K158" i="3"/>
  <c r="T158" i="3"/>
  <c r="H159" i="3"/>
  <c r="I159" i="3" s="1"/>
  <c r="K164" i="3"/>
  <c r="T164" i="3"/>
  <c r="H165" i="3"/>
  <c r="T6" i="4"/>
  <c r="K6" i="4"/>
  <c r="K8" i="6"/>
  <c r="R8" i="6"/>
  <c r="W11" i="6"/>
  <c r="X11" i="6" s="1"/>
  <c r="H14" i="6"/>
  <c r="R26" i="6"/>
  <c r="K26" i="6"/>
  <c r="W29" i="6"/>
  <c r="X29" i="6" s="1"/>
  <c r="K47" i="6"/>
  <c r="R47" i="6"/>
  <c r="W56" i="6"/>
  <c r="AA146" i="3"/>
  <c r="AB146" i="3" s="1"/>
  <c r="AA158" i="3"/>
  <c r="AB158" i="3" s="1"/>
  <c r="AB159" i="3"/>
  <c r="AA164" i="3"/>
  <c r="H170" i="3"/>
  <c r="AA6" i="4"/>
  <c r="K20" i="6"/>
  <c r="R20" i="6"/>
  <c r="W23" i="6"/>
  <c r="H26" i="6"/>
  <c r="H35" i="6"/>
  <c r="K41" i="6"/>
  <c r="R41" i="6"/>
  <c r="W50" i="6"/>
  <c r="K53" i="6"/>
  <c r="R53" i="6"/>
  <c r="H64" i="6"/>
  <c r="I64" i="6" s="1"/>
  <c r="H134" i="3"/>
  <c r="I134" i="3" s="1"/>
  <c r="T139" i="3"/>
  <c r="K139" i="3"/>
  <c r="H140" i="3"/>
  <c r="T145" i="3"/>
  <c r="K145" i="3"/>
  <c r="H146" i="3"/>
  <c r="I146" i="3" s="1"/>
  <c r="H158" i="3"/>
  <c r="T163" i="3"/>
  <c r="K163" i="3"/>
  <c r="H164" i="3"/>
  <c r="I164" i="3" s="1"/>
  <c r="K17" i="6"/>
  <c r="R17" i="6"/>
  <c r="W20" i="6"/>
  <c r="X20" i="6" s="1"/>
  <c r="H23" i="6"/>
  <c r="I23" i="6" s="1"/>
  <c r="H60" i="6"/>
  <c r="I60" i="6" s="1"/>
  <c r="W32" i="7"/>
  <c r="X32" i="7" s="1"/>
  <c r="AA139" i="3"/>
  <c r="AB139" i="3" s="1"/>
  <c r="AA145" i="3"/>
  <c r="AA163" i="3"/>
  <c r="AB163" i="3" s="1"/>
  <c r="AB164" i="3"/>
  <c r="H168" i="3"/>
  <c r="P168" i="3"/>
  <c r="K7" i="4"/>
  <c r="T7" i="4"/>
  <c r="AA10" i="4"/>
  <c r="H7" i="6"/>
  <c r="I7" i="6" s="1"/>
  <c r="W32" i="6"/>
  <c r="K162" i="3"/>
  <c r="T162" i="3"/>
  <c r="H163" i="3"/>
  <c r="I163" i="3" s="1"/>
  <c r="AE170" i="3"/>
  <c r="AA7" i="4"/>
  <c r="T9" i="4"/>
  <c r="K9" i="4"/>
  <c r="H10" i="4"/>
  <c r="H32" i="6"/>
  <c r="I32" i="6" s="1"/>
  <c r="AA162" i="3"/>
  <c r="AB162" i="3" s="1"/>
  <c r="H174" i="3"/>
  <c r="P174" i="3"/>
  <c r="H7" i="4"/>
  <c r="K8" i="4"/>
  <c r="T8" i="4"/>
  <c r="H9" i="4"/>
  <c r="K31" i="6"/>
  <c r="R31" i="6"/>
  <c r="H48" i="6"/>
  <c r="W51" i="6"/>
  <c r="X51" i="6" s="1"/>
  <c r="K66" i="6"/>
  <c r="R66" i="6"/>
  <c r="K137" i="3"/>
  <c r="T137" i="3"/>
  <c r="H138" i="3"/>
  <c r="I138" i="3" s="1"/>
  <c r="K143" i="3"/>
  <c r="T143" i="3"/>
  <c r="H144" i="3"/>
  <c r="I144" i="3" s="1"/>
  <c r="K149" i="3"/>
  <c r="T149" i="3"/>
  <c r="K161" i="3"/>
  <c r="T161" i="3"/>
  <c r="H162" i="3"/>
  <c r="P171" i="3"/>
  <c r="Q171" i="3" s="1"/>
  <c r="H171" i="3"/>
  <c r="AB7" i="4"/>
  <c r="AA8" i="4"/>
  <c r="AB8" i="4" s="1"/>
  <c r="AB9" i="4"/>
  <c r="K6" i="6"/>
  <c r="R6" i="6"/>
  <c r="W31" i="6"/>
  <c r="AA9" i="4"/>
  <c r="AB10" i="4"/>
  <c r="R14" i="6"/>
  <c r="K14" i="6"/>
  <c r="K23" i="6"/>
  <c r="R23" i="6"/>
  <c r="I26" i="6"/>
  <c r="W26" i="6"/>
  <c r="X26" i="6" s="1"/>
  <c r="H29" i="6"/>
  <c r="H31" i="6"/>
  <c r="I31" i="6" s="1"/>
  <c r="K44" i="6"/>
  <c r="R44" i="6"/>
  <c r="H47" i="6"/>
  <c r="I47" i="6" s="1"/>
  <c r="R50" i="6"/>
  <c r="K50" i="6"/>
  <c r="X52" i="6"/>
  <c r="X56" i="6"/>
  <c r="H57" i="6"/>
  <c r="I57" i="6" s="1"/>
  <c r="K58" i="6"/>
  <c r="R58" i="6"/>
  <c r="K64" i="6"/>
  <c r="R64" i="6"/>
  <c r="W67" i="6"/>
  <c r="X67" i="6" s="1"/>
  <c r="H70" i="6"/>
  <c r="I70" i="6" s="1"/>
  <c r="K38" i="6"/>
  <c r="R38" i="6"/>
  <c r="W41" i="6"/>
  <c r="X41" i="6" s="1"/>
  <c r="H44" i="6"/>
  <c r="H50" i="6"/>
  <c r="W53" i="6"/>
  <c r="X53" i="6" s="1"/>
  <c r="H58" i="6"/>
  <c r="W59" i="6"/>
  <c r="W63" i="6"/>
  <c r="X63" i="6" s="1"/>
  <c r="K72" i="6"/>
  <c r="R72" i="6"/>
  <c r="K74" i="6"/>
  <c r="R74" i="6"/>
  <c r="H8" i="4"/>
  <c r="W6" i="6"/>
  <c r="W8" i="6"/>
  <c r="X8" i="6" s="1"/>
  <c r="H11" i="6"/>
  <c r="I11" i="6" s="1"/>
  <c r="X14" i="6"/>
  <c r="W17" i="6"/>
  <c r="H20" i="6"/>
  <c r="I20" i="6" s="1"/>
  <c r="X23" i="6"/>
  <c r="K35" i="6"/>
  <c r="R35" i="6"/>
  <c r="W38" i="6"/>
  <c r="H41" i="6"/>
  <c r="K48" i="6"/>
  <c r="R48" i="6"/>
  <c r="X50" i="6"/>
  <c r="H53" i="6"/>
  <c r="H59" i="6"/>
  <c r="K60" i="6"/>
  <c r="R60" i="6"/>
  <c r="K62" i="6"/>
  <c r="R62" i="6"/>
  <c r="W69" i="6"/>
  <c r="X69" i="6" s="1"/>
  <c r="H84" i="6"/>
  <c r="I84" i="6" s="1"/>
  <c r="H13" i="7"/>
  <c r="H12" i="8"/>
  <c r="I12" i="8" s="1"/>
  <c r="H6" i="6"/>
  <c r="H8" i="6"/>
  <c r="H17" i="6"/>
  <c r="R30" i="6"/>
  <c r="K30" i="6"/>
  <c r="K32" i="6"/>
  <c r="R32" i="6"/>
  <c r="I35" i="6"/>
  <c r="W35" i="6"/>
  <c r="X35" i="6" s="1"/>
  <c r="H38" i="6"/>
  <c r="I38" i="6" s="1"/>
  <c r="I48" i="6"/>
  <c r="W48" i="6"/>
  <c r="X48" i="6" s="1"/>
  <c r="R51" i="6"/>
  <c r="K51" i="6"/>
  <c r="W60" i="6"/>
  <c r="X60" i="6" s="1"/>
  <c r="W61" i="6"/>
  <c r="X61" i="6" s="1"/>
  <c r="H62" i="6"/>
  <c r="I62" i="6" s="1"/>
  <c r="K32" i="7"/>
  <c r="R32" i="7"/>
  <c r="K56" i="7"/>
  <c r="R56" i="7"/>
  <c r="H51" i="6"/>
  <c r="K54" i="6"/>
  <c r="R54" i="6"/>
  <c r="H66" i="6"/>
  <c r="I66" i="6" s="1"/>
  <c r="W71" i="6"/>
  <c r="W82" i="6"/>
  <c r="X82" i="6" s="1"/>
  <c r="H6" i="4"/>
  <c r="K11" i="4"/>
  <c r="T11" i="4"/>
  <c r="W15" i="6"/>
  <c r="X15" i="6" s="1"/>
  <c r="X32" i="6"/>
  <c r="R49" i="6"/>
  <c r="K49" i="6"/>
  <c r="W54" i="6"/>
  <c r="X54" i="6" s="1"/>
  <c r="W73" i="6"/>
  <c r="X73" i="6" s="1"/>
  <c r="W75" i="6"/>
  <c r="X75" i="6" s="1"/>
  <c r="R7" i="7"/>
  <c r="K7" i="7"/>
  <c r="AB6" i="4"/>
  <c r="AA11" i="4"/>
  <c r="AB11" i="4" s="1"/>
  <c r="R7" i="6"/>
  <c r="K7" i="6"/>
  <c r="H15" i="6"/>
  <c r="I15" i="6" s="1"/>
  <c r="W49" i="6"/>
  <c r="H54" i="6"/>
  <c r="W55" i="6"/>
  <c r="X55" i="6" s="1"/>
  <c r="K68" i="6"/>
  <c r="R68" i="6"/>
  <c r="W7" i="7"/>
  <c r="X7" i="7" s="1"/>
  <c r="H16" i="7"/>
  <c r="I16" i="7" s="1"/>
  <c r="K10" i="4"/>
  <c r="T10" i="4"/>
  <c r="H11" i="4"/>
  <c r="P11" i="4"/>
  <c r="Q11" i="4" s="1"/>
  <c r="W7" i="6"/>
  <c r="H49" i="6"/>
  <c r="R52" i="6"/>
  <c r="K52" i="6"/>
  <c r="H55" i="6"/>
  <c r="I55" i="6" s="1"/>
  <c r="K56" i="6"/>
  <c r="R56" i="6"/>
  <c r="W65" i="6"/>
  <c r="X65" i="6" s="1"/>
  <c r="H68" i="6"/>
  <c r="H17" i="7"/>
  <c r="I17" i="7" s="1"/>
  <c r="W47" i="6"/>
  <c r="X47" i="6" s="1"/>
  <c r="H52" i="6"/>
  <c r="H56" i="6"/>
  <c r="I56" i="6" s="1"/>
  <c r="W57" i="6"/>
  <c r="X57" i="6" s="1"/>
  <c r="K70" i="6"/>
  <c r="R70" i="6"/>
  <c r="R79" i="6"/>
  <c r="K79" i="6"/>
  <c r="K81" i="6"/>
  <c r="R81" i="6"/>
  <c r="W62" i="6"/>
  <c r="W64" i="6"/>
  <c r="X64" i="6" s="1"/>
  <c r="W66" i="6"/>
  <c r="X66" i="6" s="1"/>
  <c r="I68" i="6"/>
  <c r="W68" i="6"/>
  <c r="W70" i="6"/>
  <c r="X70" i="6" s="1"/>
  <c r="I72" i="6"/>
  <c r="W72" i="6"/>
  <c r="X72" i="6" s="1"/>
  <c r="W74" i="6"/>
  <c r="R80" i="6"/>
  <c r="K80" i="6"/>
  <c r="H82" i="6"/>
  <c r="H32" i="7"/>
  <c r="H56" i="7"/>
  <c r="K59" i="7"/>
  <c r="R59" i="7"/>
  <c r="H72" i="6"/>
  <c r="H74" i="6"/>
  <c r="I74" i="6" s="1"/>
  <c r="W80" i="6"/>
  <c r="K34" i="7"/>
  <c r="R34" i="7"/>
  <c r="K36" i="7"/>
  <c r="R36" i="7"/>
  <c r="K39" i="7"/>
  <c r="R39" i="7"/>
  <c r="K40" i="7"/>
  <c r="R40" i="7"/>
  <c r="K42" i="7"/>
  <c r="R42" i="7"/>
  <c r="K44" i="7"/>
  <c r="R44" i="7"/>
  <c r="K46" i="7"/>
  <c r="R46" i="7"/>
  <c r="K48" i="7"/>
  <c r="R48" i="7"/>
  <c r="K50" i="7"/>
  <c r="R50" i="7"/>
  <c r="K52" i="7"/>
  <c r="R52" i="7"/>
  <c r="K54" i="7"/>
  <c r="R54" i="7"/>
  <c r="X74" i="6"/>
  <c r="H80" i="6"/>
  <c r="I80" i="6" s="1"/>
  <c r="W83" i="6"/>
  <c r="X83" i="6" s="1"/>
  <c r="W34" i="7"/>
  <c r="W36" i="7"/>
  <c r="W39" i="7"/>
  <c r="W40" i="7"/>
  <c r="X40" i="7" s="1"/>
  <c r="W42" i="7"/>
  <c r="X42" i="7" s="1"/>
  <c r="W44" i="7"/>
  <c r="X44" i="7" s="1"/>
  <c r="W46" i="7"/>
  <c r="W48" i="7"/>
  <c r="X48" i="7" s="1"/>
  <c r="W50" i="7"/>
  <c r="W52" i="7"/>
  <c r="X52" i="7" s="1"/>
  <c r="W54" i="7"/>
  <c r="X54" i="7" s="1"/>
  <c r="X80" i="6"/>
  <c r="K10" i="7"/>
  <c r="R10" i="7"/>
  <c r="K31" i="7"/>
  <c r="R31" i="7"/>
  <c r="H34" i="7"/>
  <c r="I34" i="7" s="1"/>
  <c r="H36" i="7"/>
  <c r="H39" i="7"/>
  <c r="H40" i="7"/>
  <c r="H42" i="7"/>
  <c r="H44" i="7"/>
  <c r="I44" i="7" s="1"/>
  <c r="H46" i="7"/>
  <c r="H48" i="7"/>
  <c r="H50" i="7"/>
  <c r="I50" i="7" s="1"/>
  <c r="H52" i="7"/>
  <c r="H54" i="7"/>
  <c r="K84" i="6"/>
  <c r="R84" i="6"/>
  <c r="W10" i="7"/>
  <c r="R28" i="7"/>
  <c r="K28" i="7"/>
  <c r="W31" i="7"/>
  <c r="X31" i="7" s="1"/>
  <c r="K55" i="6"/>
  <c r="R55" i="6"/>
  <c r="R57" i="6"/>
  <c r="K57" i="6"/>
  <c r="R59" i="6"/>
  <c r="K59" i="6"/>
  <c r="K61" i="6"/>
  <c r="R61" i="6"/>
  <c r="R63" i="6"/>
  <c r="K63" i="6"/>
  <c r="R65" i="6"/>
  <c r="K65" i="6"/>
  <c r="K67" i="6"/>
  <c r="R67" i="6"/>
  <c r="R69" i="6"/>
  <c r="K69" i="6"/>
  <c r="R71" i="6"/>
  <c r="K71" i="6"/>
  <c r="R73" i="6"/>
  <c r="K73" i="6"/>
  <c r="R75" i="6"/>
  <c r="K75" i="6"/>
  <c r="W84" i="6"/>
  <c r="X84" i="6" s="1"/>
  <c r="H10" i="7"/>
  <c r="H19" i="7"/>
  <c r="R6" i="7"/>
  <c r="K6" i="7"/>
  <c r="H61" i="6"/>
  <c r="H63" i="6"/>
  <c r="H65" i="6"/>
  <c r="H67" i="6"/>
  <c r="H69" i="6"/>
  <c r="H71" i="6"/>
  <c r="H73" i="6"/>
  <c r="H75" i="6"/>
  <c r="W79" i="6"/>
  <c r="X79" i="6" s="1"/>
  <c r="W81" i="6"/>
  <c r="W6" i="7"/>
  <c r="W33" i="7"/>
  <c r="H58" i="7"/>
  <c r="H61" i="7"/>
  <c r="W7" i="8"/>
  <c r="X7" i="8" s="1"/>
  <c r="X59" i="6"/>
  <c r="H79" i="6"/>
  <c r="I79" i="6" s="1"/>
  <c r="H81" i="6"/>
  <c r="I81" i="6" s="1"/>
  <c r="W85" i="6"/>
  <c r="H6" i="7"/>
  <c r="I13" i="7"/>
  <c r="W13" i="7"/>
  <c r="X13" i="7" s="1"/>
  <c r="H18" i="7"/>
  <c r="I18" i="7" s="1"/>
  <c r="W35" i="7"/>
  <c r="W38" i="7"/>
  <c r="X38" i="7" s="1"/>
  <c r="W37" i="7"/>
  <c r="X37" i="7" s="1"/>
  <c r="W41" i="7"/>
  <c r="X41" i="7" s="1"/>
  <c r="W43" i="7"/>
  <c r="W45" i="7"/>
  <c r="W47" i="7"/>
  <c r="W49" i="7"/>
  <c r="X49" i="7" s="1"/>
  <c r="W51" i="7"/>
  <c r="X51" i="7" s="1"/>
  <c r="W53" i="7"/>
  <c r="X53" i="7" s="1"/>
  <c r="H7" i="8"/>
  <c r="X36" i="7"/>
  <c r="X39" i="7"/>
  <c r="W59" i="7"/>
  <c r="X59" i="7" s="1"/>
  <c r="P62" i="7"/>
  <c r="Q62" i="7" s="1"/>
  <c r="K22" i="8"/>
  <c r="R22" i="8"/>
  <c r="K16" i="7"/>
  <c r="R16" i="7"/>
  <c r="K18" i="7"/>
  <c r="R18" i="7"/>
  <c r="H59" i="7"/>
  <c r="K13" i="7"/>
  <c r="R13" i="7"/>
  <c r="W16" i="7"/>
  <c r="W18" i="7"/>
  <c r="K57" i="7"/>
  <c r="R57" i="7"/>
  <c r="K69" i="8"/>
  <c r="R69" i="8"/>
  <c r="K73" i="8"/>
  <c r="R73" i="8"/>
  <c r="K33" i="7"/>
  <c r="R33" i="7"/>
  <c r="R35" i="7"/>
  <c r="K35" i="7"/>
  <c r="R38" i="7"/>
  <c r="K38" i="7"/>
  <c r="R37" i="7"/>
  <c r="K37" i="7"/>
  <c r="R41" i="7"/>
  <c r="K41" i="7"/>
  <c r="R43" i="7"/>
  <c r="K43" i="7"/>
  <c r="R45" i="7"/>
  <c r="K45" i="7"/>
  <c r="R47" i="7"/>
  <c r="K47" i="7"/>
  <c r="R49" i="7"/>
  <c r="K49" i="7"/>
  <c r="R51" i="7"/>
  <c r="K51" i="7"/>
  <c r="R53" i="7"/>
  <c r="K53" i="7"/>
  <c r="R55" i="7"/>
  <c r="K55" i="7"/>
  <c r="W57" i="7"/>
  <c r="W55" i="7"/>
  <c r="X55" i="7" s="1"/>
  <c r="H57" i="7"/>
  <c r="I57" i="7" s="1"/>
  <c r="R60" i="7"/>
  <c r="K60" i="7"/>
  <c r="R25" i="7"/>
  <c r="K25" i="7"/>
  <c r="W28" i="7"/>
  <c r="X28" i="7" s="1"/>
  <c r="H31" i="7"/>
  <c r="I31" i="7" s="1"/>
  <c r="H33" i="7"/>
  <c r="H35" i="7"/>
  <c r="H38" i="7"/>
  <c r="H37" i="7"/>
  <c r="H41" i="7"/>
  <c r="I41" i="7" s="1"/>
  <c r="H43" i="7"/>
  <c r="I43" i="7" s="1"/>
  <c r="H45" i="7"/>
  <c r="I45" i="7" s="1"/>
  <c r="H47" i="7"/>
  <c r="H49" i="7"/>
  <c r="H51" i="7"/>
  <c r="H53" i="7"/>
  <c r="I53" i="7" s="1"/>
  <c r="H55" i="7"/>
  <c r="I55" i="7" s="1"/>
  <c r="W60" i="7"/>
  <c r="H6" i="8"/>
  <c r="R83" i="6"/>
  <c r="K83" i="6"/>
  <c r="K85" i="6"/>
  <c r="R85" i="6"/>
  <c r="H7" i="7"/>
  <c r="R22" i="7"/>
  <c r="K22" i="7"/>
  <c r="W25" i="7"/>
  <c r="H28" i="7"/>
  <c r="I28" i="7" s="1"/>
  <c r="X33" i="7"/>
  <c r="X35" i="7"/>
  <c r="X45" i="7"/>
  <c r="X47" i="7"/>
  <c r="H60" i="7"/>
  <c r="I60" i="7" s="1"/>
  <c r="K24" i="8"/>
  <c r="R24" i="8"/>
  <c r="R17" i="7"/>
  <c r="K17" i="7"/>
  <c r="R19" i="7"/>
  <c r="K19" i="7"/>
  <c r="W22" i="7"/>
  <c r="X22" i="7" s="1"/>
  <c r="H25" i="7"/>
  <c r="R58" i="7"/>
  <c r="K58" i="7"/>
  <c r="R61" i="7"/>
  <c r="K61" i="7"/>
  <c r="H83" i="6"/>
  <c r="I83" i="6" s="1"/>
  <c r="H85" i="6"/>
  <c r="I85" i="6" s="1"/>
  <c r="W17" i="7"/>
  <c r="W19" i="7"/>
  <c r="X19" i="7" s="1"/>
  <c r="H22" i="7"/>
  <c r="I58" i="7"/>
  <c r="W58" i="7"/>
  <c r="X58" i="7" s="1"/>
  <c r="W61" i="7"/>
  <c r="X61" i="7" s="1"/>
  <c r="R65" i="7"/>
  <c r="K65" i="7"/>
  <c r="K71" i="8"/>
  <c r="R71" i="8"/>
  <c r="K7" i="8"/>
  <c r="R7" i="8"/>
  <c r="W12" i="8"/>
  <c r="W65" i="7"/>
  <c r="X65" i="7" s="1"/>
  <c r="K19" i="8"/>
  <c r="R19" i="8"/>
  <c r="W22" i="8"/>
  <c r="X22" i="8" s="1"/>
  <c r="W24" i="8"/>
  <c r="X24" i="8" s="1"/>
  <c r="K40" i="8"/>
  <c r="R40" i="8"/>
  <c r="K42" i="8"/>
  <c r="R42" i="8"/>
  <c r="K44" i="8"/>
  <c r="R44" i="8"/>
  <c r="K46" i="8"/>
  <c r="R46" i="8"/>
  <c r="K48" i="8"/>
  <c r="R48" i="8"/>
  <c r="K50" i="8"/>
  <c r="R50" i="8"/>
  <c r="K52" i="8"/>
  <c r="R52" i="8"/>
  <c r="K54" i="8"/>
  <c r="R54" i="8"/>
  <c r="K56" i="8"/>
  <c r="R56" i="8"/>
  <c r="K58" i="8"/>
  <c r="R58" i="8"/>
  <c r="K60" i="8"/>
  <c r="R60" i="8"/>
  <c r="K62" i="8"/>
  <c r="R62" i="8"/>
  <c r="K64" i="8"/>
  <c r="R64" i="8"/>
  <c r="W69" i="8"/>
  <c r="W71" i="8"/>
  <c r="X71" i="8" s="1"/>
  <c r="W73" i="8"/>
  <c r="X73" i="8" s="1"/>
  <c r="H65" i="7"/>
  <c r="I65" i="7" s="1"/>
  <c r="K16" i="8"/>
  <c r="R16" i="8"/>
  <c r="W19" i="8"/>
  <c r="X19" i="8" s="1"/>
  <c r="H22" i="8"/>
  <c r="H24" i="8"/>
  <c r="K37" i="8"/>
  <c r="R37" i="8"/>
  <c r="W40" i="8"/>
  <c r="W42" i="8"/>
  <c r="X42" i="8" s="1"/>
  <c r="W44" i="8"/>
  <c r="W46" i="8"/>
  <c r="X46" i="8" s="1"/>
  <c r="W48" i="8"/>
  <c r="X48" i="8" s="1"/>
  <c r="W50" i="8"/>
  <c r="X50" i="8" s="1"/>
  <c r="W52" i="8"/>
  <c r="X52" i="8" s="1"/>
  <c r="W54" i="8"/>
  <c r="X54" i="8" s="1"/>
  <c r="W56" i="8"/>
  <c r="X56" i="8" s="1"/>
  <c r="W58" i="8"/>
  <c r="X58" i="8" s="1"/>
  <c r="W60" i="8"/>
  <c r="X60" i="8" s="1"/>
  <c r="W62" i="8"/>
  <c r="W64" i="8"/>
  <c r="H69" i="8"/>
  <c r="I69" i="8" s="1"/>
  <c r="H71" i="8"/>
  <c r="H73" i="8"/>
  <c r="K11" i="8"/>
  <c r="R11" i="8"/>
  <c r="K13" i="8"/>
  <c r="R13" i="8"/>
  <c r="W16" i="8"/>
  <c r="X16" i="8" s="1"/>
  <c r="H19" i="8"/>
  <c r="I19" i="8" s="1"/>
  <c r="K34" i="8"/>
  <c r="R34" i="8"/>
  <c r="W37" i="8"/>
  <c r="X37" i="8" s="1"/>
  <c r="H40" i="8"/>
  <c r="I40" i="8" s="1"/>
  <c r="H42" i="8"/>
  <c r="I42" i="8" s="1"/>
  <c r="H44" i="8"/>
  <c r="H46" i="8"/>
  <c r="H48" i="8"/>
  <c r="I48" i="8" s="1"/>
  <c r="H50" i="8"/>
  <c r="I50" i="8" s="1"/>
  <c r="H52" i="8"/>
  <c r="I52" i="8" s="1"/>
  <c r="H54" i="8"/>
  <c r="I54" i="8" s="1"/>
  <c r="H56" i="8"/>
  <c r="H58" i="8"/>
  <c r="H60" i="8"/>
  <c r="I60" i="8" s="1"/>
  <c r="H62" i="8"/>
  <c r="I62" i="8" s="1"/>
  <c r="H64" i="8"/>
  <c r="I64" i="8" s="1"/>
  <c r="R6" i="8"/>
  <c r="K6" i="8"/>
  <c r="R8" i="8"/>
  <c r="K8" i="8"/>
  <c r="W11" i="8"/>
  <c r="X11" i="8" s="1"/>
  <c r="W13" i="8"/>
  <c r="H16" i="8"/>
  <c r="I16" i="8" s="1"/>
  <c r="R31" i="8"/>
  <c r="K31" i="8"/>
  <c r="W34" i="8"/>
  <c r="H37" i="8"/>
  <c r="X44" i="8"/>
  <c r="X62" i="8"/>
  <c r="AA62" i="7"/>
  <c r="I6" i="8"/>
  <c r="W6" i="8"/>
  <c r="W8" i="8"/>
  <c r="X8" i="8" s="1"/>
  <c r="H11" i="8"/>
  <c r="I11" i="8" s="1"/>
  <c r="H13" i="8"/>
  <c r="I13" i="8" s="1"/>
  <c r="R28" i="8"/>
  <c r="K28" i="8"/>
  <c r="W31" i="8"/>
  <c r="X31" i="8" s="1"/>
  <c r="H34" i="8"/>
  <c r="I34" i="8" s="1"/>
  <c r="H8" i="8"/>
  <c r="R23" i="8"/>
  <c r="K23" i="8"/>
  <c r="R25" i="8"/>
  <c r="K25" i="8"/>
  <c r="W28" i="8"/>
  <c r="X28" i="8" s="1"/>
  <c r="H31" i="8"/>
  <c r="I31" i="8" s="1"/>
  <c r="R68" i="8"/>
  <c r="K68" i="8"/>
  <c r="R70" i="8"/>
  <c r="K70" i="8"/>
  <c r="R72" i="8"/>
  <c r="K72" i="8"/>
  <c r="R74" i="8"/>
  <c r="K74" i="8"/>
  <c r="W23" i="8"/>
  <c r="X23" i="8" s="1"/>
  <c r="W25" i="8"/>
  <c r="X25" i="8" s="1"/>
  <c r="H28" i="8"/>
  <c r="R41" i="8"/>
  <c r="K41" i="8"/>
  <c r="R43" i="8"/>
  <c r="K43" i="8"/>
  <c r="R45" i="8"/>
  <c r="K45" i="8"/>
  <c r="R47" i="8"/>
  <c r="K47" i="8"/>
  <c r="R49" i="8"/>
  <c r="K49" i="8"/>
  <c r="R51" i="8"/>
  <c r="K51" i="8"/>
  <c r="R53" i="8"/>
  <c r="K53" i="8"/>
  <c r="R55" i="8"/>
  <c r="K55" i="8"/>
  <c r="R57" i="8"/>
  <c r="K57" i="8"/>
  <c r="R59" i="8"/>
  <c r="K59" i="8"/>
  <c r="R61" i="8"/>
  <c r="K61" i="8"/>
  <c r="R63" i="8"/>
  <c r="K63" i="8"/>
  <c r="R65" i="8"/>
  <c r="K65" i="8"/>
  <c r="W68" i="8"/>
  <c r="X68" i="8" s="1"/>
  <c r="I68" i="8"/>
  <c r="W70" i="8"/>
  <c r="W72" i="8"/>
  <c r="X72" i="8" s="1"/>
  <c r="W74" i="8"/>
  <c r="X74" i="8" s="1"/>
  <c r="H23" i="8"/>
  <c r="H25" i="8"/>
  <c r="I25" i="8" s="1"/>
  <c r="W41" i="8"/>
  <c r="W43" i="8"/>
  <c r="W45" i="8"/>
  <c r="W47" i="8"/>
  <c r="X47" i="8" s="1"/>
  <c r="W49" i="8"/>
  <c r="W51" i="8"/>
  <c r="X51" i="8" s="1"/>
  <c r="W53" i="8"/>
  <c r="X53" i="8" s="1"/>
  <c r="W55" i="8"/>
  <c r="X55" i="8" s="1"/>
  <c r="W57" i="8"/>
  <c r="X57" i="8" s="1"/>
  <c r="W59" i="8"/>
  <c r="W61" i="8"/>
  <c r="W63" i="8"/>
  <c r="X63" i="8" s="1"/>
  <c r="W65" i="8"/>
  <c r="H68" i="8"/>
  <c r="H70" i="8"/>
  <c r="I70" i="8" s="1"/>
  <c r="H72" i="8"/>
  <c r="H74" i="8"/>
  <c r="I74" i="8" s="1"/>
  <c r="K12" i="8"/>
  <c r="R12" i="8"/>
  <c r="H41" i="8"/>
  <c r="H43" i="8"/>
  <c r="H45" i="8"/>
  <c r="I45" i="8" s="1"/>
  <c r="H47" i="8"/>
  <c r="I47" i="8" s="1"/>
  <c r="H49" i="8"/>
  <c r="H51" i="8"/>
  <c r="H53" i="8"/>
  <c r="I53" i="8" s="1"/>
  <c r="H55" i="8"/>
  <c r="H57" i="8"/>
  <c r="I57" i="8" s="1"/>
  <c r="H59" i="8"/>
  <c r="I59" i="8" s="1"/>
  <c r="H61" i="8"/>
  <c r="H63" i="8"/>
  <c r="H65" i="8"/>
  <c r="X70" i="8"/>
  <c r="P58" i="1"/>
  <c r="Q58" i="1" s="1"/>
  <c r="AE58" i="1"/>
  <c r="W176" i="1"/>
  <c r="S176" i="1"/>
  <c r="X176" i="1"/>
  <c r="R176" i="1"/>
  <c r="AB227" i="1"/>
  <c r="AE354" i="1"/>
  <c r="AB354" i="1"/>
  <c r="AB463" i="1"/>
  <c r="AE463" i="1"/>
  <c r="N352" i="1"/>
  <c r="I352" i="1"/>
  <c r="N530" i="1"/>
  <c r="O530" i="1" s="1"/>
  <c r="AE352" i="1"/>
  <c r="AB352" i="1"/>
  <c r="N354" i="1"/>
  <c r="O354" i="1" s="1"/>
  <c r="I355" i="1"/>
  <c r="P464" i="1"/>
  <c r="Q464" i="1" s="1"/>
  <c r="AE464" i="1"/>
  <c r="P463" i="1"/>
  <c r="Q463" i="1" s="1"/>
  <c r="AE466" i="1"/>
  <c r="AB466" i="1"/>
  <c r="N520" i="1"/>
  <c r="O520" i="1" s="1"/>
  <c r="P465" i="1"/>
  <c r="Q465" i="1" s="1"/>
  <c r="P546" i="1"/>
  <c r="Q546" i="1" s="1"/>
  <c r="N464" i="1"/>
  <c r="O464" i="1" s="1"/>
  <c r="N466" i="1"/>
  <c r="O466" i="1" s="1"/>
  <c r="AE530" i="1"/>
  <c r="AE546" i="1"/>
  <c r="AE520" i="1"/>
  <c r="P545" i="1"/>
  <c r="Q545" i="1" s="1"/>
  <c r="AE589" i="1"/>
  <c r="AB589" i="1"/>
  <c r="N546" i="1"/>
  <c r="O546" i="1" s="1"/>
  <c r="N591" i="1"/>
  <c r="O591" i="1" s="1"/>
  <c r="I589" i="1"/>
  <c r="P628" i="1"/>
  <c r="Q628" i="1" s="1"/>
  <c r="AE606" i="1"/>
  <c r="AE656" i="1"/>
  <c r="AB583" i="1"/>
  <c r="AB606" i="1"/>
  <c r="P591" i="1"/>
  <c r="Q591" i="1" s="1"/>
  <c r="AE648" i="1"/>
  <c r="P698" i="1"/>
  <c r="Q698" i="1" s="1"/>
  <c r="AE698" i="1"/>
  <c r="AB656" i="1"/>
  <c r="AB751" i="1"/>
  <c r="AE751" i="1"/>
  <c r="N698" i="1"/>
  <c r="O698" i="1" s="1"/>
  <c r="N769" i="1"/>
  <c r="O769" i="1" s="1"/>
  <c r="P769" i="1"/>
  <c r="Q769" i="1" s="1"/>
  <c r="AE769" i="1"/>
  <c r="P808" i="1"/>
  <c r="Q808" i="1" s="1"/>
  <c r="AE809" i="1"/>
  <c r="N864" i="1"/>
  <c r="O864" i="1" s="1"/>
  <c r="AE880" i="1"/>
  <c r="AB880" i="1"/>
  <c r="AE808" i="1"/>
  <c r="N868" i="1"/>
  <c r="O868" i="1" s="1"/>
  <c r="AE862" i="1"/>
  <c r="AE896" i="1"/>
  <c r="AE807" i="1"/>
  <c r="N808" i="1"/>
  <c r="O808" i="1" s="1"/>
  <c r="N809" i="1"/>
  <c r="O809" i="1" s="1"/>
  <c r="AE866" i="1"/>
  <c r="N854" i="1"/>
  <c r="O854" i="1" s="1"/>
  <c r="AE852" i="1"/>
  <c r="AE856" i="1"/>
  <c r="N858" i="1"/>
  <c r="O858" i="1" s="1"/>
  <c r="P866" i="1"/>
  <c r="Q866" i="1" s="1"/>
  <c r="P862" i="1"/>
  <c r="Q862" i="1" s="1"/>
  <c r="AE890" i="1"/>
  <c r="AE886" i="1"/>
  <c r="AB886" i="1"/>
  <c r="AE898" i="1"/>
  <c r="AB898" i="1"/>
  <c r="P858" i="1"/>
  <c r="Q858" i="1" s="1"/>
  <c r="P854" i="1"/>
  <c r="Q854" i="1" s="1"/>
  <c r="AE858" i="1"/>
  <c r="N860" i="1"/>
  <c r="O860" i="1" s="1"/>
  <c r="P868" i="1"/>
  <c r="Q868" i="1" s="1"/>
  <c r="AE882" i="1"/>
  <c r="AE878" i="1"/>
  <c r="AE854" i="1"/>
  <c r="AE868" i="1"/>
  <c r="AE894" i="1"/>
  <c r="N852" i="1"/>
  <c r="O852" i="1" s="1"/>
  <c r="N856" i="1"/>
  <c r="O856" i="1" s="1"/>
  <c r="P864" i="1"/>
  <c r="Q864" i="1" s="1"/>
  <c r="AE885" i="1"/>
  <c r="AE864" i="1"/>
  <c r="N866" i="1"/>
  <c r="O866" i="1" s="1"/>
  <c r="AE889" i="1"/>
  <c r="P860" i="1"/>
  <c r="Q860" i="1" s="1"/>
  <c r="AB889" i="1"/>
  <c r="AE881" i="1"/>
  <c r="AB900" i="1"/>
  <c r="AE900" i="1"/>
  <c r="AE860" i="1"/>
  <c r="N862" i="1"/>
  <c r="O862" i="1" s="1"/>
  <c r="AE879" i="1"/>
  <c r="P852" i="1"/>
  <c r="Q852" i="1" s="1"/>
  <c r="P856" i="1"/>
  <c r="Q856" i="1" s="1"/>
  <c r="AE887" i="1"/>
  <c r="AE895" i="1"/>
  <c r="AB908" i="1"/>
  <c r="AB878" i="1"/>
  <c r="AE899" i="1"/>
  <c r="AB899" i="1"/>
  <c r="AB882" i="1"/>
  <c r="AB896" i="1"/>
  <c r="AE918" i="1"/>
  <c r="AB885" i="1"/>
  <c r="AE915" i="1"/>
  <c r="AB879" i="1"/>
  <c r="AB894" i="1"/>
  <c r="AB915" i="1"/>
  <c r="AE90" i="3"/>
  <c r="AE100" i="3"/>
  <c r="AB100" i="3"/>
  <c r="AB911" i="1"/>
  <c r="AE912" i="1"/>
  <c r="AB912" i="1"/>
  <c r="AE931" i="1"/>
  <c r="I84" i="3"/>
  <c r="AB919" i="1"/>
  <c r="AB907" i="1"/>
  <c r="AE84" i="3"/>
  <c r="AB84" i="3"/>
  <c r="AE126" i="3"/>
  <c r="AE157" i="3"/>
  <c r="AA16" i="6"/>
  <c r="AE132" i="3"/>
  <c r="N126" i="3"/>
  <c r="O126" i="3" s="1"/>
  <c r="I126" i="3"/>
  <c r="P126" i="3"/>
  <c r="Q126" i="3" s="1"/>
  <c r="P157" i="3"/>
  <c r="Q157" i="3" s="1"/>
  <c r="AE169" i="3"/>
  <c r="AB169" i="3"/>
  <c r="N62" i="7"/>
  <c r="O62" i="7" s="1"/>
  <c r="N76" i="6"/>
  <c r="O76" i="6" s="1"/>
  <c r="I76" i="6"/>
  <c r="AA76" i="6"/>
  <c r="X76" i="6"/>
  <c r="H9" i="1"/>
  <c r="AD883" i="1"/>
  <c r="M889" i="1"/>
  <c r="M90" i="3"/>
  <c r="L148" i="1"/>
  <c r="L43" i="1"/>
  <c r="L93" i="1"/>
  <c r="L113" i="1"/>
  <c r="L96" i="1"/>
  <c r="L92" i="1"/>
  <c r="L130" i="1"/>
  <c r="L123" i="1"/>
  <c r="L140" i="1"/>
  <c r="L159" i="1"/>
  <c r="L150" i="1"/>
  <c r="L323" i="1"/>
  <c r="L247" i="1"/>
  <c r="L324" i="1"/>
  <c r="L328" i="1"/>
  <c r="L360" i="1"/>
  <c r="L320" i="1"/>
  <c r="L838" i="1"/>
  <c r="M648" i="1"/>
  <c r="M886" i="1"/>
  <c r="M881" i="1"/>
  <c r="L118" i="1"/>
  <c r="M118" i="1" s="1"/>
  <c r="L90" i="1"/>
  <c r="M90" i="1" s="1"/>
  <c r="L244" i="1"/>
  <c r="L127" i="1"/>
  <c r="AD127" i="1" s="1"/>
  <c r="L42" i="1"/>
  <c r="M42" i="1" s="1"/>
  <c r="L101" i="1"/>
  <c r="L88" i="1"/>
  <c r="M88" i="1" s="1"/>
  <c r="L100" i="1"/>
  <c r="AD100" i="1" s="1"/>
  <c r="L170" i="1"/>
  <c r="M170" i="1" s="1"/>
  <c r="L179" i="1"/>
  <c r="M179" i="1" s="1"/>
  <c r="L235" i="1"/>
  <c r="L239" i="1"/>
  <c r="L63" i="6"/>
  <c r="L69" i="8"/>
  <c r="M84" i="3"/>
  <c r="M16" i="6"/>
  <c r="AD168" i="3"/>
  <c r="L91" i="1"/>
  <c r="AD43" i="1"/>
  <c r="AD113" i="1"/>
  <c r="L108" i="1"/>
  <c r="L104" i="1"/>
  <c r="L225" i="1"/>
  <c r="M100" i="1"/>
  <c r="AD140" i="1"/>
  <c r="L153" i="1"/>
  <c r="AD159" i="1"/>
  <c r="L242" i="1"/>
  <c r="L138" i="1"/>
  <c r="L163" i="1"/>
  <c r="M235" i="1"/>
  <c r="L183" i="1"/>
  <c r="L243" i="1"/>
  <c r="L389" i="1"/>
  <c r="L383" i="1"/>
  <c r="AD383" i="1" s="1"/>
  <c r="L332" i="1"/>
  <c r="M878" i="1"/>
  <c r="M887" i="1"/>
  <c r="M169" i="3"/>
  <c r="L87" i="1"/>
  <c r="L80" i="1"/>
  <c r="M80" i="1" s="1"/>
  <c r="M127" i="1"/>
  <c r="L226" i="1"/>
  <c r="L109" i="1"/>
  <c r="L121" i="1"/>
  <c r="L149" i="1"/>
  <c r="M149" i="1" s="1"/>
  <c r="M101" i="1"/>
  <c r="L122" i="1"/>
  <c r="L187" i="1"/>
  <c r="L237" i="1"/>
  <c r="M237" i="1" s="1"/>
  <c r="L319" i="1"/>
  <c r="M319" i="1" s="1"/>
  <c r="L137" i="1"/>
  <c r="L379" i="1"/>
  <c r="L190" i="1"/>
  <c r="M190" i="1" s="1"/>
  <c r="L376" i="1"/>
  <c r="L375" i="1"/>
  <c r="L385" i="1"/>
  <c r="L65" i="3"/>
  <c r="AD65" i="3" s="1"/>
  <c r="L74" i="6"/>
  <c r="Z74" i="6" s="1"/>
  <c r="M63" i="6"/>
  <c r="L73" i="6"/>
  <c r="Z69" i="8"/>
  <c r="M171" i="3"/>
  <c r="M910" i="1"/>
  <c r="AD118" i="1"/>
  <c r="M43" i="1"/>
  <c r="M113" i="1"/>
  <c r="L77" i="1"/>
  <c r="L86" i="1"/>
  <c r="L135" i="1"/>
  <c r="L78" i="1"/>
  <c r="L82" i="1"/>
  <c r="AD101" i="1"/>
  <c r="L228" i="1"/>
  <c r="M228" i="1" s="1"/>
  <c r="M225" i="1"/>
  <c r="M140" i="1"/>
  <c r="L166" i="1"/>
  <c r="L139" i="1"/>
  <c r="L171" i="1"/>
  <c r="L151" i="1"/>
  <c r="L119" i="1"/>
  <c r="L174" i="1"/>
  <c r="L229" i="1"/>
  <c r="AD190" i="1"/>
  <c r="M239" i="1"/>
  <c r="L232" i="1"/>
  <c r="L321" i="1"/>
  <c r="L387" i="1"/>
  <c r="M387" i="1" s="1"/>
  <c r="L384" i="1"/>
  <c r="L837" i="1"/>
  <c r="L45" i="3"/>
  <c r="M45" i="3" s="1"/>
  <c r="M589" i="1"/>
  <c r="M170" i="3"/>
  <c r="L81" i="1"/>
  <c r="M226" i="1"/>
  <c r="AD228" i="1"/>
  <c r="AD122" i="1"/>
  <c r="L134" i="1"/>
  <c r="AD153" i="1"/>
  <c r="L186" i="1"/>
  <c r="M186" i="1" s="1"/>
  <c r="L191" i="1"/>
  <c r="L241" i="1"/>
  <c r="L240" i="1"/>
  <c r="AD239" i="1"/>
  <c r="L245" i="1"/>
  <c r="L318" i="1"/>
  <c r="L322" i="1"/>
  <c r="AD387" i="1"/>
  <c r="M882" i="1"/>
  <c r="M880" i="1"/>
  <c r="L39" i="1"/>
  <c r="L45" i="1"/>
  <c r="L142" i="1"/>
  <c r="L97" i="1"/>
  <c r="M97" i="1" s="1"/>
  <c r="L117" i="1"/>
  <c r="L173" i="1"/>
  <c r="M78" i="1"/>
  <c r="L192" i="1"/>
  <c r="L129" i="1"/>
  <c r="L95" i="1"/>
  <c r="L124" i="1"/>
  <c r="L162" i="1"/>
  <c r="AD225" i="1"/>
  <c r="L94" i="1"/>
  <c r="M94" i="1" s="1"/>
  <c r="M122" i="1"/>
  <c r="M153" i="1"/>
  <c r="AD166" i="1"/>
  <c r="L249" i="1"/>
  <c r="L152" i="1"/>
  <c r="AD186" i="1"/>
  <c r="L164" i="1"/>
  <c r="M119" i="1"/>
  <c r="L184" i="1"/>
  <c r="AD241" i="1"/>
  <c r="L325" i="1"/>
  <c r="L388" i="1"/>
  <c r="M321" i="1"/>
  <c r="M384" i="1"/>
  <c r="AD45" i="3"/>
  <c r="L6" i="4"/>
  <c r="L8" i="4"/>
  <c r="L66" i="6"/>
  <c r="L65" i="6"/>
  <c r="L73" i="8"/>
  <c r="L25" i="7"/>
  <c r="M898" i="1"/>
  <c r="M884" i="1"/>
  <c r="M45" i="1"/>
  <c r="AD226" i="1"/>
  <c r="AD97" i="1"/>
  <c r="L36" i="1"/>
  <c r="L41" i="1"/>
  <c r="L44" i="1"/>
  <c r="L83" i="1"/>
  <c r="L79" i="1"/>
  <c r="L98" i="1"/>
  <c r="L115" i="1"/>
  <c r="M115" i="1" s="1"/>
  <c r="M134" i="1"/>
  <c r="L147" i="1"/>
  <c r="M166" i="1"/>
  <c r="L133" i="1"/>
  <c r="L132" i="1"/>
  <c r="L157" i="1"/>
  <c r="M241" i="1"/>
  <c r="L177" i="1"/>
  <c r="L236" i="1"/>
  <c r="L233" i="1"/>
  <c r="L380" i="1"/>
  <c r="M380" i="1" s="1"/>
  <c r="L330" i="1"/>
  <c r="L382" i="1"/>
  <c r="L386" i="1"/>
  <c r="AD321" i="1"/>
  <c r="L326" i="1"/>
  <c r="AD384" i="1"/>
  <c r="AD837" i="1"/>
  <c r="M900" i="1"/>
  <c r="AD908" i="1"/>
  <c r="L103" i="1"/>
  <c r="AD45" i="1"/>
  <c r="L102" i="1"/>
  <c r="L37" i="1"/>
  <c r="L105" i="1"/>
  <c r="M44" i="1"/>
  <c r="L182" i="1"/>
  <c r="AD78" i="1"/>
  <c r="L172" i="1"/>
  <c r="L154" i="1"/>
  <c r="AD95" i="1"/>
  <c r="L107" i="1"/>
  <c r="M107" i="1" s="1"/>
  <c r="L167" i="1"/>
  <c r="AD94" i="1"/>
  <c r="L106" i="1"/>
  <c r="M106" i="1" s="1"/>
  <c r="L116" i="1"/>
  <c r="AD134" i="1"/>
  <c r="L181" i="1"/>
  <c r="L175" i="1"/>
  <c r="L185" i="1"/>
  <c r="AD119" i="1"/>
  <c r="L131" i="1"/>
  <c r="L246" i="1"/>
  <c r="M246" i="1" s="1"/>
  <c r="AD380" i="1"/>
  <c r="L188" i="1"/>
  <c r="AD324" i="1"/>
  <c r="M915" i="1"/>
  <c r="M100" i="3"/>
  <c r="L32" i="1"/>
  <c r="L99" i="1"/>
  <c r="L126" i="1"/>
  <c r="L111" i="1"/>
  <c r="AD244" i="1"/>
  <c r="L112" i="1"/>
  <c r="AD112" i="1" s="1"/>
  <c r="AD37" i="1"/>
  <c r="L110" i="1"/>
  <c r="AD130" i="1"/>
  <c r="L76" i="1"/>
  <c r="AD115" i="1"/>
  <c r="M116" i="1"/>
  <c r="AD147" i="1"/>
  <c r="L160" i="1"/>
  <c r="L195" i="1"/>
  <c r="M195" i="1" s="1"/>
  <c r="AD133" i="1"/>
  <c r="L165" i="1"/>
  <c r="L169" i="1"/>
  <c r="AD323" i="1"/>
  <c r="L248" i="1"/>
  <c r="L329" i="1"/>
  <c r="M329" i="1" s="1"/>
  <c r="M324" i="1"/>
  <c r="L377" i="1"/>
  <c r="L361" i="1"/>
  <c r="L381" i="1"/>
  <c r="M381" i="1" s="1"/>
  <c r="L378" i="1"/>
  <c r="M378" i="1" s="1"/>
  <c r="AD838" i="1"/>
  <c r="L28" i="3"/>
  <c r="M885" i="1"/>
  <c r="M890" i="1"/>
  <c r="AD80" i="1"/>
  <c r="AD90" i="1"/>
  <c r="M148" i="1"/>
  <c r="M93" i="1"/>
  <c r="AD42" i="1"/>
  <c r="M96" i="1"/>
  <c r="AD79" i="1"/>
  <c r="M92" i="1"/>
  <c r="L155" i="1"/>
  <c r="AD149" i="1"/>
  <c r="L89" i="1"/>
  <c r="M123" i="1"/>
  <c r="AD88" i="1"/>
  <c r="M147" i="1"/>
  <c r="L156" i="1"/>
  <c r="AD237" i="1"/>
  <c r="M159" i="1"/>
  <c r="L180" i="1"/>
  <c r="AD180" i="1" s="1"/>
  <c r="AD319" i="1"/>
  <c r="L158" i="1"/>
  <c r="AD158" i="1" s="1"/>
  <c r="AD170" i="1"/>
  <c r="AD179" i="1"/>
  <c r="L125" i="1"/>
  <c r="M150" i="1"/>
  <c r="L178" i="1"/>
  <c r="AD178" i="1" s="1"/>
  <c r="AD235" i="1"/>
  <c r="M183" i="1"/>
  <c r="M323" i="1"/>
  <c r="L331" i="1"/>
  <c r="M247" i="1"/>
  <c r="AD233" i="1"/>
  <c r="M389" i="1"/>
  <c r="L250" i="1"/>
  <c r="AD250" i="1" s="1"/>
  <c r="M383" i="1"/>
  <c r="M328" i="1"/>
  <c r="L327" i="1"/>
  <c r="M360" i="1"/>
  <c r="M320" i="1"/>
  <c r="AD378" i="1"/>
  <c r="L390" i="1"/>
  <c r="M909" i="1"/>
  <c r="AD44" i="1"/>
  <c r="L224" i="1"/>
  <c r="L26" i="3"/>
  <c r="M65" i="3"/>
  <c r="Z66" i="6"/>
  <c r="L280" i="1"/>
  <c r="L409" i="1"/>
  <c r="L266" i="1"/>
  <c r="L411" i="1"/>
  <c r="L227" i="1"/>
  <c r="L481" i="1"/>
  <c r="L27" i="1"/>
  <c r="L394" i="1"/>
  <c r="L435" i="1"/>
  <c r="L215" i="1"/>
  <c r="L503" i="1"/>
  <c r="L259" i="1"/>
  <c r="L436" i="1"/>
  <c r="L401" i="1"/>
  <c r="L455" i="1"/>
  <c r="L17" i="1"/>
  <c r="L214" i="1"/>
  <c r="L283" i="1"/>
  <c r="L421" i="1"/>
  <c r="L583" i="1"/>
  <c r="L762" i="1"/>
  <c r="L49" i="3"/>
  <c r="L59" i="7"/>
  <c r="L417" i="1"/>
  <c r="L684" i="1"/>
  <c r="L823" i="1"/>
  <c r="L70" i="3"/>
  <c r="L571" i="1"/>
  <c r="L686" i="1"/>
  <c r="L806" i="1"/>
  <c r="L13" i="3"/>
  <c r="L104" i="3"/>
  <c r="L256" i="1"/>
  <c r="L585" i="1"/>
  <c r="L755" i="1"/>
  <c r="L109" i="3"/>
  <c r="L30" i="6"/>
  <c r="L651" i="1"/>
  <c r="AD571" i="1"/>
  <c r="L811" i="1"/>
  <c r="L121" i="3"/>
  <c r="L674" i="1"/>
  <c r="L764" i="1"/>
  <c r="L841" i="1"/>
  <c r="L513" i="1"/>
  <c r="L800" i="1"/>
  <c r="AD49" i="3"/>
  <c r="M895" i="1"/>
  <c r="L33" i="1"/>
  <c r="L120" i="1"/>
  <c r="L136" i="1"/>
  <c r="AD246" i="1"/>
  <c r="L840" i="1"/>
  <c r="L25" i="3"/>
  <c r="L31" i="3"/>
  <c r="AD8" i="4"/>
  <c r="L64" i="6"/>
  <c r="Z63" i="6"/>
  <c r="L75" i="6"/>
  <c r="M75" i="6" s="1"/>
  <c r="L15" i="1"/>
  <c r="AD15" i="1" s="1"/>
  <c r="L267" i="1"/>
  <c r="L501" i="1"/>
  <c r="L203" i="1"/>
  <c r="AD409" i="1"/>
  <c r="L262" i="1"/>
  <c r="L452" i="1"/>
  <c r="L207" i="1"/>
  <c r="L366" i="1"/>
  <c r="L536" i="1"/>
  <c r="L62" i="1"/>
  <c r="L433" i="1"/>
  <c r="L424" i="1"/>
  <c r="L295" i="1"/>
  <c r="L278" i="1"/>
  <c r="L485" i="1"/>
  <c r="L271" i="1"/>
  <c r="AD394" i="1"/>
  <c r="AD485" i="1"/>
  <c r="L430" i="1"/>
  <c r="L348" i="1"/>
  <c r="L264" i="1"/>
  <c r="L289" i="1"/>
  <c r="L594" i="1"/>
  <c r="L772" i="1"/>
  <c r="M772" i="1" s="1"/>
  <c r="L92" i="3"/>
  <c r="L42" i="7"/>
  <c r="L550" i="1"/>
  <c r="L634" i="1"/>
  <c r="L805" i="1"/>
  <c r="L680" i="1"/>
  <c r="L660" i="1"/>
  <c r="L820" i="1"/>
  <c r="L7" i="3"/>
  <c r="L116" i="3"/>
  <c r="L396" i="1"/>
  <c r="L672" i="1"/>
  <c r="L747" i="1"/>
  <c r="L141" i="3"/>
  <c r="L712" i="1"/>
  <c r="L21" i="3"/>
  <c r="L34" i="7"/>
  <c r="L603" i="1"/>
  <c r="L652" i="1"/>
  <c r="L664" i="1"/>
  <c r="L636" i="1"/>
  <c r="L659" i="1"/>
  <c r="L7" i="6"/>
  <c r="L592" i="1"/>
  <c r="L849" i="1"/>
  <c r="L572" i="1"/>
  <c r="L700" i="1"/>
  <c r="L728" i="1"/>
  <c r="L10" i="3"/>
  <c r="L570" i="1"/>
  <c r="L779" i="1"/>
  <c r="L871" i="1"/>
  <c r="L112" i="3"/>
  <c r="L707" i="1"/>
  <c r="L69" i="3"/>
  <c r="M133" i="1"/>
  <c r="AD26" i="3"/>
  <c r="M6" i="4"/>
  <c r="L47" i="6"/>
  <c r="M8" i="4"/>
  <c r="M69" i="8"/>
  <c r="L74" i="8"/>
  <c r="M74" i="8" s="1"/>
  <c r="L19" i="1"/>
  <c r="L304" i="1"/>
  <c r="L516" i="1"/>
  <c r="L428" i="1"/>
  <c r="M428" i="1" s="1"/>
  <c r="L204" i="1"/>
  <c r="L482" i="1"/>
  <c r="AD482" i="1" s="1"/>
  <c r="L300" i="1"/>
  <c r="L457" i="1"/>
  <c r="L24" i="1"/>
  <c r="L261" i="1"/>
  <c r="L290" i="1"/>
  <c r="L427" i="1"/>
  <c r="L526" i="1"/>
  <c r="L293" i="1"/>
  <c r="L406" i="1"/>
  <c r="AD427" i="1"/>
  <c r="L478" i="1"/>
  <c r="L339" i="1"/>
  <c r="AD452" i="1"/>
  <c r="M501" i="1"/>
  <c r="L679" i="1"/>
  <c r="L776" i="1"/>
  <c r="L73" i="3"/>
  <c r="L555" i="1"/>
  <c r="L711" i="1"/>
  <c r="L847" i="1"/>
  <c r="AD847" i="1" s="1"/>
  <c r="L665" i="1"/>
  <c r="L802" i="1"/>
  <c r="L18" i="3"/>
  <c r="L140" i="3"/>
  <c r="L403" i="1"/>
  <c r="L839" i="1"/>
  <c r="L15" i="6"/>
  <c r="L727" i="1"/>
  <c r="L559" i="1"/>
  <c r="L608" i="1"/>
  <c r="L675" i="1"/>
  <c r="L86" i="3"/>
  <c r="L60" i="1"/>
  <c r="L588" i="1"/>
  <c r="L647" i="1"/>
  <c r="L703" i="1"/>
  <c r="L81" i="6"/>
  <c r="L621" i="1"/>
  <c r="L768" i="1"/>
  <c r="L702" i="1"/>
  <c r="L23" i="6"/>
  <c r="L662" i="1"/>
  <c r="L616" i="1"/>
  <c r="L756" i="1"/>
  <c r="L93" i="3"/>
  <c r="L613" i="1"/>
  <c r="L619" i="1"/>
  <c r="L821" i="1"/>
  <c r="AD123" i="1"/>
  <c r="AD106" i="1"/>
  <c r="M250" i="1"/>
  <c r="L33" i="3"/>
  <c r="L27" i="3"/>
  <c r="AD27" i="3" s="1"/>
  <c r="M26" i="3"/>
  <c r="M74" i="6"/>
  <c r="Z65" i="6"/>
  <c r="Z75" i="6"/>
  <c r="Z74" i="8"/>
  <c r="L29" i="1"/>
  <c r="L276" i="1"/>
  <c r="L509" i="1"/>
  <c r="M509" i="1" s="1"/>
  <c r="L314" i="1"/>
  <c r="AD501" i="1"/>
  <c r="L299" i="1"/>
  <c r="L425" i="1"/>
  <c r="M204" i="1"/>
  <c r="L309" i="1"/>
  <c r="L65" i="1"/>
  <c r="L349" i="1"/>
  <c r="L504" i="1"/>
  <c r="L310" i="1"/>
  <c r="L22" i="1"/>
  <c r="L269" i="1"/>
  <c r="M837" i="1"/>
  <c r="M27" i="3"/>
  <c r="AD6" i="4"/>
  <c r="L7" i="4"/>
  <c r="L51" i="6"/>
  <c r="L11" i="4"/>
  <c r="L59" i="6"/>
  <c r="M59" i="6" s="1"/>
  <c r="L71" i="6"/>
  <c r="M71" i="6" s="1"/>
  <c r="M25" i="7"/>
  <c r="L71" i="8"/>
  <c r="M71" i="8" s="1"/>
  <c r="L70" i="8"/>
  <c r="M70" i="8" s="1"/>
  <c r="L16" i="1"/>
  <c r="M16" i="1" s="1"/>
  <c r="L347" i="1"/>
  <c r="L507" i="1"/>
  <c r="M507" i="1" s="1"/>
  <c r="L287" i="1"/>
  <c r="L279" i="1"/>
  <c r="AD509" i="1"/>
  <c r="L344" i="1"/>
  <c r="L461" i="1"/>
  <c r="L353" i="1"/>
  <c r="L517" i="1"/>
  <c r="L313" i="1"/>
  <c r="AD313" i="1" s="1"/>
  <c r="L25" i="1"/>
  <c r="L372" i="1"/>
  <c r="L541" i="1"/>
  <c r="L273" i="1"/>
  <c r="L307" i="1"/>
  <c r="L492" i="1"/>
  <c r="L473" i="1"/>
  <c r="L537" i="1"/>
  <c r="L201" i="1"/>
  <c r="L355" i="1"/>
  <c r="L443" i="1"/>
  <c r="AD29" i="1"/>
  <c r="AD280" i="1"/>
  <c r="AD347" i="1"/>
  <c r="L343" i="1"/>
  <c r="L467" i="1"/>
  <c r="L521" i="1"/>
  <c r="L669" i="1"/>
  <c r="L720" i="1"/>
  <c r="M720" i="1" s="1"/>
  <c r="L87" i="3"/>
  <c r="M87" i="3" s="1"/>
  <c r="L477" i="1"/>
  <c r="L602" i="1"/>
  <c r="L875" i="1"/>
  <c r="L41" i="6"/>
  <c r="L569" i="1"/>
  <c r="L718" i="1"/>
  <c r="L822" i="1"/>
  <c r="AD73" i="3"/>
  <c r="L145" i="3"/>
  <c r="L495" i="1"/>
  <c r="L576" i="1"/>
  <c r="M875" i="1"/>
  <c r="L154" i="3"/>
  <c r="L54" i="7"/>
  <c r="AD684" i="1"/>
  <c r="M665" i="1"/>
  <c r="L780" i="1"/>
  <c r="L125" i="3"/>
  <c r="L629" i="1"/>
  <c r="AD651" i="1"/>
  <c r="L709" i="1"/>
  <c r="M709" i="1" s="1"/>
  <c r="M287" i="1"/>
  <c r="L529" i="1"/>
  <c r="L799" i="1"/>
  <c r="L79" i="3"/>
  <c r="L635" i="1"/>
  <c r="L846" i="1"/>
  <c r="M811" i="1"/>
  <c r="L40" i="7"/>
  <c r="M244" i="1"/>
  <c r="AD148" i="1"/>
  <c r="M178" i="1"/>
  <c r="AD247" i="1"/>
  <c r="M838" i="1"/>
  <c r="Z51" i="6"/>
  <c r="L68" i="6"/>
  <c r="M73" i="8"/>
  <c r="L62" i="8"/>
  <c r="M62" i="8" s="1"/>
  <c r="Z70" i="8"/>
  <c r="L18" i="1"/>
  <c r="L402" i="1"/>
  <c r="L449" i="1"/>
  <c r="L265" i="1"/>
  <c r="L531" i="1"/>
  <c r="L306" i="1"/>
  <c r="L423" i="1"/>
  <c r="L277" i="1"/>
  <c r="L480" i="1"/>
  <c r="L474" i="1"/>
  <c r="L210" i="1"/>
  <c r="L508" i="1"/>
  <c r="AD62" i="1"/>
  <c r="L292" i="1"/>
  <c r="L49" i="1"/>
  <c r="L548" i="1"/>
  <c r="M25" i="1"/>
  <c r="L294" i="1"/>
  <c r="L21" i="1"/>
  <c r="M290" i="1"/>
  <c r="L393" i="1"/>
  <c r="L554" i="1"/>
  <c r="AD428" i="1"/>
  <c r="AD16" i="1"/>
  <c r="AD299" i="1"/>
  <c r="AD393" i="1"/>
  <c r="L499" i="1"/>
  <c r="L574" i="1"/>
  <c r="L615" i="1"/>
  <c r="L765" i="1"/>
  <c r="L117" i="3"/>
  <c r="L565" i="1"/>
  <c r="L689" i="1"/>
  <c r="L82" i="3"/>
  <c r="L79" i="6"/>
  <c r="AD526" i="1"/>
  <c r="L642" i="1"/>
  <c r="L693" i="1"/>
  <c r="M805" i="1"/>
  <c r="L91" i="3"/>
  <c r="M91" i="3" s="1"/>
  <c r="L14" i="6"/>
  <c r="L547" i="1"/>
  <c r="L654" i="1"/>
  <c r="L108" i="3"/>
  <c r="L165" i="3"/>
  <c r="L514" i="1"/>
  <c r="M514" i="1" s="1"/>
  <c r="L676" i="1"/>
  <c r="M676" i="1" s="1"/>
  <c r="L791" i="1"/>
  <c r="L118" i="3"/>
  <c r="L220" i="1"/>
  <c r="L627" i="1"/>
  <c r="M727" i="1"/>
  <c r="L98" i="3"/>
  <c r="AD265" i="1"/>
  <c r="L543" i="1"/>
  <c r="L745" i="1"/>
  <c r="L738" i="1"/>
  <c r="L42" i="3"/>
  <c r="M267" i="1"/>
  <c r="L566" i="1"/>
  <c r="M659" i="1"/>
  <c r="L782" i="1"/>
  <c r="L842" i="1"/>
  <c r="L134" i="3"/>
  <c r="M18" i="1"/>
  <c r="L582" i="1"/>
  <c r="AD841" i="1"/>
  <c r="AD134" i="3"/>
  <c r="L40" i="1"/>
  <c r="M79" i="1"/>
  <c r="AD107" i="1"/>
  <c r="L128" i="1"/>
  <c r="M158" i="1"/>
  <c r="M233" i="1"/>
  <c r="L9" i="4"/>
  <c r="L52" i="6"/>
  <c r="Z59" i="6"/>
  <c r="M65" i="6"/>
  <c r="Z25" i="7"/>
  <c r="Z71" i="8"/>
  <c r="L57" i="1"/>
  <c r="M57" i="1" s="1"/>
  <c r="L479" i="1"/>
  <c r="M479" i="1" s="1"/>
  <c r="L422" i="1"/>
  <c r="AD422" i="1" s="1"/>
  <c r="L288" i="1"/>
  <c r="L494" i="1"/>
  <c r="AD288" i="1"/>
  <c r="L434" i="1"/>
  <c r="L305" i="1"/>
  <c r="L562" i="1"/>
  <c r="L416" i="1"/>
  <c r="L212" i="1"/>
  <c r="AD212" i="1" s="1"/>
  <c r="AD24" i="1"/>
  <c r="M24" i="1"/>
  <c r="L336" i="1"/>
  <c r="L59" i="1"/>
  <c r="M394" i="1"/>
  <c r="L408" i="1"/>
  <c r="L67" i="1"/>
  <c r="L216" i="1"/>
  <c r="AD336" i="1"/>
  <c r="M516" i="1"/>
  <c r="L53" i="1"/>
  <c r="L255" i="1"/>
  <c r="L345" i="1"/>
  <c r="L405" i="1"/>
  <c r="L410" i="1"/>
  <c r="L551" i="1"/>
  <c r="L723" i="1"/>
  <c r="L818" i="1"/>
  <c r="L155" i="3"/>
  <c r="M306" i="1"/>
  <c r="L607" i="1"/>
  <c r="AD607" i="1" s="1"/>
  <c r="L699" i="1"/>
  <c r="AD699" i="1" s="1"/>
  <c r="L41" i="3"/>
  <c r="M422" i="1"/>
  <c r="L734" i="1"/>
  <c r="L817" i="1"/>
  <c r="AD87" i="3"/>
  <c r="L38" i="6"/>
  <c r="L515" i="1"/>
  <c r="L586" i="1"/>
  <c r="L746" i="1"/>
  <c r="L75" i="3"/>
  <c r="L11" i="6"/>
  <c r="L491" i="1"/>
  <c r="M594" i="1"/>
  <c r="L740" i="1"/>
  <c r="L844" i="1"/>
  <c r="L297" i="1"/>
  <c r="L697" i="1"/>
  <c r="AD672" i="1"/>
  <c r="L771" i="1"/>
  <c r="L80" i="3"/>
  <c r="L538" i="1"/>
  <c r="L626" i="1"/>
  <c r="L798" i="1"/>
  <c r="L9" i="3"/>
  <c r="L142" i="3"/>
  <c r="AD344" i="1"/>
  <c r="AD559" i="1"/>
  <c r="L775" i="1"/>
  <c r="L873" i="1"/>
  <c r="L107" i="3"/>
  <c r="L217" i="1"/>
  <c r="L719" i="1"/>
  <c r="L790" i="1"/>
  <c r="L829" i="1"/>
  <c r="M125" i="3"/>
  <c r="L208" i="1"/>
  <c r="L643" i="1"/>
  <c r="L568" i="1"/>
  <c r="L666" i="1"/>
  <c r="L787" i="1"/>
  <c r="M49" i="3"/>
  <c r="M130" i="1"/>
  <c r="L189" i="1"/>
  <c r="L238" i="1"/>
  <c r="AD320" i="1"/>
  <c r="AD381" i="1"/>
  <c r="L32" i="3"/>
  <c r="L48" i="6"/>
  <c r="M51" i="6"/>
  <c r="L54" i="6"/>
  <c r="L67" i="6"/>
  <c r="M67" i="6" s="1"/>
  <c r="Z71" i="6"/>
  <c r="Z73" i="8"/>
  <c r="Z62" i="8"/>
  <c r="L56" i="1"/>
  <c r="M56" i="1" s="1"/>
  <c r="L456" i="1"/>
  <c r="L54" i="1"/>
  <c r="AD304" i="1"/>
  <c r="L73" i="1"/>
  <c r="L340" i="1"/>
  <c r="L448" i="1"/>
  <c r="M288" i="1"/>
  <c r="M434" i="1"/>
  <c r="L407" i="1"/>
  <c r="L459" i="1"/>
  <c r="L55" i="1"/>
  <c r="L61" i="1"/>
  <c r="L303" i="1"/>
  <c r="L72" i="1"/>
  <c r="L365" i="1"/>
  <c r="AD57" i="1"/>
  <c r="L281" i="1"/>
  <c r="L432" i="1"/>
  <c r="AD25" i="1"/>
  <c r="M303" i="1"/>
  <c r="AD59" i="1"/>
  <c r="AD267" i="1"/>
  <c r="AD449" i="1"/>
  <c r="L561" i="1"/>
  <c r="M561" i="1" s="1"/>
  <c r="L667" i="1"/>
  <c r="AD667" i="1" s="1"/>
  <c r="L704" i="1"/>
  <c r="L29" i="6"/>
  <c r="Z29" i="6" s="1"/>
  <c r="L462" i="1"/>
  <c r="L625" i="1"/>
  <c r="L694" i="1"/>
  <c r="M694" i="1" s="1"/>
  <c r="L17" i="3"/>
  <c r="L52" i="7"/>
  <c r="L505" i="1"/>
  <c r="AD505" i="1" s="1"/>
  <c r="AD594" i="1"/>
  <c r="L773" i="1"/>
  <c r="L113" i="3"/>
  <c r="L72" i="6"/>
  <c r="L587" i="1"/>
  <c r="AD734" i="1"/>
  <c r="L81" i="3"/>
  <c r="AD140" i="3"/>
  <c r="M29" i="1"/>
  <c r="L624" i="1"/>
  <c r="L623" i="1"/>
  <c r="L784" i="1"/>
  <c r="AD839" i="1"/>
  <c r="L82" i="6"/>
  <c r="M482" i="1"/>
  <c r="L683" i="1"/>
  <c r="L766" i="1"/>
  <c r="L59" i="3"/>
  <c r="L38" i="1"/>
  <c r="AD93" i="1"/>
  <c r="M37" i="1"/>
  <c r="L141" i="1"/>
  <c r="M180" i="1"/>
  <c r="AD150" i="1"/>
  <c r="L234" i="1"/>
  <c r="AD28" i="3"/>
  <c r="L53" i="6"/>
  <c r="M53" i="6" s="1"/>
  <c r="L58" i="6"/>
  <c r="Z54" i="6"/>
  <c r="L10" i="4"/>
  <c r="M10" i="4" s="1"/>
  <c r="L10" i="7"/>
  <c r="L61" i="6"/>
  <c r="M61" i="6" s="1"/>
  <c r="Z67" i="6"/>
  <c r="M73" i="6"/>
  <c r="L66" i="1"/>
  <c r="M66" i="1" s="1"/>
  <c r="L301" i="1"/>
  <c r="L52" i="1"/>
  <c r="AD52" i="1" s="1"/>
  <c r="L275" i="1"/>
  <c r="L26" i="1"/>
  <c r="AD402" i="1"/>
  <c r="L540" i="1"/>
  <c r="M304" i="1"/>
  <c r="M448" i="1"/>
  <c r="AD276" i="1"/>
  <c r="M409" i="1"/>
  <c r="M207" i="1"/>
  <c r="L270" i="1"/>
  <c r="M55" i="1"/>
  <c r="L296" i="1"/>
  <c r="L69" i="1"/>
  <c r="M69" i="1" s="1"/>
  <c r="L282" i="1"/>
  <c r="M282" i="1" s="1"/>
  <c r="L439" i="1"/>
  <c r="M59" i="1"/>
  <c r="L357" i="1"/>
  <c r="L458" i="1"/>
  <c r="L71" i="1"/>
  <c r="L315" i="1"/>
  <c r="L601" i="1"/>
  <c r="L429" i="1"/>
  <c r="L206" i="1"/>
  <c r="M314" i="1"/>
  <c r="M336" i="1"/>
  <c r="L397" i="1"/>
  <c r="L471" i="1"/>
  <c r="L564" i="1"/>
  <c r="L661" i="1"/>
  <c r="AD661" i="1" s="1"/>
  <c r="L845" i="1"/>
  <c r="L164" i="3"/>
  <c r="AD164" i="3" s="1"/>
  <c r="L653" i="1"/>
  <c r="L794" i="1"/>
  <c r="AD92" i="3"/>
  <c r="M280" i="1"/>
  <c r="L524" i="1"/>
  <c r="L610" i="1"/>
  <c r="L783" i="1"/>
  <c r="AD783" i="1" s="1"/>
  <c r="AD875" i="1"/>
  <c r="L106" i="3"/>
  <c r="L596" i="1"/>
  <c r="AD610" i="1"/>
  <c r="AD762" i="1"/>
  <c r="L102" i="3"/>
  <c r="AD227" i="1"/>
  <c r="L528" i="1"/>
  <c r="M634" i="1"/>
  <c r="L713" i="1"/>
  <c r="M704" i="1"/>
  <c r="Z41" i="6"/>
  <c r="M684" i="1"/>
  <c r="L732" i="1"/>
  <c r="L759" i="1"/>
  <c r="AD91" i="3"/>
  <c r="M427" i="1"/>
  <c r="L497" i="1"/>
  <c r="L673" i="1"/>
  <c r="M783" i="1"/>
  <c r="L36" i="3"/>
  <c r="Z11" i="6"/>
  <c r="L496" i="1"/>
  <c r="L752" i="1"/>
  <c r="L687" i="1"/>
  <c r="L726" i="1"/>
  <c r="L8" i="3"/>
  <c r="L156" i="3"/>
  <c r="L371" i="1"/>
  <c r="L590" i="1"/>
  <c r="L658" i="1"/>
  <c r="AD842" i="1"/>
  <c r="L147" i="3"/>
  <c r="L447" i="1"/>
  <c r="L567" i="1"/>
  <c r="AD590" i="1"/>
  <c r="L671" i="1"/>
  <c r="L774" i="1"/>
  <c r="M52" i="7"/>
  <c r="L552" i="1"/>
  <c r="AD615" i="1"/>
  <c r="L737" i="1"/>
  <c r="L850" i="1"/>
  <c r="L99" i="3"/>
  <c r="M112" i="1"/>
  <c r="M95" i="1"/>
  <c r="AD116" i="1"/>
  <c r="L146" i="1"/>
  <c r="L145" i="1"/>
  <c r="AD329" i="1"/>
  <c r="AD360" i="1"/>
  <c r="Z53" i="6"/>
  <c r="M66" i="6"/>
  <c r="M54" i="6"/>
  <c r="Z73" i="6"/>
  <c r="L369" i="1"/>
  <c r="L573" i="1"/>
  <c r="L274" i="1"/>
  <c r="L341" i="1"/>
  <c r="L483" i="1"/>
  <c r="L70" i="1"/>
  <c r="M276" i="1"/>
  <c r="L438" i="1"/>
  <c r="L205" i="1"/>
  <c r="L257" i="1"/>
  <c r="L437" i="1"/>
  <c r="L211" i="1"/>
  <c r="L356" i="1"/>
  <c r="M212" i="1"/>
  <c r="L486" i="1"/>
  <c r="L284" i="1"/>
  <c r="L370" i="1"/>
  <c r="L346" i="1"/>
  <c r="AD346" i="1" s="1"/>
  <c r="AD55" i="1"/>
  <c r="M296" i="1"/>
  <c r="L431" i="1"/>
  <c r="AD18" i="1"/>
  <c r="L209" i="1"/>
  <c r="L469" i="1"/>
  <c r="AD492" i="1"/>
  <c r="AD369" i="1"/>
  <c r="AD306" i="1"/>
  <c r="AD296" i="1"/>
  <c r="AD478" i="1"/>
  <c r="L511" i="1"/>
  <c r="L795" i="1"/>
  <c r="L729" i="1"/>
  <c r="L872" i="1"/>
  <c r="L56" i="7"/>
  <c r="Z56" i="7" s="1"/>
  <c r="L618" i="1"/>
  <c r="L788" i="1"/>
  <c r="M73" i="3"/>
  <c r="M402" i="1"/>
  <c r="L518" i="1"/>
  <c r="L598" i="1"/>
  <c r="M788" i="1"/>
  <c r="L16" i="3"/>
  <c r="L95" i="3"/>
  <c r="Z59" i="7"/>
  <c r="L580" i="1"/>
  <c r="L622" i="1"/>
  <c r="L804" i="1"/>
  <c r="M804" i="1" s="1"/>
  <c r="L136" i="3"/>
  <c r="AD136" i="3" s="1"/>
  <c r="Z14" i="6"/>
  <c r="AD305" i="1"/>
  <c r="L685" i="1"/>
  <c r="M622" i="1"/>
  <c r="L785" i="1"/>
  <c r="L827" i="1"/>
  <c r="L17" i="6"/>
  <c r="M17" i="6" s="1"/>
  <c r="L560" i="1"/>
  <c r="M560" i="1" s="1"/>
  <c r="AD634" i="1"/>
  <c r="AD676" i="1"/>
  <c r="L89" i="3"/>
  <c r="AD89" i="3" s="1"/>
  <c r="L114" i="1"/>
  <c r="AD195" i="1"/>
  <c r="AD183" i="1"/>
  <c r="L50" i="6"/>
  <c r="Z64" i="6"/>
  <c r="M48" i="6"/>
  <c r="L49" i="6"/>
  <c r="AD10" i="4"/>
  <c r="L57" i="6"/>
  <c r="Z61" i="6"/>
  <c r="L69" i="6"/>
  <c r="L68" i="8"/>
  <c r="L260" i="1"/>
  <c r="AD260" i="1" s="1"/>
  <c r="L426" i="1"/>
  <c r="M426" i="1" s="1"/>
  <c r="L68" i="1"/>
  <c r="L302" i="1"/>
  <c r="M302" i="1" s="1"/>
  <c r="AD56" i="1"/>
  <c r="L415" i="1"/>
  <c r="L395" i="1"/>
  <c r="L468" i="1"/>
  <c r="L291" i="1"/>
  <c r="M291" i="1" s="1"/>
  <c r="AD507" i="1"/>
  <c r="L213" i="1"/>
  <c r="AD291" i="1"/>
  <c r="AD310" i="1"/>
  <c r="L453" i="1"/>
  <c r="L221" i="1"/>
  <c r="L506" i="1"/>
  <c r="L298" i="1"/>
  <c r="L308" i="1"/>
  <c r="L451" i="1"/>
  <c r="L28" i="1"/>
  <c r="AD314" i="1"/>
  <c r="L420" i="1"/>
  <c r="L510" i="1"/>
  <c r="AD203" i="1"/>
  <c r="L418" i="1"/>
  <c r="AD308" i="1"/>
  <c r="M506" i="1"/>
  <c r="L611" i="1"/>
  <c r="L758" i="1"/>
  <c r="L56" i="3"/>
  <c r="L80" i="6"/>
  <c r="Z80" i="6" s="1"/>
  <c r="AD438" i="1"/>
  <c r="L630" i="1"/>
  <c r="L735" i="1"/>
  <c r="M393" i="1"/>
  <c r="L575" i="1"/>
  <c r="L632" i="1"/>
  <c r="L781" i="1"/>
  <c r="L22" i="3"/>
  <c r="L127" i="3"/>
  <c r="AD266" i="1"/>
  <c r="L597" i="1"/>
  <c r="L640" i="1"/>
  <c r="L761" i="1"/>
  <c r="L131" i="3"/>
  <c r="L35" i="6"/>
  <c r="M347" i="1"/>
  <c r="M607" i="1"/>
  <c r="M667" i="1"/>
  <c r="M762" i="1"/>
  <c r="M847" i="1"/>
  <c r="L161" i="3"/>
  <c r="L62" i="6"/>
  <c r="AD302" i="1"/>
  <c r="AD207" i="1"/>
  <c r="L20" i="1"/>
  <c r="L163" i="3"/>
  <c r="L558" i="1"/>
  <c r="L614" i="1"/>
  <c r="AD597" i="1"/>
  <c r="L578" i="1"/>
  <c r="L338" i="1"/>
  <c r="L701" i="1"/>
  <c r="L74" i="3"/>
  <c r="AD74" i="3" s="1"/>
  <c r="AD647" i="1"/>
  <c r="L825" i="1"/>
  <c r="Z7" i="6"/>
  <c r="L657" i="1"/>
  <c r="L103" i="3"/>
  <c r="AD439" i="1"/>
  <c r="AD729" i="1"/>
  <c r="AD41" i="3"/>
  <c r="L272" i="1"/>
  <c r="L534" i="1"/>
  <c r="L650" i="1"/>
  <c r="AD758" i="1"/>
  <c r="L8" i="6"/>
  <c r="M541" i="1"/>
  <c r="L542" i="1"/>
  <c r="AD583" i="1"/>
  <c r="L631" i="1"/>
  <c r="AD718" i="1"/>
  <c r="M800" i="1"/>
  <c r="M93" i="3"/>
  <c r="M7" i="6"/>
  <c r="Z82" i="6"/>
  <c r="L12" i="8"/>
  <c r="L57" i="8"/>
  <c r="L63" i="8"/>
  <c r="L45" i="7"/>
  <c r="L7" i="7"/>
  <c r="L46" i="8"/>
  <c r="M35" i="6"/>
  <c r="L65" i="7"/>
  <c r="M26" i="1"/>
  <c r="M423" i="1"/>
  <c r="M309" i="1"/>
  <c r="M27" i="1"/>
  <c r="M353" i="1"/>
  <c r="M517" i="1"/>
  <c r="M295" i="1"/>
  <c r="M548" i="1"/>
  <c r="M273" i="1"/>
  <c r="AD298" i="1"/>
  <c r="AD473" i="1"/>
  <c r="M28" i="1"/>
  <c r="M430" i="1"/>
  <c r="M339" i="1"/>
  <c r="M345" i="1"/>
  <c r="M421" i="1"/>
  <c r="M511" i="1"/>
  <c r="M417" i="1"/>
  <c r="M569" i="1"/>
  <c r="M693" i="1"/>
  <c r="M106" i="3"/>
  <c r="M495" i="1"/>
  <c r="M755" i="1"/>
  <c r="M131" i="3"/>
  <c r="M30" i="6"/>
  <c r="M712" i="1"/>
  <c r="AD791" i="1"/>
  <c r="Z34" i="7"/>
  <c r="M697" i="1"/>
  <c r="M673" i="1"/>
  <c r="M592" i="1"/>
  <c r="M782" i="1"/>
  <c r="M849" i="1"/>
  <c r="M156" i="3"/>
  <c r="AD582" i="1"/>
  <c r="M658" i="1"/>
  <c r="M447" i="1"/>
  <c r="M779" i="1"/>
  <c r="M534" i="1"/>
  <c r="M69" i="3"/>
  <c r="L48" i="1"/>
  <c r="L286" i="1"/>
  <c r="L202" i="1"/>
  <c r="L398" i="1"/>
  <c r="M260" i="1"/>
  <c r="AD653" i="1"/>
  <c r="L563" i="1"/>
  <c r="L730" i="1"/>
  <c r="M610" i="1"/>
  <c r="L399" i="1"/>
  <c r="AD399" i="1" s="1"/>
  <c r="L695" i="1"/>
  <c r="L101" i="3"/>
  <c r="AD623" i="1"/>
  <c r="L824" i="1"/>
  <c r="M480" i="1"/>
  <c r="L733" i="1"/>
  <c r="M142" i="3"/>
  <c r="M452" i="1"/>
  <c r="L581" i="1"/>
  <c r="L778" i="1"/>
  <c r="L88" i="3"/>
  <c r="AD274" i="1"/>
  <c r="AD551" i="1"/>
  <c r="L750" i="1"/>
  <c r="AD823" i="1"/>
  <c r="AD101" i="3"/>
  <c r="L26" i="6"/>
  <c r="AD613" i="1"/>
  <c r="AD555" i="1"/>
  <c r="L644" i="1"/>
  <c r="L763" i="1"/>
  <c r="L722" i="1"/>
  <c r="M841" i="1"/>
  <c r="AD70" i="3"/>
  <c r="L18" i="7"/>
  <c r="M42" i="7"/>
  <c r="L31" i="7"/>
  <c r="L43" i="8"/>
  <c r="L50" i="7"/>
  <c r="L49" i="8"/>
  <c r="Z31" i="7"/>
  <c r="L32" i="6"/>
  <c r="L52" i="8"/>
  <c r="AD26" i="1"/>
  <c r="AD423" i="1"/>
  <c r="AD309" i="1"/>
  <c r="AD27" i="1"/>
  <c r="AD353" i="1"/>
  <c r="AD517" i="1"/>
  <c r="AD295" i="1"/>
  <c r="AD548" i="1"/>
  <c r="AD273" i="1"/>
  <c r="M298" i="1"/>
  <c r="M473" i="1"/>
  <c r="AD28" i="1"/>
  <c r="AD430" i="1"/>
  <c r="AD339" i="1"/>
  <c r="AD345" i="1"/>
  <c r="AD421" i="1"/>
  <c r="AD511" i="1"/>
  <c r="AD417" i="1"/>
  <c r="AD569" i="1"/>
  <c r="AD693" i="1"/>
  <c r="AD106" i="3"/>
  <c r="AD495" i="1"/>
  <c r="AD755" i="1"/>
  <c r="AD131" i="3"/>
  <c r="Z30" i="6"/>
  <c r="AD712" i="1"/>
  <c r="M791" i="1"/>
  <c r="M34" i="7"/>
  <c r="AD697" i="1"/>
  <c r="M399" i="1"/>
  <c r="AD673" i="1"/>
  <c r="AD592" i="1"/>
  <c r="AD782" i="1"/>
  <c r="AD849" i="1"/>
  <c r="AD156" i="3"/>
  <c r="M582" i="1"/>
  <c r="AD658" i="1"/>
  <c r="AD447" i="1"/>
  <c r="AD779" i="1"/>
  <c r="AD534" i="1"/>
  <c r="AD69" i="3"/>
  <c r="M217" i="1"/>
  <c r="M871" i="1"/>
  <c r="M50" i="7"/>
  <c r="M45" i="7"/>
  <c r="L258" i="1"/>
  <c r="AD290" i="1"/>
  <c r="L285" i="1"/>
  <c r="AD426" i="1"/>
  <c r="L446" i="1"/>
  <c r="L801" i="1"/>
  <c r="L696" i="1"/>
  <c r="L725" i="1"/>
  <c r="AD725" i="1"/>
  <c r="L470" i="1"/>
  <c r="L715" i="1"/>
  <c r="L128" i="3"/>
  <c r="L717" i="1"/>
  <c r="L843" i="1"/>
  <c r="M432" i="1"/>
  <c r="L803" i="1"/>
  <c r="L159" i="3"/>
  <c r="L600" i="1"/>
  <c r="L789" i="1"/>
  <c r="AD300" i="1"/>
  <c r="AD497" i="1"/>
  <c r="L633" i="1"/>
  <c r="AD768" i="1"/>
  <c r="M845" i="1"/>
  <c r="L50" i="3"/>
  <c r="AD163" i="3"/>
  <c r="L525" i="1"/>
  <c r="M564" i="1"/>
  <c r="AD654" i="1"/>
  <c r="M737" i="1"/>
  <c r="M823" i="1"/>
  <c r="M107" i="3"/>
  <c r="L33" i="7"/>
  <c r="L37" i="7"/>
  <c r="Z33" i="7"/>
  <c r="M56" i="7"/>
  <c r="M18" i="7"/>
  <c r="L28" i="7"/>
  <c r="L111" i="3"/>
  <c r="L60" i="8"/>
  <c r="M262" i="1"/>
  <c r="M540" i="1"/>
  <c r="M65" i="1"/>
  <c r="M508" i="1"/>
  <c r="M215" i="1"/>
  <c r="M22" i="1"/>
  <c r="M294" i="1"/>
  <c r="M271" i="1"/>
  <c r="M455" i="1"/>
  <c r="M17" i="1"/>
  <c r="AD355" i="1"/>
  <c r="M510" i="1"/>
  <c r="M255" i="1"/>
  <c r="M289" i="1"/>
  <c r="M642" i="1"/>
  <c r="M773" i="1"/>
  <c r="M16" i="3"/>
  <c r="M127" i="3"/>
  <c r="M596" i="1"/>
  <c r="M747" i="1"/>
  <c r="M109" i="3"/>
  <c r="M491" i="1"/>
  <c r="M784" i="1"/>
  <c r="AD220" i="1"/>
  <c r="M652" i="1"/>
  <c r="M771" i="1"/>
  <c r="M98" i="3"/>
  <c r="AD470" i="1"/>
  <c r="M701" i="1"/>
  <c r="AD799" i="1"/>
  <c r="M496" i="1"/>
  <c r="M621" i="1"/>
  <c r="M775" i="1"/>
  <c r="M702" i="1"/>
  <c r="M803" i="1"/>
  <c r="M10" i="3"/>
  <c r="M619" i="1"/>
  <c r="M789" i="1"/>
  <c r="M49" i="8"/>
  <c r="AD735" i="1"/>
  <c r="Z48" i="6"/>
  <c r="L72" i="8"/>
  <c r="L450" i="1"/>
  <c r="M450" i="1" s="1"/>
  <c r="AD303" i="1"/>
  <c r="L337" i="1"/>
  <c r="L489" i="1"/>
  <c r="M489" i="1" s="1"/>
  <c r="AD564" i="1"/>
  <c r="AD694" i="1"/>
  <c r="AD665" i="1"/>
  <c r="M699" i="1"/>
  <c r="L678" i="1"/>
  <c r="AD678" i="1" s="1"/>
  <c r="AD514" i="1"/>
  <c r="L688" i="1"/>
  <c r="M688" i="1" s="1"/>
  <c r="L143" i="3"/>
  <c r="AD696" i="1"/>
  <c r="AD21" i="3"/>
  <c r="AD560" i="1"/>
  <c r="AD709" i="1"/>
  <c r="L146" i="3"/>
  <c r="L556" i="1"/>
  <c r="L617" i="1"/>
  <c r="M728" i="1"/>
  <c r="M101" i="3"/>
  <c r="AD479" i="1"/>
  <c r="AD602" i="1"/>
  <c r="AD669" i="1"/>
  <c r="L120" i="3"/>
  <c r="L137" i="3"/>
  <c r="AD614" i="1"/>
  <c r="AD650" i="1"/>
  <c r="M661" i="1"/>
  <c r="AD822" i="1"/>
  <c r="M29" i="6"/>
  <c r="L22" i="7"/>
  <c r="L43" i="7"/>
  <c r="Z43" i="7" s="1"/>
  <c r="L158" i="3"/>
  <c r="Z12" i="8"/>
  <c r="L85" i="6"/>
  <c r="L57" i="7"/>
  <c r="L16" i="7"/>
  <c r="L25" i="8"/>
  <c r="Z54" i="7"/>
  <c r="AD262" i="1"/>
  <c r="AD540" i="1"/>
  <c r="AD450" i="1"/>
  <c r="AD65" i="1"/>
  <c r="AD508" i="1"/>
  <c r="AD215" i="1"/>
  <c r="AD22" i="1"/>
  <c r="AD294" i="1"/>
  <c r="AD271" i="1"/>
  <c r="AD455" i="1"/>
  <c r="AD17" i="1"/>
  <c r="M355" i="1"/>
  <c r="AD510" i="1"/>
  <c r="AD255" i="1"/>
  <c r="AD289" i="1"/>
  <c r="AD489" i="1"/>
  <c r="AD642" i="1"/>
  <c r="AD773" i="1"/>
  <c r="AD16" i="3"/>
  <c r="AD127" i="3"/>
  <c r="AD596" i="1"/>
  <c r="AD747" i="1"/>
  <c r="AD109" i="3"/>
  <c r="AD491" i="1"/>
  <c r="AD784" i="1"/>
  <c r="M220" i="1"/>
  <c r="AD652" i="1"/>
  <c r="AD771" i="1"/>
  <c r="AD98" i="3"/>
  <c r="M470" i="1"/>
  <c r="AD701" i="1"/>
  <c r="M799" i="1"/>
  <c r="AD496" i="1"/>
  <c r="AD621" i="1"/>
  <c r="AD775" i="1"/>
  <c r="AD702" i="1"/>
  <c r="AD217" i="1"/>
  <c r="AD803" i="1"/>
  <c r="AD10" i="3"/>
  <c r="AD619" i="1"/>
  <c r="AD789" i="1"/>
  <c r="AD871" i="1"/>
  <c r="M43" i="7"/>
  <c r="Z50" i="7"/>
  <c r="Z49" i="8"/>
  <c r="Z45" i="7"/>
  <c r="Z8" i="6"/>
  <c r="M722" i="1"/>
  <c r="M111" i="3"/>
  <c r="M758" i="1"/>
  <c r="L55" i="8"/>
  <c r="L168" i="1"/>
  <c r="AD328" i="1"/>
  <c r="L460" i="1"/>
  <c r="L475" i="1"/>
  <c r="AD411" i="1"/>
  <c r="M485" i="1"/>
  <c r="L599" i="1"/>
  <c r="AD599" i="1" s="1"/>
  <c r="L731" i="1"/>
  <c r="AD772" i="1"/>
  <c r="L757" i="1"/>
  <c r="L813" i="1"/>
  <c r="L535" i="1"/>
  <c r="AD535" i="1" s="1"/>
  <c r="L744" i="1"/>
  <c r="AD727" i="1"/>
  <c r="L38" i="3"/>
  <c r="L498" i="1"/>
  <c r="M498" i="1" s="1"/>
  <c r="AD846" i="1"/>
  <c r="L139" i="3"/>
  <c r="AD561" i="1"/>
  <c r="L663" i="1"/>
  <c r="L767" i="1"/>
  <c r="L119" i="3"/>
  <c r="M436" i="1"/>
  <c r="L691" i="1"/>
  <c r="M767" i="1"/>
  <c r="AD872" i="1"/>
  <c r="L115" i="3"/>
  <c r="M72" i="6"/>
  <c r="M574" i="1"/>
  <c r="L710" i="1"/>
  <c r="AD700" i="1"/>
  <c r="L721" i="1"/>
  <c r="M729" i="1"/>
  <c r="M776" i="1"/>
  <c r="L792" i="1"/>
  <c r="Z40" i="7"/>
  <c r="L48" i="8"/>
  <c r="L6" i="7"/>
  <c r="L61" i="7"/>
  <c r="L35" i="7"/>
  <c r="M57" i="7"/>
  <c r="L59" i="8"/>
  <c r="Z59" i="8" s="1"/>
  <c r="L41" i="8"/>
  <c r="M279" i="1"/>
  <c r="M70" i="1"/>
  <c r="M468" i="1"/>
  <c r="M459" i="1"/>
  <c r="M424" i="1"/>
  <c r="M49" i="1"/>
  <c r="M453" i="1"/>
  <c r="M221" i="1"/>
  <c r="M293" i="1"/>
  <c r="M537" i="1"/>
  <c r="M201" i="1"/>
  <c r="M601" i="1"/>
  <c r="M53" i="1"/>
  <c r="M418" i="1"/>
  <c r="M398" i="1"/>
  <c r="M467" i="1"/>
  <c r="M521" i="1"/>
  <c r="AD801" i="1"/>
  <c r="M781" i="1"/>
  <c r="M22" i="3"/>
  <c r="M116" i="3"/>
  <c r="AD580" i="1"/>
  <c r="M108" i="3"/>
  <c r="M141" i="3"/>
  <c r="M624" i="1"/>
  <c r="M713" i="1"/>
  <c r="M827" i="1"/>
  <c r="AD297" i="1"/>
  <c r="M608" i="1"/>
  <c r="M766" i="1"/>
  <c r="M636" i="1"/>
  <c r="M715" i="1"/>
  <c r="M42" i="3"/>
  <c r="M687" i="1"/>
  <c r="AD843" i="1"/>
  <c r="AD371" i="1"/>
  <c r="M616" i="1"/>
  <c r="M756" i="1"/>
  <c r="M103" i="3"/>
  <c r="AD556" i="1"/>
  <c r="M787" i="1"/>
  <c r="M821" i="1"/>
  <c r="M750" i="1"/>
  <c r="M85" i="6"/>
  <c r="L404" i="1"/>
  <c r="M404" i="1" s="1"/>
  <c r="L553" i="1"/>
  <c r="AD506" i="1"/>
  <c r="L472" i="1"/>
  <c r="AD723" i="1"/>
  <c r="L830" i="1"/>
  <c r="AD704" i="1"/>
  <c r="L743" i="1"/>
  <c r="L714" i="1"/>
  <c r="AD714" i="1" s="1"/>
  <c r="L519" i="1"/>
  <c r="M519" i="1" s="1"/>
  <c r="L793" i="1"/>
  <c r="L44" i="6"/>
  <c r="Z44" i="6" s="1"/>
  <c r="M714" i="1"/>
  <c r="L62" i="3"/>
  <c r="L593" i="1"/>
  <c r="L748" i="1"/>
  <c r="Z17" i="6"/>
  <c r="L522" i="1"/>
  <c r="L646" i="1"/>
  <c r="AD720" i="1"/>
  <c r="AD142" i="3"/>
  <c r="L490" i="1"/>
  <c r="L604" i="1"/>
  <c r="AD776" i="1"/>
  <c r="AD56" i="3"/>
  <c r="AD107" i="3"/>
  <c r="L60" i="6"/>
  <c r="M551" i="1"/>
  <c r="M602" i="1"/>
  <c r="L736" i="1"/>
  <c r="AD746" i="1"/>
  <c r="AD805" i="1"/>
  <c r="L84" i="6"/>
  <c r="L34" i="8"/>
  <c r="Z34" i="8" s="1"/>
  <c r="L58" i="8"/>
  <c r="Z18" i="7"/>
  <c r="M59" i="7"/>
  <c r="L39" i="7"/>
  <c r="L40" i="8"/>
  <c r="L55" i="7"/>
  <c r="L47" i="7"/>
  <c r="L41" i="7"/>
  <c r="Z63" i="8"/>
  <c r="Z16" i="7"/>
  <c r="AD279" i="1"/>
  <c r="AD70" i="1"/>
  <c r="AD468" i="1"/>
  <c r="AD404" i="1"/>
  <c r="AD459" i="1"/>
  <c r="AD424" i="1"/>
  <c r="AD49" i="1"/>
  <c r="AD453" i="1"/>
  <c r="AD221" i="1"/>
  <c r="AD293" i="1"/>
  <c r="AD537" i="1"/>
  <c r="AD201" i="1"/>
  <c r="AD601" i="1"/>
  <c r="AD53" i="1"/>
  <c r="AD418" i="1"/>
  <c r="AD398" i="1"/>
  <c r="AD467" i="1"/>
  <c r="AD521" i="1"/>
  <c r="M801" i="1"/>
  <c r="AD781" i="1"/>
  <c r="AD22" i="3"/>
  <c r="AD116" i="3"/>
  <c r="M580" i="1"/>
  <c r="AD108" i="3"/>
  <c r="AD141" i="3"/>
  <c r="AD624" i="1"/>
  <c r="AD713" i="1"/>
  <c r="AD827" i="1"/>
  <c r="M297" i="1"/>
  <c r="AD608" i="1"/>
  <c r="AD766" i="1"/>
  <c r="AD519" i="1"/>
  <c r="AD636" i="1"/>
  <c r="AD715" i="1"/>
  <c r="AD42" i="3"/>
  <c r="AD687" i="1"/>
  <c r="M843" i="1"/>
  <c r="M371" i="1"/>
  <c r="AD616" i="1"/>
  <c r="AD756" i="1"/>
  <c r="AD103" i="3"/>
  <c r="M556" i="1"/>
  <c r="AD787" i="1"/>
  <c r="AD821" i="1"/>
  <c r="AD750" i="1"/>
  <c r="M8" i="6"/>
  <c r="AD722" i="1"/>
  <c r="Z85" i="6"/>
  <c r="AD111" i="3"/>
  <c r="M59" i="8"/>
  <c r="M41" i="3"/>
  <c r="L22" i="8"/>
  <c r="L60" i="7"/>
  <c r="Z25" i="8"/>
  <c r="M340" i="1"/>
  <c r="AD389" i="1"/>
  <c r="L493" i="1"/>
  <c r="AD66" i="1"/>
  <c r="L454" i="1"/>
  <c r="L609" i="1"/>
  <c r="AD609" i="1" s="1"/>
  <c r="L749" i="1"/>
  <c r="L874" i="1"/>
  <c r="L836" i="1"/>
  <c r="L753" i="1"/>
  <c r="L549" i="1"/>
  <c r="AD804" i="1"/>
  <c r="M19" i="1"/>
  <c r="L724" i="1"/>
  <c r="L96" i="3"/>
  <c r="L605" i="1"/>
  <c r="L741" i="1"/>
  <c r="M15" i="1"/>
  <c r="M497" i="1"/>
  <c r="L690" i="1"/>
  <c r="L826" i="1"/>
  <c r="L122" i="3"/>
  <c r="AD531" i="1"/>
  <c r="AD570" i="1"/>
  <c r="L716" i="1"/>
  <c r="L760" i="1"/>
  <c r="L32" i="7"/>
  <c r="L512" i="1"/>
  <c r="M566" i="1"/>
  <c r="M669" i="1"/>
  <c r="AD660" i="1"/>
  <c r="L61" i="8"/>
  <c r="L13" i="8"/>
  <c r="L53" i="7"/>
  <c r="L42" i="8"/>
  <c r="Z47" i="7"/>
  <c r="L70" i="6"/>
  <c r="L268" i="1"/>
  <c r="AD210" i="1"/>
  <c r="M313" i="1"/>
  <c r="AD19" i="1"/>
  <c r="L819" i="1"/>
  <c r="L37" i="3"/>
  <c r="L55" i="3"/>
  <c r="AD55" i="3" s="1"/>
  <c r="L144" i="3"/>
  <c r="L78" i="3"/>
  <c r="L815" i="1"/>
  <c r="M571" i="1"/>
  <c r="AD743" i="1"/>
  <c r="L400" i="1"/>
  <c r="M738" i="1"/>
  <c r="M79" i="3"/>
  <c r="L612" i="1"/>
  <c r="AD811" i="1"/>
  <c r="M369" i="1"/>
  <c r="AD566" i="1"/>
  <c r="L649" i="1"/>
  <c r="L814" i="1"/>
  <c r="L160" i="3"/>
  <c r="AD541" i="1"/>
  <c r="AD605" i="1"/>
  <c r="AD689" i="1"/>
  <c r="M62" i="3"/>
  <c r="L105" i="3"/>
  <c r="Z42" i="7"/>
  <c r="L523" i="1"/>
  <c r="AD625" i="1"/>
  <c r="AD711" i="1"/>
  <c r="L677" i="1"/>
  <c r="M794" i="1"/>
  <c r="M765" i="1"/>
  <c r="M872" i="1"/>
  <c r="L24" i="8"/>
  <c r="Z24" i="8" s="1"/>
  <c r="M54" i="7"/>
  <c r="M34" i="8"/>
  <c r="Z22" i="7"/>
  <c r="M37" i="7"/>
  <c r="L64" i="8"/>
  <c r="L17" i="7"/>
  <c r="L148" i="3"/>
  <c r="L31" i="8"/>
  <c r="L38" i="7"/>
  <c r="L65" i="8"/>
  <c r="AD340" i="1"/>
  <c r="AD277" i="1"/>
  <c r="AD536" i="1"/>
  <c r="AD257" i="1"/>
  <c r="AD437" i="1"/>
  <c r="AD261" i="1"/>
  <c r="AD259" i="1"/>
  <c r="AD72" i="1"/>
  <c r="AD401" i="1"/>
  <c r="AD281" i="1"/>
  <c r="AD554" i="1"/>
  <c r="AD216" i="1"/>
  <c r="AD469" i="1"/>
  <c r="M206" i="1"/>
  <c r="AD283" i="1"/>
  <c r="AD343" i="1"/>
  <c r="M499" i="1"/>
  <c r="M477" i="1"/>
  <c r="AD518" i="1"/>
  <c r="AD598" i="1"/>
  <c r="AD820" i="1"/>
  <c r="AD13" i="3"/>
  <c r="AD256" i="1"/>
  <c r="AD585" i="1"/>
  <c r="AD75" i="3"/>
  <c r="Z15" i="6"/>
  <c r="AD528" i="1"/>
  <c r="AD757" i="1"/>
  <c r="AD78" i="3"/>
  <c r="AD813" i="1"/>
  <c r="AD759" i="1"/>
  <c r="AD121" i="3"/>
  <c r="AD529" i="1"/>
  <c r="AD745" i="1"/>
  <c r="M798" i="1"/>
  <c r="AD9" i="3"/>
  <c r="AD635" i="1"/>
  <c r="AD724" i="1"/>
  <c r="AD726" i="1"/>
  <c r="AD873" i="1"/>
  <c r="AD513" i="1"/>
  <c r="M657" i="1"/>
  <c r="AD748" i="1"/>
  <c r="AD159" i="3"/>
  <c r="AD643" i="1"/>
  <c r="AD568" i="1"/>
  <c r="AD666" i="1"/>
  <c r="AD774" i="1"/>
  <c r="AD119" i="3"/>
  <c r="AD272" i="1"/>
  <c r="AD633" i="1"/>
  <c r="AD760" i="1"/>
  <c r="AD99" i="3"/>
  <c r="M26" i="6"/>
  <c r="M6" i="7"/>
  <c r="Z61" i="7"/>
  <c r="Z55" i="8"/>
  <c r="Z31" i="8"/>
  <c r="Z65" i="7"/>
  <c r="L161" i="1"/>
  <c r="AD92" i="1"/>
  <c r="M64" i="6"/>
  <c r="L55" i="6"/>
  <c r="L487" i="1"/>
  <c r="L342" i="1"/>
  <c r="L335" i="1"/>
  <c r="AD268" i="1"/>
  <c r="L681" i="1"/>
  <c r="M681" i="1" s="1"/>
  <c r="L52" i="3"/>
  <c r="L138" i="3"/>
  <c r="L6" i="6"/>
  <c r="AD145" i="3"/>
  <c r="L848" i="1"/>
  <c r="AD603" i="1"/>
  <c r="L835" i="1"/>
  <c r="M449" i="1"/>
  <c r="L739" i="1"/>
  <c r="AD125" i="3"/>
  <c r="M623" i="1"/>
  <c r="M21" i="3"/>
  <c r="M299" i="1"/>
  <c r="L579" i="1"/>
  <c r="L705" i="1"/>
  <c r="L828" i="1"/>
  <c r="AD146" i="3"/>
  <c r="L584" i="1"/>
  <c r="L708" i="1"/>
  <c r="L754" i="1"/>
  <c r="L6" i="3"/>
  <c r="AD117" i="3"/>
  <c r="L46" i="7"/>
  <c r="L533" i="1"/>
  <c r="AD533" i="1" s="1"/>
  <c r="M599" i="1"/>
  <c r="M615" i="1"/>
  <c r="AD708" i="1"/>
  <c r="M768" i="1"/>
  <c r="L786" i="1"/>
  <c r="AD786" i="1" s="1"/>
  <c r="AD82" i="3"/>
  <c r="L51" i="8"/>
  <c r="M51" i="8" s="1"/>
  <c r="L6" i="8"/>
  <c r="L44" i="8"/>
  <c r="L49" i="7"/>
  <c r="M128" i="3"/>
  <c r="L16" i="8"/>
  <c r="L50" i="8"/>
  <c r="M155" i="3"/>
  <c r="M55" i="7"/>
  <c r="Z60" i="8"/>
  <c r="Z53" i="7"/>
  <c r="L56" i="8"/>
  <c r="AD481" i="1"/>
  <c r="M395" i="1"/>
  <c r="M461" i="1"/>
  <c r="M433" i="1"/>
  <c r="M435" i="1"/>
  <c r="M356" i="1"/>
  <c r="M269" i="1"/>
  <c r="M284" i="1"/>
  <c r="M307" i="1"/>
  <c r="M335" i="1"/>
  <c r="M67" i="1"/>
  <c r="M315" i="1"/>
  <c r="M443" i="1"/>
  <c r="M214" i="1"/>
  <c r="M264" i="1"/>
  <c r="M405" i="1"/>
  <c r="M410" i="1"/>
  <c r="M462" i="1"/>
  <c r="M575" i="1"/>
  <c r="M632" i="1"/>
  <c r="M802" i="1"/>
  <c r="M7" i="3"/>
  <c r="AD396" i="1"/>
  <c r="M81" i="3"/>
  <c r="M144" i="3"/>
  <c r="AD96" i="1"/>
  <c r="M28" i="3"/>
  <c r="L23" i="1"/>
  <c r="L198" i="1"/>
  <c r="L502" i="1"/>
  <c r="L254" i="1"/>
  <c r="L770" i="1"/>
  <c r="L20" i="6"/>
  <c r="M164" i="3"/>
  <c r="L48" i="7"/>
  <c r="AD69" i="1"/>
  <c r="L48" i="3"/>
  <c r="L620" i="1"/>
  <c r="AD86" i="3"/>
  <c r="L557" i="1"/>
  <c r="L777" i="1"/>
  <c r="AD777" i="1" s="1"/>
  <c r="L123" i="3"/>
  <c r="L641" i="1"/>
  <c r="L68" i="3"/>
  <c r="L253" i="1"/>
  <c r="L655" i="1"/>
  <c r="AD659" i="1"/>
  <c r="AD845" i="1"/>
  <c r="L162" i="3"/>
  <c r="M535" i="1"/>
  <c r="M609" i="1"/>
  <c r="M671" i="1"/>
  <c r="AD765" i="1"/>
  <c r="AD88" i="3"/>
  <c r="AD155" i="3"/>
  <c r="AD282" i="1"/>
  <c r="AD550" i="1"/>
  <c r="AD563" i="1"/>
  <c r="L645" i="1"/>
  <c r="L742" i="1"/>
  <c r="AD742" i="1" s="1"/>
  <c r="M777" i="1"/>
  <c r="AD806" i="1"/>
  <c r="M56" i="3"/>
  <c r="L124" i="3"/>
  <c r="L11" i="8"/>
  <c r="L28" i="8"/>
  <c r="Z48" i="8"/>
  <c r="L54" i="8"/>
  <c r="AD123" i="3"/>
  <c r="L53" i="8"/>
  <c r="Z54" i="8"/>
  <c r="L149" i="3"/>
  <c r="L51" i="7"/>
  <c r="Z17" i="7"/>
  <c r="L45" i="8"/>
  <c r="L83" i="6"/>
  <c r="Z46" i="8"/>
  <c r="M481" i="1"/>
  <c r="AD395" i="1"/>
  <c r="AD461" i="1"/>
  <c r="AD433" i="1"/>
  <c r="AD435" i="1"/>
  <c r="AD356" i="1"/>
  <c r="AD269" i="1"/>
  <c r="AD284" i="1"/>
  <c r="AD307" i="1"/>
  <c r="AD335" i="1"/>
  <c r="AD67" i="1"/>
  <c r="AD315" i="1"/>
  <c r="AD443" i="1"/>
  <c r="AD214" i="1"/>
  <c r="AD264" i="1"/>
  <c r="AD405" i="1"/>
  <c r="AD410" i="1"/>
  <c r="AD462" i="1"/>
  <c r="AD575" i="1"/>
  <c r="AD632" i="1"/>
  <c r="AD802" i="1"/>
  <c r="AD7" i="3"/>
  <c r="M396" i="1"/>
  <c r="AD576" i="1"/>
  <c r="AD81" i="3"/>
  <c r="AD144" i="3"/>
  <c r="AD685" i="1"/>
  <c r="AD785" i="1"/>
  <c r="AD118" i="3"/>
  <c r="AD578" i="1"/>
  <c r="AD664" i="1"/>
  <c r="AD815" i="1"/>
  <c r="AD60" i="1"/>
  <c r="AD543" i="1"/>
  <c r="AD626" i="1"/>
  <c r="M793" i="1"/>
  <c r="AD752" i="1"/>
  <c r="AD739" i="1"/>
  <c r="AD8" i="3"/>
  <c r="AD572" i="1"/>
  <c r="AD790" i="1"/>
  <c r="AD741" i="1"/>
  <c r="AD208" i="1"/>
  <c r="AD522" i="1"/>
  <c r="AD581" i="1"/>
  <c r="AD826" i="1"/>
  <c r="AD112" i="3"/>
  <c r="M490" i="1"/>
  <c r="AD691" i="1"/>
  <c r="AD754" i="1"/>
  <c r="AD50" i="3"/>
  <c r="AD137" i="3"/>
  <c r="AD631" i="1"/>
  <c r="M792" i="1"/>
  <c r="AD158" i="3"/>
  <c r="Z28" i="7"/>
  <c r="AD148" i="3"/>
  <c r="Z7" i="7"/>
  <c r="Z52" i="8"/>
  <c r="L870" i="1"/>
  <c r="M696" i="1"/>
  <c r="M36" i="3"/>
  <c r="AD498" i="1"/>
  <c r="AD275" i="1"/>
  <c r="L23" i="8"/>
  <c r="M163" i="3"/>
  <c r="M277" i="1"/>
  <c r="M261" i="1"/>
  <c r="M281" i="1"/>
  <c r="AD206" i="1"/>
  <c r="AD477" i="1"/>
  <c r="M13" i="3"/>
  <c r="AD102" i="3"/>
  <c r="M78" i="3"/>
  <c r="M759" i="1"/>
  <c r="M745" i="1"/>
  <c r="M635" i="1"/>
  <c r="M873" i="1"/>
  <c r="M748" i="1"/>
  <c r="M568" i="1"/>
  <c r="M119" i="3"/>
  <c r="M760" i="1"/>
  <c r="M533" i="1"/>
  <c r="M786" i="1"/>
  <c r="M55" i="8"/>
  <c r="M65" i="7"/>
  <c r="AD542" i="1"/>
  <c r="M41" i="8"/>
  <c r="L85" i="3"/>
  <c r="L637" i="1"/>
  <c r="M89" i="3"/>
  <c r="AD574" i="1"/>
  <c r="AD553" i="1"/>
  <c r="M818" i="1"/>
  <c r="Z58" i="8"/>
  <c r="M44" i="6"/>
  <c r="M366" i="1"/>
  <c r="M503" i="1"/>
  <c r="AD406" i="1"/>
  <c r="M348" i="1"/>
  <c r="M446" i="1"/>
  <c r="M18" i="3"/>
  <c r="M15" i="6"/>
  <c r="M118" i="3"/>
  <c r="M815" i="1"/>
  <c r="M626" i="1"/>
  <c r="M752" i="1"/>
  <c r="M8" i="3"/>
  <c r="M741" i="1"/>
  <c r="M581" i="1"/>
  <c r="M112" i="3"/>
  <c r="M754" i="1"/>
  <c r="AD792" i="1"/>
  <c r="M148" i="3"/>
  <c r="M52" i="8"/>
  <c r="AD366" i="1"/>
  <c r="AD348" i="1"/>
  <c r="AD18" i="3"/>
  <c r="M165" i="3"/>
  <c r="M848" i="1"/>
  <c r="M637" i="1"/>
  <c r="AD38" i="3"/>
  <c r="M663" i="1"/>
  <c r="M122" i="3"/>
  <c r="M542" i="1"/>
  <c r="M149" i="3"/>
  <c r="Z41" i="8"/>
  <c r="M554" i="1"/>
  <c r="AD165" i="3"/>
  <c r="AD637" i="1"/>
  <c r="AD829" i="1"/>
  <c r="AD850" i="1"/>
  <c r="Z6" i="7"/>
  <c r="L263" i="1"/>
  <c r="L114" i="3"/>
  <c r="AD114" i="3" s="1"/>
  <c r="L419" i="1"/>
  <c r="M583" i="1"/>
  <c r="AD558" i="1"/>
  <c r="AD17" i="3"/>
  <c r="L37" i="8"/>
  <c r="M37" i="8" s="1"/>
  <c r="L7" i="8"/>
  <c r="AD503" i="1"/>
  <c r="M406" i="1"/>
  <c r="AD446" i="1"/>
  <c r="M161" i="3"/>
  <c r="M674" i="1"/>
  <c r="M829" i="1"/>
  <c r="M850" i="1"/>
  <c r="M124" i="3"/>
  <c r="M259" i="1"/>
  <c r="M518" i="1"/>
  <c r="AD161" i="3"/>
  <c r="M38" i="3"/>
  <c r="AD122" i="3"/>
  <c r="AD149" i="3"/>
  <c r="L484" i="1"/>
  <c r="M55" i="3"/>
  <c r="AD415" i="1"/>
  <c r="L692" i="1"/>
  <c r="L532" i="1"/>
  <c r="M92" i="3"/>
  <c r="AD154" i="3"/>
  <c r="L19" i="8"/>
  <c r="M536" i="1"/>
  <c r="M283" i="1"/>
  <c r="M256" i="1"/>
  <c r="AD848" i="1"/>
  <c r="AD674" i="1"/>
  <c r="AD663" i="1"/>
  <c r="AD124" i="3"/>
  <c r="M31" i="8"/>
  <c r="L364" i="1"/>
  <c r="L56" i="6"/>
  <c r="L500" i="1"/>
  <c r="AD719" i="1"/>
  <c r="L670" i="1"/>
  <c r="L595" i="1"/>
  <c r="L13" i="7"/>
  <c r="M81" i="6"/>
  <c r="L58" i="7"/>
  <c r="Z58" i="7" s="1"/>
  <c r="AD474" i="1"/>
  <c r="M372" i="1"/>
  <c r="AD20" i="1"/>
  <c r="M680" i="1"/>
  <c r="M403" i="1"/>
  <c r="M528" i="1"/>
  <c r="M121" i="3"/>
  <c r="AD798" i="1"/>
  <c r="M724" i="1"/>
  <c r="M513" i="1"/>
  <c r="M159" i="3"/>
  <c r="M666" i="1"/>
  <c r="M272" i="1"/>
  <c r="M99" i="3"/>
  <c r="M52" i="1"/>
  <c r="M346" i="1"/>
  <c r="AD588" i="1"/>
  <c r="L577" i="1"/>
  <c r="AD681" i="1"/>
  <c r="AD630" i="1"/>
  <c r="M117" i="3"/>
  <c r="Z57" i="8"/>
  <c r="L94" i="3"/>
  <c r="M94" i="3" s="1"/>
  <c r="M474" i="1"/>
  <c r="AD372" i="1"/>
  <c r="M20" i="1"/>
  <c r="AD680" i="1"/>
  <c r="AD403" i="1"/>
  <c r="M685" i="1"/>
  <c r="M578" i="1"/>
  <c r="M60" i="1"/>
  <c r="AD793" i="1"/>
  <c r="M739" i="1"/>
  <c r="M572" i="1"/>
  <c r="M208" i="1"/>
  <c r="AD490" i="1"/>
  <c r="M50" i="3"/>
  <c r="M631" i="1"/>
  <c r="M158" i="3"/>
  <c r="M7" i="7"/>
  <c r="AD253" i="1"/>
  <c r="AD644" i="1"/>
  <c r="AD686" i="1"/>
  <c r="M9" i="3"/>
  <c r="M774" i="1"/>
  <c r="M61" i="7"/>
  <c r="M522" i="1"/>
  <c r="Z51" i="8"/>
  <c r="M75" i="3"/>
  <c r="M825" i="1"/>
  <c r="Z32" i="7"/>
  <c r="L412" i="1"/>
  <c r="L8" i="8"/>
  <c r="M471" i="1"/>
  <c r="AD675" i="1"/>
  <c r="AD733" i="1"/>
  <c r="M32" i="7"/>
  <c r="L476" i="1"/>
  <c r="M268" i="1"/>
  <c r="L796" i="1"/>
  <c r="AD688" i="1"/>
  <c r="L810" i="1"/>
  <c r="L668" i="1"/>
  <c r="M147" i="3"/>
  <c r="M80" i="6"/>
  <c r="M24" i="8"/>
  <c r="M257" i="1"/>
  <c r="M72" i="1"/>
  <c r="M216" i="1"/>
  <c r="M343" i="1"/>
  <c r="M598" i="1"/>
  <c r="M585" i="1"/>
  <c r="M730" i="1"/>
  <c r="M629" i="1"/>
  <c r="M338" i="1"/>
  <c r="M703" i="1"/>
  <c r="M764" i="1"/>
  <c r="M662" i="1"/>
  <c r="M253" i="1"/>
  <c r="M778" i="1"/>
  <c r="M552" i="1"/>
  <c r="M120" i="3"/>
  <c r="M644" i="1"/>
  <c r="M49" i="7"/>
  <c r="M41" i="7"/>
  <c r="AD778" i="1"/>
  <c r="AD120" i="3"/>
  <c r="Z41" i="7"/>
  <c r="M757" i="1"/>
  <c r="M726" i="1"/>
  <c r="M633" i="1"/>
  <c r="M58" i="7"/>
  <c r="M790" i="1"/>
  <c r="M28" i="7"/>
  <c r="L31" i="6"/>
  <c r="M817" i="1"/>
  <c r="M143" i="3"/>
  <c r="M763" i="1"/>
  <c r="L36" i="7"/>
  <c r="AD425" i="1"/>
  <c r="AD817" i="1"/>
  <c r="AD538" i="1"/>
  <c r="AD567" i="1"/>
  <c r="AD763" i="1"/>
  <c r="L527" i="1"/>
  <c r="AD494" i="1"/>
  <c r="L816" i="1"/>
  <c r="AD816" i="1" s="1"/>
  <c r="L706" i="1"/>
  <c r="AD818" i="1"/>
  <c r="M723" i="1"/>
  <c r="L133" i="3"/>
  <c r="Z37" i="8"/>
  <c r="L19" i="7"/>
  <c r="M349" i="1"/>
  <c r="M278" i="1"/>
  <c r="M285" i="1"/>
  <c r="M397" i="1"/>
  <c r="M686" i="1"/>
  <c r="M576" i="1"/>
  <c r="AD730" i="1"/>
  <c r="AD629" i="1"/>
  <c r="AD338" i="1"/>
  <c r="AD703" i="1"/>
  <c r="AD764" i="1"/>
  <c r="AD662" i="1"/>
  <c r="AD552" i="1"/>
  <c r="Z49" i="7"/>
  <c r="M813" i="1"/>
  <c r="AD657" i="1"/>
  <c r="Z26" i="6"/>
  <c r="M816" i="1"/>
  <c r="M137" i="3"/>
  <c r="M136" i="3"/>
  <c r="L797" i="1"/>
  <c r="M425" i="1"/>
  <c r="AD471" i="1"/>
  <c r="M675" i="1"/>
  <c r="M567" i="1"/>
  <c r="M35" i="7"/>
  <c r="L51" i="3"/>
  <c r="M13" i="8"/>
  <c r="AD429" i="1"/>
  <c r="AD780" i="1"/>
  <c r="AD825" i="1"/>
  <c r="AD604" i="1"/>
  <c r="Z32" i="6"/>
  <c r="AD516" i="1"/>
  <c r="M505" i="1"/>
  <c r="L110" i="3"/>
  <c r="G896" i="1"/>
  <c r="M74" i="3"/>
  <c r="L682" i="1"/>
  <c r="M104" i="3"/>
  <c r="Z43" i="8"/>
  <c r="M73" i="1"/>
  <c r="AD349" i="1"/>
  <c r="AD278" i="1"/>
  <c r="AD285" i="1"/>
  <c r="AD397" i="1"/>
  <c r="M761" i="1"/>
  <c r="M529" i="1"/>
  <c r="M643" i="1"/>
  <c r="M742" i="1"/>
  <c r="M114" i="3"/>
  <c r="M691" i="1"/>
  <c r="AD94" i="3"/>
  <c r="AD287" i="1"/>
  <c r="AD104" i="3"/>
  <c r="Z52" i="7"/>
  <c r="M21" i="1"/>
  <c r="M780" i="1"/>
  <c r="M733" i="1"/>
  <c r="M604" i="1"/>
  <c r="M32" i="6"/>
  <c r="M678" i="1"/>
  <c r="L812" i="1"/>
  <c r="AD21" i="1"/>
  <c r="M102" i="3"/>
  <c r="AD143" i="3"/>
  <c r="AD814" i="1"/>
  <c r="Z35" i="7"/>
  <c r="L440" i="1"/>
  <c r="L544" i="1"/>
  <c r="L135" i="3"/>
  <c r="AD36" i="3"/>
  <c r="L97" i="3"/>
  <c r="AD707" i="1"/>
  <c r="L47" i="8"/>
  <c r="L44" i="7"/>
  <c r="AD73" i="1"/>
  <c r="M437" i="1"/>
  <c r="M401" i="1"/>
  <c r="M469" i="1"/>
  <c r="AD499" i="1"/>
  <c r="M820" i="1"/>
  <c r="AD761" i="1"/>
  <c r="M785" i="1"/>
  <c r="M664" i="1"/>
  <c r="M543" i="1"/>
  <c r="M826" i="1"/>
  <c r="M429" i="1"/>
  <c r="M146" i="3"/>
  <c r="AD717" i="1"/>
  <c r="M504" i="1"/>
  <c r="M538" i="1"/>
  <c r="M814" i="1"/>
  <c r="AD504" i="1"/>
  <c r="M91" i="1"/>
  <c r="AD91" i="1"/>
  <c r="M108" i="1"/>
  <c r="AD108" i="1"/>
  <c r="M104" i="1"/>
  <c r="AD104" i="1"/>
  <c r="M242" i="1"/>
  <c r="AD242" i="1"/>
  <c r="M138" i="1"/>
  <c r="AD138" i="1"/>
  <c r="M163" i="1"/>
  <c r="AD163" i="1"/>
  <c r="M243" i="1"/>
  <c r="AD243" i="1"/>
  <c r="M332" i="1"/>
  <c r="AD332" i="1"/>
  <c r="M87" i="1"/>
  <c r="AD87" i="1"/>
  <c r="M109" i="1"/>
  <c r="AD109" i="1"/>
  <c r="M121" i="1"/>
  <c r="AD121" i="1"/>
  <c r="AD187" i="1"/>
  <c r="M187" i="1"/>
  <c r="M137" i="1"/>
  <c r="AD137" i="1"/>
  <c r="M379" i="1"/>
  <c r="AD379" i="1"/>
  <c r="M376" i="1"/>
  <c r="AD376" i="1"/>
  <c r="M375" i="1"/>
  <c r="AD375" i="1"/>
  <c r="M385" i="1"/>
  <c r="AD385" i="1"/>
  <c r="M77" i="1"/>
  <c r="AD77" i="1"/>
  <c r="M86" i="1"/>
  <c r="AD86" i="1"/>
  <c r="M135" i="1"/>
  <c r="AD135" i="1"/>
  <c r="M82" i="1"/>
  <c r="AD82" i="1"/>
  <c r="AD139" i="1"/>
  <c r="M139" i="1"/>
  <c r="M171" i="1"/>
  <c r="AD171" i="1"/>
  <c r="M151" i="1"/>
  <c r="AD151" i="1"/>
  <c r="M174" i="1"/>
  <c r="AD174" i="1"/>
  <c r="M229" i="1"/>
  <c r="AD229" i="1"/>
  <c r="M232" i="1"/>
  <c r="AD232" i="1"/>
  <c r="M81" i="1"/>
  <c r="AD81" i="1"/>
  <c r="M191" i="1"/>
  <c r="AD191" i="1"/>
  <c r="M240" i="1"/>
  <c r="AD240" i="1"/>
  <c r="M245" i="1"/>
  <c r="AD245" i="1"/>
  <c r="M318" i="1"/>
  <c r="AD318" i="1"/>
  <c r="M322" i="1"/>
  <c r="AD322" i="1"/>
  <c r="M39" i="1"/>
  <c r="AD39" i="1"/>
  <c r="M142" i="1"/>
  <c r="AD142" i="1"/>
  <c r="M117" i="1"/>
  <c r="AD117" i="1"/>
  <c r="M173" i="1"/>
  <c r="AD173" i="1"/>
  <c r="M192" i="1"/>
  <c r="AD192" i="1"/>
  <c r="M129" i="1"/>
  <c r="AD129" i="1"/>
  <c r="M124" i="1"/>
  <c r="AD124" i="1"/>
  <c r="M162" i="1"/>
  <c r="AD162" i="1"/>
  <c r="M249" i="1"/>
  <c r="AD249" i="1"/>
  <c r="M152" i="1"/>
  <c r="AD152" i="1"/>
  <c r="M164" i="1"/>
  <c r="AD164" i="1"/>
  <c r="M184" i="1"/>
  <c r="AD184" i="1"/>
  <c r="M325" i="1"/>
  <c r="AD325" i="1"/>
  <c r="M388" i="1"/>
  <c r="AD388" i="1"/>
  <c r="M36" i="1"/>
  <c r="AD36" i="1"/>
  <c r="M41" i="1"/>
  <c r="AD41" i="1"/>
  <c r="M83" i="1"/>
  <c r="AD83" i="1"/>
  <c r="M98" i="1"/>
  <c r="AD98" i="1"/>
  <c r="M132" i="1"/>
  <c r="AD132" i="1"/>
  <c r="M157" i="1"/>
  <c r="AD157" i="1"/>
  <c r="M177" i="1"/>
  <c r="AD177" i="1"/>
  <c r="M236" i="1"/>
  <c r="AD236" i="1"/>
  <c r="M330" i="1"/>
  <c r="AD330" i="1"/>
  <c r="M382" i="1"/>
  <c r="AD382" i="1"/>
  <c r="AD386" i="1"/>
  <c r="M386" i="1"/>
  <c r="M326" i="1"/>
  <c r="AD326" i="1"/>
  <c r="M103" i="1"/>
  <c r="AD103" i="1"/>
  <c r="M102" i="1"/>
  <c r="AD102" i="1"/>
  <c r="M105" i="1"/>
  <c r="AD105" i="1"/>
  <c r="M182" i="1"/>
  <c r="AD182" i="1"/>
  <c r="M172" i="1"/>
  <c r="AD172" i="1"/>
  <c r="M154" i="1"/>
  <c r="AD154" i="1"/>
  <c r="M167" i="1"/>
  <c r="AD167" i="1"/>
  <c r="M181" i="1"/>
  <c r="AD181" i="1"/>
  <c r="M175" i="1"/>
  <c r="AD175" i="1"/>
  <c r="M185" i="1"/>
  <c r="AD185" i="1"/>
  <c r="M131" i="1"/>
  <c r="AD131" i="1"/>
  <c r="M188" i="1"/>
  <c r="AD188" i="1"/>
  <c r="M32" i="1"/>
  <c r="AD32" i="1"/>
  <c r="M99" i="1"/>
  <c r="AD99" i="1"/>
  <c r="M126" i="1"/>
  <c r="AD126" i="1"/>
  <c r="M111" i="1"/>
  <c r="AD111" i="1"/>
  <c r="M110" i="1"/>
  <c r="AD110" i="1"/>
  <c r="M76" i="1"/>
  <c r="AD76" i="1"/>
  <c r="AD160" i="1"/>
  <c r="M160" i="1"/>
  <c r="M165" i="1"/>
  <c r="AD165" i="1"/>
  <c r="M169" i="1"/>
  <c r="AD169" i="1"/>
  <c r="M248" i="1"/>
  <c r="AD248" i="1"/>
  <c r="M377" i="1"/>
  <c r="AD377" i="1"/>
  <c r="M361" i="1"/>
  <c r="AD361" i="1"/>
  <c r="M155" i="1"/>
  <c r="AD155" i="1"/>
  <c r="AD89" i="1"/>
  <c r="M89" i="1"/>
  <c r="AD156" i="1"/>
  <c r="M156" i="1"/>
  <c r="M125" i="1"/>
  <c r="AD125" i="1"/>
  <c r="M331" i="1"/>
  <c r="AD331" i="1"/>
  <c r="M327" i="1"/>
  <c r="AD327" i="1"/>
  <c r="M390" i="1"/>
  <c r="AD390" i="1"/>
  <c r="AD224" i="1"/>
  <c r="M224" i="1"/>
  <c r="AD33" i="1"/>
  <c r="M33" i="1"/>
  <c r="M120" i="1"/>
  <c r="AD120" i="1"/>
  <c r="M136" i="1"/>
  <c r="AD136" i="1"/>
  <c r="AD840" i="1"/>
  <c r="M840" i="1"/>
  <c r="M25" i="3"/>
  <c r="AD25" i="3"/>
  <c r="AD31" i="3"/>
  <c r="M31" i="3"/>
  <c r="Z47" i="6"/>
  <c r="M47" i="6"/>
  <c r="AD457" i="1"/>
  <c r="M457" i="1"/>
  <c r="M679" i="1"/>
  <c r="AD679" i="1"/>
  <c r="Z23" i="6"/>
  <c r="AD33" i="3"/>
  <c r="M33" i="3"/>
  <c r="M7" i="4"/>
  <c r="AD7" i="4"/>
  <c r="M11" i="4"/>
  <c r="AD11" i="4"/>
  <c r="M68" i="6"/>
  <c r="Z68" i="6"/>
  <c r="M292" i="1"/>
  <c r="AD292" i="1"/>
  <c r="AD565" i="1"/>
  <c r="Z79" i="6"/>
  <c r="M547" i="1"/>
  <c r="AD547" i="1"/>
  <c r="M627" i="1"/>
  <c r="M40" i="1"/>
  <c r="AD40" i="1"/>
  <c r="AD128" i="1"/>
  <c r="M128" i="1"/>
  <c r="M9" i="4"/>
  <c r="AD9" i="4"/>
  <c r="M52" i="6"/>
  <c r="Z52" i="6"/>
  <c r="AD562" i="1"/>
  <c r="AD416" i="1"/>
  <c r="M408" i="1"/>
  <c r="M38" i="6"/>
  <c r="Z38" i="6"/>
  <c r="AD515" i="1"/>
  <c r="AD586" i="1"/>
  <c r="M740" i="1"/>
  <c r="AD844" i="1"/>
  <c r="M80" i="3"/>
  <c r="AD80" i="3"/>
  <c r="M189" i="1"/>
  <c r="AD189" i="1"/>
  <c r="M238" i="1"/>
  <c r="AD238" i="1"/>
  <c r="AD32" i="3"/>
  <c r="M32" i="3"/>
  <c r="M456" i="1"/>
  <c r="AD456" i="1"/>
  <c r="M54" i="1"/>
  <c r="AD54" i="1"/>
  <c r="AD407" i="1"/>
  <c r="AD61" i="1"/>
  <c r="AD365" i="1"/>
  <c r="M113" i="3"/>
  <c r="AD113" i="3"/>
  <c r="M587" i="1"/>
  <c r="AD683" i="1"/>
  <c r="M59" i="3"/>
  <c r="AD59" i="3"/>
  <c r="AD38" i="1"/>
  <c r="M38" i="1"/>
  <c r="M141" i="1"/>
  <c r="AD141" i="1"/>
  <c r="M234" i="1"/>
  <c r="AD234" i="1"/>
  <c r="Z58" i="6"/>
  <c r="M58" i="6"/>
  <c r="Z10" i="7"/>
  <c r="M10" i="7"/>
  <c r="M301" i="1"/>
  <c r="AD301" i="1"/>
  <c r="AD270" i="1"/>
  <c r="M270" i="1"/>
  <c r="M357" i="1"/>
  <c r="AD357" i="1"/>
  <c r="AD458" i="1"/>
  <c r="AD71" i="1"/>
  <c r="AD524" i="1"/>
  <c r="AD732" i="1"/>
  <c r="M146" i="1"/>
  <c r="AD146" i="1"/>
  <c r="M145" i="1"/>
  <c r="AD145" i="1"/>
  <c r="AD573" i="1"/>
  <c r="M573" i="1"/>
  <c r="AD341" i="1"/>
  <c r="AD483" i="1"/>
  <c r="AD205" i="1"/>
  <c r="AD211" i="1"/>
  <c r="M486" i="1"/>
  <c r="AD486" i="1"/>
  <c r="AD370" i="1"/>
  <c r="AD431" i="1"/>
  <c r="M209" i="1"/>
  <c r="AD795" i="1"/>
  <c r="M795" i="1"/>
  <c r="M618" i="1"/>
  <c r="AD618" i="1"/>
  <c r="AD95" i="3"/>
  <c r="M114" i="1"/>
  <c r="AD114" i="1"/>
  <c r="M50" i="6"/>
  <c r="Z50" i="6"/>
  <c r="M49" i="6"/>
  <c r="Z49" i="6"/>
  <c r="M57" i="6"/>
  <c r="Z57" i="6"/>
  <c r="M69" i="6"/>
  <c r="Z69" i="6"/>
  <c r="M68" i="8"/>
  <c r="Z68" i="8"/>
  <c r="AD68" i="1"/>
  <c r="M213" i="1"/>
  <c r="AD213" i="1"/>
  <c r="M451" i="1"/>
  <c r="AD420" i="1"/>
  <c r="AD611" i="1"/>
  <c r="M611" i="1"/>
  <c r="M640" i="1"/>
  <c r="AD640" i="1"/>
  <c r="Z62" i="6"/>
  <c r="M62" i="6"/>
  <c r="AD48" i="1"/>
  <c r="AD286" i="1"/>
  <c r="M202" i="1"/>
  <c r="AD695" i="1"/>
  <c r="M824" i="1"/>
  <c r="AD824" i="1"/>
  <c r="M258" i="1"/>
  <c r="AD258" i="1"/>
  <c r="AD600" i="1"/>
  <c r="AD525" i="1"/>
  <c r="M525" i="1"/>
  <c r="Z72" i="8"/>
  <c r="M72" i="8"/>
  <c r="M337" i="1"/>
  <c r="AD617" i="1"/>
  <c r="M168" i="1"/>
  <c r="AD168" i="1"/>
  <c r="AD460" i="1"/>
  <c r="M475" i="1"/>
  <c r="AD731" i="1"/>
  <c r="AD744" i="1"/>
  <c r="AD139" i="3"/>
  <c r="AD115" i="3"/>
  <c r="M115" i="3"/>
  <c r="AD710" i="1"/>
  <c r="M710" i="1"/>
  <c r="AD721" i="1"/>
  <c r="M721" i="1"/>
  <c r="M472" i="1"/>
  <c r="AD472" i="1"/>
  <c r="AD830" i="1"/>
  <c r="M830" i="1"/>
  <c r="AD593" i="1"/>
  <c r="AD646" i="1"/>
  <c r="M646" i="1"/>
  <c r="Z60" i="6"/>
  <c r="M736" i="1"/>
  <c r="AD736" i="1"/>
  <c r="Z84" i="6"/>
  <c r="M84" i="6"/>
  <c r="Z39" i="7"/>
  <c r="M39" i="7"/>
  <c r="Z40" i="8"/>
  <c r="Z22" i="8"/>
  <c r="Z60" i="7"/>
  <c r="M60" i="7"/>
  <c r="M493" i="1"/>
  <c r="AD454" i="1"/>
  <c r="M454" i="1"/>
  <c r="AD749" i="1"/>
  <c r="AD874" i="1"/>
  <c r="M874" i="1"/>
  <c r="AD836" i="1"/>
  <c r="M836" i="1"/>
  <c r="AD753" i="1"/>
  <c r="M753" i="1"/>
  <c r="AD549" i="1"/>
  <c r="M549" i="1"/>
  <c r="AD96" i="3"/>
  <c r="AD690" i="1"/>
  <c r="M690" i="1"/>
  <c r="AD716" i="1"/>
  <c r="M716" i="1"/>
  <c r="AD512" i="1"/>
  <c r="M512" i="1"/>
  <c r="Z61" i="8"/>
  <c r="M42" i="8"/>
  <c r="Z70" i="6"/>
  <c r="M70" i="6"/>
  <c r="M819" i="1"/>
  <c r="AD819" i="1"/>
  <c r="M37" i="3"/>
  <c r="AD37" i="3"/>
  <c r="AD400" i="1"/>
  <c r="M400" i="1"/>
  <c r="AD612" i="1"/>
  <c r="M612" i="1"/>
  <c r="M649" i="1"/>
  <c r="AD160" i="3"/>
  <c r="M160" i="3"/>
  <c r="AD105" i="3"/>
  <c r="M105" i="3"/>
  <c r="AD523" i="1"/>
  <c r="M523" i="1"/>
  <c r="AD677" i="1"/>
  <c r="M677" i="1"/>
  <c r="Z64" i="8"/>
  <c r="Z38" i="7"/>
  <c r="M38" i="7"/>
  <c r="Z65" i="8"/>
  <c r="M65" i="8"/>
  <c r="M161" i="1"/>
  <c r="AD161" i="1"/>
  <c r="Z55" i="6"/>
  <c r="M55" i="6"/>
  <c r="M487" i="1"/>
  <c r="AD487" i="1"/>
  <c r="M342" i="1"/>
  <c r="M52" i="3"/>
  <c r="M138" i="3"/>
  <c r="AD138" i="3"/>
  <c r="Z6" i="6"/>
  <c r="M6" i="6"/>
  <c r="M835" i="1"/>
  <c r="AD835" i="1"/>
  <c r="AD579" i="1"/>
  <c r="M579" i="1"/>
  <c r="AD705" i="1"/>
  <c r="M705" i="1"/>
  <c r="AD828" i="1"/>
  <c r="M828" i="1"/>
  <c r="M584" i="1"/>
  <c r="AD584" i="1"/>
  <c r="AD6" i="3"/>
  <c r="M6" i="3"/>
  <c r="Z46" i="7"/>
  <c r="Z6" i="8"/>
  <c r="M6" i="8"/>
  <c r="Z44" i="8"/>
  <c r="Z16" i="8"/>
  <c r="Z50" i="8"/>
  <c r="M56" i="8"/>
  <c r="Z56" i="8"/>
  <c r="M23" i="1"/>
  <c r="AD23" i="1"/>
  <c r="AD198" i="1"/>
  <c r="AD502" i="1"/>
  <c r="M254" i="1"/>
  <c r="AD770" i="1"/>
  <c r="M770" i="1"/>
  <c r="Z20" i="6"/>
  <c r="M48" i="7"/>
  <c r="AD48" i="3"/>
  <c r="M48" i="3"/>
  <c r="AD620" i="1"/>
  <c r="M620" i="1"/>
  <c r="AD557" i="1"/>
  <c r="M557" i="1"/>
  <c r="AD641" i="1"/>
  <c r="AD68" i="3"/>
  <c r="M68" i="3"/>
  <c r="M655" i="1"/>
  <c r="AD162" i="3"/>
  <c r="M162" i="3"/>
  <c r="M645" i="1"/>
  <c r="AD645" i="1"/>
  <c r="M11" i="8"/>
  <c r="Z11" i="8"/>
  <c r="Z28" i="8"/>
  <c r="Z53" i="8"/>
  <c r="M51" i="7"/>
  <c r="Z45" i="8"/>
  <c r="Z83" i="6"/>
  <c r="M83" i="6"/>
  <c r="AD870" i="1"/>
  <c r="M870" i="1"/>
  <c r="Z23" i="8"/>
  <c r="AD85" i="3"/>
  <c r="M85" i="3"/>
  <c r="AD263" i="1"/>
  <c r="M263" i="1"/>
  <c r="AD419" i="1"/>
  <c r="M419" i="1"/>
  <c r="M7" i="8"/>
  <c r="Z7" i="8"/>
  <c r="AD484" i="1"/>
  <c r="M484" i="1"/>
  <c r="AD692" i="1"/>
  <c r="M692" i="1"/>
  <c r="M532" i="1"/>
  <c r="AD532" i="1"/>
  <c r="Z19" i="8"/>
  <c r="M19" i="8"/>
  <c r="M364" i="1"/>
  <c r="AD364" i="1"/>
  <c r="Z56" i="6"/>
  <c r="AD500" i="1"/>
  <c r="M500" i="1"/>
  <c r="AD670" i="1"/>
  <c r="M670" i="1"/>
  <c r="AD595" i="1"/>
  <c r="M595" i="1"/>
  <c r="Z13" i="7"/>
  <c r="M13" i="7"/>
  <c r="AD577" i="1"/>
  <c r="M577" i="1"/>
  <c r="AD412" i="1"/>
  <c r="M412" i="1"/>
  <c r="Z8" i="8"/>
  <c r="M8" i="8"/>
  <c r="M476" i="1"/>
  <c r="AD476" i="1"/>
  <c r="M796" i="1"/>
  <c r="AD796" i="1"/>
  <c r="M810" i="1"/>
  <c r="M668" i="1"/>
  <c r="AD668" i="1"/>
  <c r="Z31" i="6"/>
  <c r="M31" i="6"/>
  <c r="M36" i="7"/>
  <c r="M527" i="1"/>
  <c r="M706" i="1"/>
  <c r="AD706" i="1"/>
  <c r="M133" i="3"/>
  <c r="AD133" i="3"/>
  <c r="Z19" i="7"/>
  <c r="M19" i="7"/>
  <c r="AD797" i="1"/>
  <c r="M797" i="1"/>
  <c r="AD51" i="3"/>
  <c r="M51" i="3"/>
  <c r="AD110" i="3"/>
  <c r="M682" i="1"/>
  <c r="AD682" i="1"/>
  <c r="AD812" i="1"/>
  <c r="M812" i="1"/>
  <c r="AD440" i="1"/>
  <c r="M544" i="1"/>
  <c r="AD544" i="1"/>
  <c r="M135" i="3"/>
  <c r="M97" i="3"/>
  <c r="AD97" i="3"/>
  <c r="Z47" i="8"/>
  <c r="M44" i="7"/>
  <c r="Z44" i="7"/>
  <c r="P33" i="3" l="1"/>
  <c r="Q33" i="3" s="1"/>
  <c r="P382" i="1"/>
  <c r="Q382" i="1" s="1"/>
  <c r="P117" i="1"/>
  <c r="Q117" i="1" s="1"/>
  <c r="P142" i="1"/>
  <c r="Q142" i="1" s="1"/>
  <c r="P58" i="7"/>
  <c r="Q58" i="7" s="1"/>
  <c r="P72" i="6"/>
  <c r="Q72" i="6" s="1"/>
  <c r="P62" i="8"/>
  <c r="Q62" i="8" s="1"/>
  <c r="P73" i="8"/>
  <c r="Q73" i="8" s="1"/>
  <c r="P25" i="7"/>
  <c r="Q25" i="7" s="1"/>
  <c r="Q26" i="7" s="1"/>
  <c r="P71" i="6"/>
  <c r="Q71" i="6" s="1"/>
  <c r="P74" i="6"/>
  <c r="Q74" i="6" s="1"/>
  <c r="P8" i="4"/>
  <c r="Q8" i="4" s="1"/>
  <c r="S8" i="4" s="1"/>
  <c r="P895" i="1"/>
  <c r="Q895" i="1" s="1"/>
  <c r="P329" i="1"/>
  <c r="Q329" i="1" s="1"/>
  <c r="N100" i="3"/>
  <c r="O100" i="3" s="1"/>
  <c r="P100" i="3"/>
  <c r="Q100" i="3" s="1"/>
  <c r="P246" i="1"/>
  <c r="Q246" i="1" s="1"/>
  <c r="AE908" i="1"/>
  <c r="P880" i="1"/>
  <c r="Q880" i="1" s="1"/>
  <c r="P882" i="1"/>
  <c r="Q882" i="1" s="1"/>
  <c r="P170" i="3"/>
  <c r="Q170" i="3" s="1"/>
  <c r="N589" i="1"/>
  <c r="O589" i="1" s="1"/>
  <c r="P589" i="1"/>
  <c r="Q589" i="1" s="1"/>
  <c r="R589" i="1" s="1"/>
  <c r="P910" i="1"/>
  <c r="Q910" i="1" s="1"/>
  <c r="P169" i="3"/>
  <c r="Q169" i="3" s="1"/>
  <c r="P878" i="1"/>
  <c r="Q878" i="1" s="1"/>
  <c r="AE168" i="3"/>
  <c r="P16" i="6"/>
  <c r="Q16" i="6" s="1"/>
  <c r="N16" i="6"/>
  <c r="O16" i="6" s="1"/>
  <c r="N84" i="3"/>
  <c r="O84" i="3" s="1"/>
  <c r="P84" i="3"/>
  <c r="Q84" i="3" s="1"/>
  <c r="R84" i="3" s="1"/>
  <c r="N648" i="1"/>
  <c r="O648" i="1" s="1"/>
  <c r="P648" i="1"/>
  <c r="Q648" i="1" s="1"/>
  <c r="P90" i="3"/>
  <c r="Q90" i="3" s="1"/>
  <c r="R90" i="3" s="1"/>
  <c r="N90" i="3"/>
  <c r="O90" i="3" s="1"/>
  <c r="AE883" i="1"/>
  <c r="P71" i="8"/>
  <c r="Q71" i="8" s="1"/>
  <c r="P68" i="8"/>
  <c r="P53" i="6"/>
  <c r="Q53" i="6" s="1"/>
  <c r="P121" i="3"/>
  <c r="Q121" i="3" s="1"/>
  <c r="N79" i="1"/>
  <c r="O79" i="1" s="1"/>
  <c r="P54" i="6"/>
  <c r="Q54" i="6" s="1"/>
  <c r="AA68" i="6"/>
  <c r="X68" i="6"/>
  <c r="P49" i="6"/>
  <c r="Q49" i="6" s="1"/>
  <c r="AA69" i="8"/>
  <c r="P26" i="3"/>
  <c r="Q26" i="3" s="1"/>
  <c r="S26" i="3" s="1"/>
  <c r="P28" i="3"/>
  <c r="Q28" i="3" s="1"/>
  <c r="S28" i="3" s="1"/>
  <c r="AE120" i="1"/>
  <c r="AB120" i="1"/>
  <c r="AE128" i="1"/>
  <c r="AE228" i="1"/>
  <c r="P10" i="7"/>
  <c r="P48" i="6"/>
  <c r="Q48" i="6" s="1"/>
  <c r="P45" i="3"/>
  <c r="P46" i="3" s="1"/>
  <c r="P72" i="8"/>
  <c r="Q72" i="8" s="1"/>
  <c r="AA25" i="7"/>
  <c r="AA26" i="7" s="1"/>
  <c r="AE31" i="3"/>
  <c r="N142" i="1"/>
  <c r="O142" i="1" s="1"/>
  <c r="N73" i="8"/>
  <c r="O73" i="8" s="1"/>
  <c r="P69" i="8"/>
  <c r="Q69" i="8" s="1"/>
  <c r="P65" i="6"/>
  <c r="Q65" i="6" s="1"/>
  <c r="P52" i="6"/>
  <c r="Q52" i="6" s="1"/>
  <c r="N62" i="8"/>
  <c r="O62" i="8" s="1"/>
  <c r="N71" i="8"/>
  <c r="O71" i="8" s="1"/>
  <c r="N49" i="6"/>
  <c r="O49" i="6" s="1"/>
  <c r="P7" i="4"/>
  <c r="Q7" i="4" s="1"/>
  <c r="P70" i="8"/>
  <c r="Q70" i="8" s="1"/>
  <c r="P75" i="6"/>
  <c r="Q75" i="6" s="1"/>
  <c r="P27" i="3"/>
  <c r="Q27" i="3" s="1"/>
  <c r="N327" i="1"/>
  <c r="O327" i="1" s="1"/>
  <c r="P66" i="6"/>
  <c r="Q66" i="6" s="1"/>
  <c r="P47" i="6"/>
  <c r="AE331" i="1"/>
  <c r="AB331" i="1"/>
  <c r="P74" i="8"/>
  <c r="Q74" i="8" s="1"/>
  <c r="N11" i="4"/>
  <c r="O11" i="4" s="1"/>
  <c r="X11" i="4" s="1"/>
  <c r="N54" i="6"/>
  <c r="O54" i="6" s="1"/>
  <c r="N166" i="1"/>
  <c r="O166" i="1" s="1"/>
  <c r="AE376" i="1"/>
  <c r="AE237" i="1"/>
  <c r="N134" i="1"/>
  <c r="O134" i="1" s="1"/>
  <c r="N182" i="1"/>
  <c r="O182" i="1" s="1"/>
  <c r="AE141" i="1"/>
  <c r="N99" i="1"/>
  <c r="O99" i="1" s="1"/>
  <c r="I99" i="1"/>
  <c r="N360" i="1"/>
  <c r="N189" i="1"/>
  <c r="O189" i="1" s="1"/>
  <c r="N120" i="1"/>
  <c r="O120" i="1" s="1"/>
  <c r="N123" i="1"/>
  <c r="O123" i="1" s="1"/>
  <c r="N87" i="1"/>
  <c r="O87" i="1" s="1"/>
  <c r="N246" i="1"/>
  <c r="O246" i="1" s="1"/>
  <c r="AE242" i="1"/>
  <c r="N145" i="1"/>
  <c r="O145" i="1" s="1"/>
  <c r="AE110" i="1"/>
  <c r="N97" i="1"/>
  <c r="O97" i="1" s="1"/>
  <c r="W97" i="1" s="1"/>
  <c r="N37" i="1"/>
  <c r="O37" i="1" s="1"/>
  <c r="AE32" i="1"/>
  <c r="AE34" i="1" s="1"/>
  <c r="AE381" i="1"/>
  <c r="AE239" i="1"/>
  <c r="P234" i="1"/>
  <c r="Q234" i="1" s="1"/>
  <c r="R234" i="1" s="1"/>
  <c r="N191" i="1"/>
  <c r="O191" i="1" s="1"/>
  <c r="N138" i="1"/>
  <c r="O138" i="1" s="1"/>
  <c r="AE81" i="1"/>
  <c r="AE45" i="1"/>
  <c r="N83" i="1"/>
  <c r="O83" i="1" s="1"/>
  <c r="AE86" i="1"/>
  <c r="AE87" i="1"/>
  <c r="AA73" i="8"/>
  <c r="P69" i="6"/>
  <c r="Q69" i="6" s="1"/>
  <c r="P62" i="6"/>
  <c r="Q62" i="6" s="1"/>
  <c r="P9" i="4"/>
  <c r="Q9" i="4" s="1"/>
  <c r="N386" i="1"/>
  <c r="O386" i="1" s="1"/>
  <c r="AE329" i="1"/>
  <c r="N240" i="1"/>
  <c r="O240" i="1" s="1"/>
  <c r="N244" i="1"/>
  <c r="O244" i="1" s="1"/>
  <c r="N376" i="1"/>
  <c r="O376" i="1" s="1"/>
  <c r="AE233" i="1"/>
  <c r="N228" i="1"/>
  <c r="O228" i="1" s="1"/>
  <c r="AE119" i="1"/>
  <c r="AE185" i="1"/>
  <c r="AE124" i="1"/>
  <c r="AE127" i="1"/>
  <c r="AE38" i="1"/>
  <c r="N328" i="1"/>
  <c r="O328" i="1" s="1"/>
  <c r="N225" i="1"/>
  <c r="O225" i="1" s="1"/>
  <c r="N184" i="1"/>
  <c r="O184" i="1" s="1"/>
  <c r="N139" i="1"/>
  <c r="O139" i="1" s="1"/>
  <c r="X139" i="1" s="1"/>
  <c r="P124" i="1"/>
  <c r="Q124" i="1" s="1"/>
  <c r="N90" i="1"/>
  <c r="O90" i="1" s="1"/>
  <c r="AE112" i="1"/>
  <c r="AE155" i="1"/>
  <c r="N109" i="1"/>
  <c r="O109" i="1" s="1"/>
  <c r="N36" i="1"/>
  <c r="N81" i="1"/>
  <c r="O81" i="1" s="1"/>
  <c r="P67" i="6"/>
  <c r="Q67" i="6" s="1"/>
  <c r="P58" i="6"/>
  <c r="Q58" i="6" s="1"/>
  <c r="AE9" i="4"/>
  <c r="N7" i="4"/>
  <c r="O7" i="4" s="1"/>
  <c r="X7" i="4" s="1"/>
  <c r="P25" i="3"/>
  <c r="N379" i="1"/>
  <c r="O379" i="1" s="1"/>
  <c r="AE360" i="1"/>
  <c r="N329" i="1"/>
  <c r="O329" i="1" s="1"/>
  <c r="AE330" i="1"/>
  <c r="I138" i="1"/>
  <c r="N180" i="1"/>
  <c r="O180" i="1" s="1"/>
  <c r="N171" i="1"/>
  <c r="O171" i="1" s="1"/>
  <c r="AE123" i="1"/>
  <c r="N32" i="1"/>
  <c r="AE361" i="1"/>
  <c r="N325" i="1"/>
  <c r="O325" i="1" s="1"/>
  <c r="N242" i="1"/>
  <c r="O242" i="1" s="1"/>
  <c r="AE249" i="1"/>
  <c r="N127" i="1"/>
  <c r="O127" i="1" s="1"/>
  <c r="N161" i="1"/>
  <c r="O161" i="1" s="1"/>
  <c r="N117" i="1"/>
  <c r="O117" i="1" s="1"/>
  <c r="N115" i="1"/>
  <c r="O115" i="1" s="1"/>
  <c r="AE108" i="1"/>
  <c r="N10" i="7"/>
  <c r="AA10" i="7"/>
  <c r="AA11" i="7" s="1"/>
  <c r="N249" i="1"/>
  <c r="O249" i="1" s="1"/>
  <c r="AE244" i="1"/>
  <c r="AE192" i="1"/>
  <c r="N40" i="1"/>
  <c r="O40" i="1" s="1"/>
  <c r="N33" i="3"/>
  <c r="O33" i="3" s="1"/>
  <c r="X33" i="3" s="1"/>
  <c r="AE379" i="1"/>
  <c r="AE195" i="1"/>
  <c r="AE196" i="1" s="1"/>
  <c r="AE181" i="1"/>
  <c r="N148" i="1"/>
  <c r="O148" i="1" s="1"/>
  <c r="AE161" i="1"/>
  <c r="N118" i="1"/>
  <c r="O118" i="1" s="1"/>
  <c r="N33" i="1"/>
  <c r="O33" i="1" s="1"/>
  <c r="AB360" i="1"/>
  <c r="N323" i="1"/>
  <c r="O323" i="1" s="1"/>
  <c r="AE246" i="1"/>
  <c r="N178" i="1"/>
  <c r="O178" i="1" s="1"/>
  <c r="AE169" i="1"/>
  <c r="N140" i="1"/>
  <c r="O140" i="1" s="1"/>
  <c r="AE82" i="1"/>
  <c r="AE182" i="1"/>
  <c r="AB87" i="1"/>
  <c r="I127" i="1"/>
  <c r="AE148" i="1"/>
  <c r="N321" i="1"/>
  <c r="O321" i="1" s="1"/>
  <c r="X321" i="1" s="1"/>
  <c r="AE318" i="1"/>
  <c r="N233" i="1"/>
  <c r="O233" i="1" s="1"/>
  <c r="AE115" i="1"/>
  <c r="N86" i="1"/>
  <c r="N113" i="1"/>
  <c r="O113" i="1" s="1"/>
  <c r="AB38" i="1"/>
  <c r="AE114" i="1"/>
  <c r="AE892" i="1"/>
  <c r="N382" i="1"/>
  <c r="O382" i="1" s="1"/>
  <c r="N102" i="1"/>
  <c r="O102" i="1" s="1"/>
  <c r="AE76" i="1"/>
  <c r="AE111" i="1"/>
  <c r="AE323" i="1"/>
  <c r="N331" i="1"/>
  <c r="O331" i="1" s="1"/>
  <c r="I242" i="1"/>
  <c r="AE125" i="1"/>
  <c r="N185" i="1"/>
  <c r="O185" i="1" s="1"/>
  <c r="AB192" i="1"/>
  <c r="N135" i="1"/>
  <c r="O135" i="1" s="1"/>
  <c r="X135" i="1" s="1"/>
  <c r="AE105" i="1"/>
  <c r="AB318" i="1"/>
  <c r="I233" i="1"/>
  <c r="AB127" i="1"/>
  <c r="N107" i="1"/>
  <c r="O107" i="1" s="1"/>
  <c r="X107" i="1" s="1"/>
  <c r="I142" i="1"/>
  <c r="N239" i="1"/>
  <c r="O239" i="1" s="1"/>
  <c r="N235" i="1"/>
  <c r="O235" i="1" s="1"/>
  <c r="AE243" i="1"/>
  <c r="N175" i="1"/>
  <c r="O175" i="1" s="1"/>
  <c r="AE158" i="1"/>
  <c r="AE101" i="1"/>
  <c r="AE36" i="1"/>
  <c r="AE117" i="1"/>
  <c r="AE225" i="1"/>
  <c r="AE150" i="1"/>
  <c r="N164" i="1"/>
  <c r="O164" i="1" s="1"/>
  <c r="W164" i="1" s="1"/>
  <c r="N111" i="1"/>
  <c r="O111" i="1" s="1"/>
  <c r="N108" i="1"/>
  <c r="O108" i="1" s="1"/>
  <c r="I109" i="1"/>
  <c r="P236" i="1"/>
  <c r="Q236" i="1" s="1"/>
  <c r="N126" i="1"/>
  <c r="O126" i="1" s="1"/>
  <c r="AE95" i="1"/>
  <c r="AE99" i="1"/>
  <c r="AE174" i="1"/>
  <c r="AE80" i="1"/>
  <c r="N837" i="1"/>
  <c r="O837" i="1" s="1"/>
  <c r="AE235" i="1"/>
  <c r="AE113" i="1"/>
  <c r="N153" i="1"/>
  <c r="O153" i="1" s="1"/>
  <c r="AE121" i="1"/>
  <c r="AE102" i="1"/>
  <c r="N77" i="1"/>
  <c r="O77" i="1" s="1"/>
  <c r="N105" i="1"/>
  <c r="O105" i="1" s="1"/>
  <c r="I79" i="1"/>
  <c r="AE42" i="1"/>
  <c r="P113" i="1"/>
  <c r="Q113" i="1" s="1"/>
  <c r="R113" i="1" s="1"/>
  <c r="AE25" i="3"/>
  <c r="P32" i="3"/>
  <c r="Q32" i="3" s="1"/>
  <c r="N27" i="3"/>
  <c r="O27" i="3" s="1"/>
  <c r="I33" i="3"/>
  <c r="P31" i="3"/>
  <c r="Q31" i="3" s="1"/>
  <c r="AE33" i="3"/>
  <c r="P65" i="3"/>
  <c r="P66" i="3" s="1"/>
  <c r="AE32" i="3"/>
  <c r="AE27" i="3"/>
  <c r="AE28" i="3"/>
  <c r="N28" i="3"/>
  <c r="O28" i="3" s="1"/>
  <c r="P10" i="4"/>
  <c r="Q10" i="4" s="1"/>
  <c r="S10" i="4" s="1"/>
  <c r="P6" i="4"/>
  <c r="N9" i="4"/>
  <c r="O9" i="4" s="1"/>
  <c r="AE10" i="4"/>
  <c r="AA71" i="6"/>
  <c r="P64" i="6"/>
  <c r="Q64" i="6" s="1"/>
  <c r="P63" i="6"/>
  <c r="Q63" i="6" s="1"/>
  <c r="P70" i="6"/>
  <c r="Q70" i="6" s="1"/>
  <c r="N58" i="6"/>
  <c r="O58" i="6" s="1"/>
  <c r="P50" i="6"/>
  <c r="Q50" i="6" s="1"/>
  <c r="P61" i="6"/>
  <c r="Q61" i="6" s="1"/>
  <c r="N62" i="6"/>
  <c r="O62" i="6" s="1"/>
  <c r="P55" i="6"/>
  <c r="Q55" i="6" s="1"/>
  <c r="N53" i="6"/>
  <c r="O53" i="6" s="1"/>
  <c r="N74" i="6"/>
  <c r="O74" i="6" s="1"/>
  <c r="N52" i="6"/>
  <c r="O52" i="6" s="1"/>
  <c r="N51" i="6"/>
  <c r="O51" i="6" s="1"/>
  <c r="P73" i="6"/>
  <c r="Q73" i="6" s="1"/>
  <c r="P51" i="6"/>
  <c r="Q51" i="6" s="1"/>
  <c r="X10" i="7"/>
  <c r="AA68" i="8"/>
  <c r="N72" i="8"/>
  <c r="O72" i="8" s="1"/>
  <c r="I73" i="8"/>
  <c r="N69" i="8"/>
  <c r="O69" i="8" s="1"/>
  <c r="P56" i="8"/>
  <c r="Q56" i="8" s="1"/>
  <c r="P65" i="7"/>
  <c r="P38" i="7"/>
  <c r="Q38" i="7" s="1"/>
  <c r="P59" i="8"/>
  <c r="Q59" i="8" s="1"/>
  <c r="P19" i="8"/>
  <c r="P7" i="8"/>
  <c r="Q7" i="8" s="1"/>
  <c r="P41" i="7"/>
  <c r="Q41" i="7" s="1"/>
  <c r="P7" i="7"/>
  <c r="Q7" i="7" s="1"/>
  <c r="P31" i="8"/>
  <c r="P8" i="8"/>
  <c r="Q8" i="8" s="1"/>
  <c r="P148" i="3"/>
  <c r="Q148" i="3" s="1"/>
  <c r="P55" i="8"/>
  <c r="Q55" i="8" s="1"/>
  <c r="P49" i="8"/>
  <c r="Q49" i="8" s="1"/>
  <c r="P60" i="7"/>
  <c r="Q60" i="7" s="1"/>
  <c r="P28" i="7"/>
  <c r="P61" i="7"/>
  <c r="Q61" i="7" s="1"/>
  <c r="P85" i="6"/>
  <c r="Q85" i="6" s="1"/>
  <c r="P50" i="7"/>
  <c r="Q50" i="7" s="1"/>
  <c r="P39" i="7"/>
  <c r="Q39" i="7" s="1"/>
  <c r="P49" i="7"/>
  <c r="Q49" i="7" s="1"/>
  <c r="P158" i="3"/>
  <c r="Q158" i="3" s="1"/>
  <c r="P6" i="8"/>
  <c r="P43" i="7"/>
  <c r="Q43" i="7" s="1"/>
  <c r="P133" i="3"/>
  <c r="Q133" i="3" s="1"/>
  <c r="P124" i="3"/>
  <c r="Q124" i="3" s="1"/>
  <c r="P677" i="1"/>
  <c r="Q677" i="1" s="1"/>
  <c r="P668" i="1"/>
  <c r="Q668" i="1" s="1"/>
  <c r="P710" i="1"/>
  <c r="Q710" i="1" s="1"/>
  <c r="P32" i="7"/>
  <c r="Q32" i="7" s="1"/>
  <c r="P26" i="6"/>
  <c r="P8" i="6"/>
  <c r="Q8" i="6" s="1"/>
  <c r="P105" i="3"/>
  <c r="Q105" i="3" s="1"/>
  <c r="P120" i="3"/>
  <c r="Q120" i="3" s="1"/>
  <c r="P99" i="3"/>
  <c r="Q99" i="3" s="1"/>
  <c r="P97" i="3"/>
  <c r="Q97" i="3" s="1"/>
  <c r="P69" i="3"/>
  <c r="Q69" i="3" s="1"/>
  <c r="P692" i="1"/>
  <c r="Q692" i="1" s="1"/>
  <c r="P31" i="6"/>
  <c r="Q31" i="6" s="1"/>
  <c r="P577" i="1"/>
  <c r="Q577" i="1" s="1"/>
  <c r="P159" i="3"/>
  <c r="Q159" i="3" s="1"/>
  <c r="P68" i="3"/>
  <c r="P572" i="1"/>
  <c r="Q572" i="1" s="1"/>
  <c r="P156" i="3"/>
  <c r="Q156" i="3" s="1"/>
  <c r="P38" i="3"/>
  <c r="Q38" i="3" s="1"/>
  <c r="AE8" i="3"/>
  <c r="P873" i="1"/>
  <c r="Q873" i="1" s="1"/>
  <c r="P702" i="1"/>
  <c r="Q702" i="1" s="1"/>
  <c r="P674" i="1"/>
  <c r="Q674" i="1" s="1"/>
  <c r="P557" i="1"/>
  <c r="Q557" i="1" s="1"/>
  <c r="P114" i="3"/>
  <c r="Q114" i="3" s="1"/>
  <c r="P470" i="1"/>
  <c r="Q470" i="1" s="1"/>
  <c r="P51" i="3"/>
  <c r="Q51" i="3" s="1"/>
  <c r="P98" i="3"/>
  <c r="Q98" i="3" s="1"/>
  <c r="P48" i="3"/>
  <c r="P813" i="1"/>
  <c r="Q813" i="1" s="1"/>
  <c r="P629" i="1"/>
  <c r="Q629" i="1" s="1"/>
  <c r="P34" i="7"/>
  <c r="Q34" i="7" s="1"/>
  <c r="P118" i="3"/>
  <c r="Q118" i="3" s="1"/>
  <c r="P624" i="1"/>
  <c r="Q624" i="1" s="1"/>
  <c r="P144" i="3"/>
  <c r="Q144" i="3" s="1"/>
  <c r="P141" i="3"/>
  <c r="Q141" i="3" s="1"/>
  <c r="P131" i="3"/>
  <c r="P755" i="1"/>
  <c r="Q755" i="1" s="1"/>
  <c r="P585" i="1"/>
  <c r="Q585" i="1" s="1"/>
  <c r="P580" i="1"/>
  <c r="Q580" i="1" s="1"/>
  <c r="P106" i="3"/>
  <c r="Q106" i="3" s="1"/>
  <c r="P18" i="3"/>
  <c r="Q18" i="3" s="1"/>
  <c r="P13" i="3"/>
  <c r="P22" i="3"/>
  <c r="Q22" i="3" s="1"/>
  <c r="P16" i="3"/>
  <c r="P874" i="1"/>
  <c r="Q874" i="1" s="1"/>
  <c r="P477" i="1"/>
  <c r="Q477" i="1" s="1"/>
  <c r="P471" i="1"/>
  <c r="Q471" i="1" s="1"/>
  <c r="P398" i="1"/>
  <c r="Q398" i="1" s="1"/>
  <c r="P339" i="1"/>
  <c r="Q339" i="1" s="1"/>
  <c r="P601" i="1"/>
  <c r="Q601" i="1" s="1"/>
  <c r="N355" i="1"/>
  <c r="O355" i="1" s="1"/>
  <c r="P315" i="1"/>
  <c r="Q315" i="1" s="1"/>
  <c r="P548" i="1"/>
  <c r="Q548" i="1" s="1"/>
  <c r="P22" i="1"/>
  <c r="Q22" i="1" s="1"/>
  <c r="P356" i="1"/>
  <c r="Q356" i="1" s="1"/>
  <c r="N353" i="1"/>
  <c r="O353" i="1" s="1"/>
  <c r="P474" i="1"/>
  <c r="Q474" i="1" s="1"/>
  <c r="P468" i="1"/>
  <c r="Q468" i="1" s="1"/>
  <c r="P277" i="1"/>
  <c r="Q277" i="1" s="1"/>
  <c r="P279" i="1"/>
  <c r="Q279" i="1" s="1"/>
  <c r="P24" i="8"/>
  <c r="Q24" i="8" s="1"/>
  <c r="P35" i="6"/>
  <c r="P138" i="3"/>
  <c r="Q138" i="3" s="1"/>
  <c r="P37" i="8"/>
  <c r="P55" i="7"/>
  <c r="Q55" i="7" s="1"/>
  <c r="P44" i="6"/>
  <c r="P163" i="3"/>
  <c r="Q163" i="3" s="1"/>
  <c r="P155" i="3"/>
  <c r="Q155" i="3" s="1"/>
  <c r="P135" i="3"/>
  <c r="Q135" i="3" s="1"/>
  <c r="P80" i="6"/>
  <c r="Q80" i="6" s="1"/>
  <c r="P18" i="7"/>
  <c r="Q18" i="7" s="1"/>
  <c r="P36" i="7"/>
  <c r="Q36" i="7" s="1"/>
  <c r="P81" i="6"/>
  <c r="Q81" i="6" s="1"/>
  <c r="P128" i="3"/>
  <c r="Q128" i="3" s="1"/>
  <c r="P11" i="8"/>
  <c r="P59" i="7"/>
  <c r="Q59" i="7" s="1"/>
  <c r="P56" i="7"/>
  <c r="Q56" i="7" s="1"/>
  <c r="P13" i="8"/>
  <c r="Q13" i="8" s="1"/>
  <c r="P34" i="8"/>
  <c r="P104" i="3"/>
  <c r="Q104" i="3" s="1"/>
  <c r="P54" i="7"/>
  <c r="Q54" i="7" s="1"/>
  <c r="P147" i="3"/>
  <c r="Q147" i="3" s="1"/>
  <c r="P117" i="3"/>
  <c r="Q117" i="3" s="1"/>
  <c r="P29" i="6"/>
  <c r="P107" i="3"/>
  <c r="Q107" i="3" s="1"/>
  <c r="P93" i="3"/>
  <c r="Q93" i="3" s="1"/>
  <c r="P661" i="1"/>
  <c r="Q661" i="1" s="1"/>
  <c r="AE583" i="1"/>
  <c r="P146" i="3"/>
  <c r="Q146" i="3" s="1"/>
  <c r="P62" i="3"/>
  <c r="P41" i="3"/>
  <c r="N583" i="1"/>
  <c r="O583" i="1" s="1"/>
  <c r="P573" i="1"/>
  <c r="Q573" i="1" s="1"/>
  <c r="P52" i="7"/>
  <c r="Q52" i="7" s="1"/>
  <c r="P101" i="3"/>
  <c r="Q101" i="3" s="1"/>
  <c r="H896" i="1"/>
  <c r="P896" i="1"/>
  <c r="Q896" i="1" s="1"/>
  <c r="P497" i="1"/>
  <c r="Q497" i="1" s="1"/>
  <c r="P369" i="1"/>
  <c r="P142" i="3"/>
  <c r="Q142" i="3" s="1"/>
  <c r="P125" i="3"/>
  <c r="Q125" i="3" s="1"/>
  <c r="P89" i="3"/>
  <c r="Q89" i="3" s="1"/>
  <c r="P21" i="3"/>
  <c r="P432" i="1"/>
  <c r="Q432" i="1" s="1"/>
  <c r="P17" i="6"/>
  <c r="Q17" i="6" s="1"/>
  <c r="P79" i="3"/>
  <c r="Q79" i="3" s="1"/>
  <c r="P80" i="3"/>
  <c r="Q80" i="3" s="1"/>
  <c r="P113" i="3"/>
  <c r="Q113" i="3" s="1"/>
  <c r="P91" i="3"/>
  <c r="Q91" i="3" s="1"/>
  <c r="P571" i="1"/>
  <c r="Q571" i="1" s="1"/>
  <c r="P136" i="3"/>
  <c r="Q136" i="3" s="1"/>
  <c r="P57" i="1"/>
  <c r="Q57" i="1" s="1"/>
  <c r="P87" i="3"/>
  <c r="Q87" i="3" s="1"/>
  <c r="P804" i="1"/>
  <c r="Q804" i="1" s="1"/>
  <c r="P634" i="1"/>
  <c r="Q634" i="1" s="1"/>
  <c r="P456" i="1"/>
  <c r="Q456" i="1" s="1"/>
  <c r="AE227" i="1"/>
  <c r="P52" i="3"/>
  <c r="Q52" i="3" s="1"/>
  <c r="P875" i="1"/>
  <c r="Q875" i="1" s="1"/>
  <c r="P451" i="1"/>
  <c r="Q451" i="1" s="1"/>
  <c r="P85" i="3"/>
  <c r="Q85" i="3" s="1"/>
  <c r="P73" i="3"/>
  <c r="P485" i="1"/>
  <c r="Q485" i="1" s="1"/>
  <c r="P364" i="1"/>
  <c r="P337" i="1"/>
  <c r="Q337" i="1" s="1"/>
  <c r="P313" i="1"/>
  <c r="P342" i="1"/>
  <c r="Q342" i="1" s="1"/>
  <c r="P25" i="1"/>
  <c r="Q25" i="1" s="1"/>
  <c r="N24" i="1"/>
  <c r="O24" i="1" s="1"/>
  <c r="AE24" i="1"/>
  <c r="P83" i="6"/>
  <c r="Q83" i="6" s="1"/>
  <c r="P35" i="7"/>
  <c r="Q35" i="7" s="1"/>
  <c r="P57" i="7"/>
  <c r="Q57" i="7" s="1"/>
  <c r="P65" i="8"/>
  <c r="Q65" i="8" s="1"/>
  <c r="P41" i="8"/>
  <c r="Q41" i="8" s="1"/>
  <c r="P42" i="8"/>
  <c r="Q42" i="8" s="1"/>
  <c r="P48" i="7"/>
  <c r="Q48" i="7" s="1"/>
  <c r="P45" i="7"/>
  <c r="Q45" i="7" s="1"/>
  <c r="P51" i="8"/>
  <c r="Q51" i="8" s="1"/>
  <c r="P52" i="8"/>
  <c r="Q52" i="8" s="1"/>
  <c r="P11" i="7"/>
  <c r="Q10" i="7"/>
  <c r="Q11" i="7" s="1"/>
  <c r="P44" i="7"/>
  <c r="Q44" i="7" s="1"/>
  <c r="P19" i="7"/>
  <c r="Q19" i="7" s="1"/>
  <c r="P37" i="7"/>
  <c r="Q37" i="7" s="1"/>
  <c r="P51" i="7"/>
  <c r="Q51" i="7" s="1"/>
  <c r="P6" i="7"/>
  <c r="AA50" i="7"/>
  <c r="P38" i="6"/>
  <c r="N41" i="8"/>
  <c r="O41" i="8" s="1"/>
  <c r="AA34" i="8"/>
  <c r="AA35" i="8" s="1"/>
  <c r="N49" i="7"/>
  <c r="O49" i="7" s="1"/>
  <c r="AA43" i="7"/>
  <c r="N55" i="8"/>
  <c r="O55" i="8" s="1"/>
  <c r="AA61" i="8"/>
  <c r="AA49" i="8"/>
  <c r="AA28" i="8"/>
  <c r="AA29" i="8" s="1"/>
  <c r="AA19" i="8"/>
  <c r="AA20" i="8" s="1"/>
  <c r="I71" i="8"/>
  <c r="AA17" i="7"/>
  <c r="X17" i="7"/>
  <c r="N51" i="7"/>
  <c r="O51" i="7" s="1"/>
  <c r="N37" i="7"/>
  <c r="O37" i="7" s="1"/>
  <c r="N7" i="8"/>
  <c r="O7" i="8" s="1"/>
  <c r="AA45" i="7"/>
  <c r="N18" i="7"/>
  <c r="O18" i="7" s="1"/>
  <c r="I7" i="8"/>
  <c r="N65" i="6"/>
  <c r="O65" i="6" s="1"/>
  <c r="AA52" i="7"/>
  <c r="N47" i="6"/>
  <c r="P161" i="3"/>
  <c r="Q161" i="3" s="1"/>
  <c r="AA30" i="6"/>
  <c r="X30" i="6"/>
  <c r="P116" i="3"/>
  <c r="Q116" i="3" s="1"/>
  <c r="P9" i="3"/>
  <c r="Q9" i="3" s="1"/>
  <c r="P37" i="3"/>
  <c r="Q37" i="3" s="1"/>
  <c r="P519" i="1"/>
  <c r="Q519" i="1" s="1"/>
  <c r="N37" i="8"/>
  <c r="N65" i="8"/>
  <c r="O65" i="8" s="1"/>
  <c r="P149" i="3"/>
  <c r="Q149" i="3" s="1"/>
  <c r="P50" i="3"/>
  <c r="Q50" i="3" s="1"/>
  <c r="P55" i="3"/>
  <c r="P7" i="3"/>
  <c r="Q7" i="3" s="1"/>
  <c r="P871" i="1"/>
  <c r="Q871" i="1" s="1"/>
  <c r="P561" i="1"/>
  <c r="Q561" i="1" s="1"/>
  <c r="W157" i="3"/>
  <c r="S157" i="3"/>
  <c r="R157" i="3"/>
  <c r="X157" i="3"/>
  <c r="X868" i="1"/>
  <c r="W868" i="1"/>
  <c r="R868" i="1"/>
  <c r="S868" i="1"/>
  <c r="X546" i="1"/>
  <c r="W546" i="1"/>
  <c r="S546" i="1"/>
  <c r="R546" i="1"/>
  <c r="N70" i="8"/>
  <c r="O70" i="8" s="1"/>
  <c r="AA74" i="8"/>
  <c r="N13" i="8"/>
  <c r="O13" i="8" s="1"/>
  <c r="AA62" i="8"/>
  <c r="AA50" i="8"/>
  <c r="AA61" i="7"/>
  <c r="N7" i="7"/>
  <c r="O7" i="7" s="1"/>
  <c r="I7" i="7"/>
  <c r="N6" i="8"/>
  <c r="X50" i="7"/>
  <c r="N58" i="7"/>
  <c r="O58" i="7" s="1"/>
  <c r="P59" i="6"/>
  <c r="Q59" i="6" s="1"/>
  <c r="AE160" i="3"/>
  <c r="AE149" i="3"/>
  <c r="AB149" i="3"/>
  <c r="P127" i="3"/>
  <c r="Q127" i="3" s="1"/>
  <c r="P111" i="3"/>
  <c r="Q111" i="3" s="1"/>
  <c r="Q25" i="3"/>
  <c r="P42" i="3"/>
  <c r="Q42" i="3" s="1"/>
  <c r="AA59" i="8"/>
  <c r="X71" i="6"/>
  <c r="W465" i="1"/>
  <c r="S465" i="1"/>
  <c r="X465" i="1"/>
  <c r="R465" i="1"/>
  <c r="AA45" i="8"/>
  <c r="X69" i="8"/>
  <c r="N42" i="8"/>
  <c r="O42" i="8" s="1"/>
  <c r="X49" i="8"/>
  <c r="AA58" i="7"/>
  <c r="N83" i="6"/>
  <c r="O83" i="6" s="1"/>
  <c r="AA60" i="7"/>
  <c r="N35" i="7"/>
  <c r="O35" i="7" s="1"/>
  <c r="N59" i="7"/>
  <c r="O59" i="7" s="1"/>
  <c r="AA53" i="7"/>
  <c r="AA41" i="7"/>
  <c r="N6" i="7"/>
  <c r="N73" i="6"/>
  <c r="O73" i="6" s="1"/>
  <c r="N61" i="6"/>
  <c r="O61" i="6" s="1"/>
  <c r="I61" i="6"/>
  <c r="N11" i="7"/>
  <c r="O10" i="7"/>
  <c r="O11" i="7" s="1"/>
  <c r="N54" i="7"/>
  <c r="O54" i="7" s="1"/>
  <c r="I54" i="7"/>
  <c r="N42" i="7"/>
  <c r="O42" i="7" s="1"/>
  <c r="I42" i="7"/>
  <c r="AA46" i="7"/>
  <c r="AA83" i="6"/>
  <c r="P6" i="6"/>
  <c r="S7" i="4"/>
  <c r="P164" i="3"/>
  <c r="Q164" i="3" s="1"/>
  <c r="AE134" i="3"/>
  <c r="AB134" i="3"/>
  <c r="P115" i="3"/>
  <c r="Q115" i="3" s="1"/>
  <c r="P49" i="3"/>
  <c r="Q49" i="3" s="1"/>
  <c r="S32" i="3"/>
  <c r="R32" i="3"/>
  <c r="P761" i="1"/>
  <c r="Q761" i="1" s="1"/>
  <c r="P84" i="6"/>
  <c r="Q84" i="6" s="1"/>
  <c r="P94" i="3"/>
  <c r="Q94" i="3" s="1"/>
  <c r="N8" i="8"/>
  <c r="O8" i="8" s="1"/>
  <c r="R126" i="3"/>
  <c r="X126" i="3"/>
  <c r="S126" i="3"/>
  <c r="W126" i="3"/>
  <c r="S698" i="1"/>
  <c r="X698" i="1"/>
  <c r="W698" i="1"/>
  <c r="R698" i="1"/>
  <c r="N51" i="8"/>
  <c r="O51" i="8" s="1"/>
  <c r="AA57" i="8"/>
  <c r="I72" i="8"/>
  <c r="X856" i="1"/>
  <c r="W856" i="1"/>
  <c r="R856" i="1"/>
  <c r="S856" i="1"/>
  <c r="O352" i="1"/>
  <c r="N68" i="8"/>
  <c r="I55" i="8"/>
  <c r="I43" i="8"/>
  <c r="AA72" i="8"/>
  <c r="N34" i="8"/>
  <c r="N11" i="8"/>
  <c r="N19" i="8"/>
  <c r="AA60" i="8"/>
  <c r="AA48" i="8"/>
  <c r="N28" i="7"/>
  <c r="X46" i="7"/>
  <c r="AA33" i="7"/>
  <c r="I40" i="7"/>
  <c r="I46" i="7"/>
  <c r="AE165" i="3"/>
  <c r="AB135" i="3"/>
  <c r="AE105" i="3"/>
  <c r="AB105" i="3"/>
  <c r="P78" i="3"/>
  <c r="X860" i="1"/>
  <c r="W860" i="1"/>
  <c r="R860" i="1"/>
  <c r="S860" i="1"/>
  <c r="AA47" i="8"/>
  <c r="Q6" i="4"/>
  <c r="X854" i="1"/>
  <c r="W854" i="1"/>
  <c r="R854" i="1"/>
  <c r="S854" i="1"/>
  <c r="N49" i="8"/>
  <c r="O49" i="8" s="1"/>
  <c r="Q68" i="8"/>
  <c r="Q75" i="8" s="1"/>
  <c r="P75" i="8"/>
  <c r="AA55" i="8"/>
  <c r="AA43" i="8"/>
  <c r="AA31" i="8"/>
  <c r="AA32" i="8" s="1"/>
  <c r="AA8" i="8"/>
  <c r="N52" i="8"/>
  <c r="O52" i="8" s="1"/>
  <c r="AA16" i="8"/>
  <c r="AA17" i="8" s="1"/>
  <c r="AA65" i="7"/>
  <c r="AA66" i="7" s="1"/>
  <c r="X45" i="8"/>
  <c r="X25" i="7"/>
  <c r="N25" i="7"/>
  <c r="I25" i="7"/>
  <c r="X57" i="7"/>
  <c r="N45" i="7"/>
  <c r="O45" i="7" s="1"/>
  <c r="I33" i="7"/>
  <c r="N71" i="6"/>
  <c r="O71" i="6" s="1"/>
  <c r="I71" i="6"/>
  <c r="AA84" i="6"/>
  <c r="N52" i="7"/>
  <c r="O52" i="7" s="1"/>
  <c r="I52" i="7"/>
  <c r="AA44" i="7"/>
  <c r="I73" i="6"/>
  <c r="AA59" i="6"/>
  <c r="P143" i="3"/>
  <c r="Q143" i="3" s="1"/>
  <c r="I14" i="6"/>
  <c r="AE96" i="3"/>
  <c r="AB96" i="3"/>
  <c r="P102" i="3"/>
  <c r="Q102" i="3" s="1"/>
  <c r="P92" i="3"/>
  <c r="Q92" i="3" s="1"/>
  <c r="P6" i="3"/>
  <c r="P802" i="1"/>
  <c r="Q802" i="1" s="1"/>
  <c r="P596" i="1"/>
  <c r="Q596" i="1" s="1"/>
  <c r="AA11" i="8"/>
  <c r="AA13" i="7"/>
  <c r="AA14" i="7" s="1"/>
  <c r="AA31" i="7"/>
  <c r="X864" i="1"/>
  <c r="W864" i="1"/>
  <c r="R864" i="1"/>
  <c r="S864" i="1"/>
  <c r="X858" i="1"/>
  <c r="W858" i="1"/>
  <c r="R858" i="1"/>
  <c r="S858" i="1"/>
  <c r="S808" i="1"/>
  <c r="R808" i="1"/>
  <c r="W808" i="1"/>
  <c r="X808" i="1"/>
  <c r="X58" i="1"/>
  <c r="W58" i="1"/>
  <c r="S58" i="1"/>
  <c r="R58" i="1"/>
  <c r="I65" i="8"/>
  <c r="I41" i="8"/>
  <c r="AA70" i="8"/>
  <c r="AA25" i="8"/>
  <c r="I8" i="8"/>
  <c r="AA37" i="8"/>
  <c r="AA38" i="8" s="1"/>
  <c r="AA58" i="8"/>
  <c r="AA46" i="8"/>
  <c r="X43" i="8"/>
  <c r="I22" i="7"/>
  <c r="AA18" i="7"/>
  <c r="X18" i="7"/>
  <c r="I51" i="7"/>
  <c r="I37" i="7"/>
  <c r="AA85" i="6"/>
  <c r="X85" i="6"/>
  <c r="I6" i="7"/>
  <c r="N39" i="7"/>
  <c r="O39" i="7" s="1"/>
  <c r="P42" i="7"/>
  <c r="Q42" i="7" s="1"/>
  <c r="AA49" i="6"/>
  <c r="X49" i="6"/>
  <c r="N6" i="6"/>
  <c r="I6" i="6"/>
  <c r="P162" i="3"/>
  <c r="Q162" i="3" s="1"/>
  <c r="Q168" i="3"/>
  <c r="AA32" i="7"/>
  <c r="AA58" i="6"/>
  <c r="P160" i="3"/>
  <c r="Q160" i="3" s="1"/>
  <c r="AE127" i="3"/>
  <c r="AB127" i="3"/>
  <c r="P15" i="6"/>
  <c r="Q15" i="6" s="1"/>
  <c r="I96" i="3"/>
  <c r="P112" i="3"/>
  <c r="Q112" i="3" s="1"/>
  <c r="P109" i="3"/>
  <c r="Q109" i="3" s="1"/>
  <c r="P74" i="3"/>
  <c r="Q74" i="3" s="1"/>
  <c r="P581" i="1"/>
  <c r="Q581" i="1" s="1"/>
  <c r="AA52" i="8"/>
  <c r="N85" i="6"/>
  <c r="O85" i="6" s="1"/>
  <c r="AA79" i="6"/>
  <c r="AA34" i="7"/>
  <c r="P36" i="3"/>
  <c r="P525" i="1"/>
  <c r="Q525" i="1" s="1"/>
  <c r="X866" i="1"/>
  <c r="W866" i="1"/>
  <c r="R866" i="1"/>
  <c r="S866" i="1"/>
  <c r="N56" i="8"/>
  <c r="O56" i="8" s="1"/>
  <c r="N60" i="7"/>
  <c r="O60" i="7" s="1"/>
  <c r="N111" i="3"/>
  <c r="O111" i="3" s="1"/>
  <c r="I111" i="3"/>
  <c r="X852" i="1"/>
  <c r="W852" i="1"/>
  <c r="R852" i="1"/>
  <c r="S852" i="1"/>
  <c r="W463" i="1"/>
  <c r="S463" i="1"/>
  <c r="R463" i="1"/>
  <c r="X463" i="1"/>
  <c r="N59" i="8"/>
  <c r="O59" i="8" s="1"/>
  <c r="AA65" i="8"/>
  <c r="AA53" i="8"/>
  <c r="AA41" i="8"/>
  <c r="I23" i="8"/>
  <c r="X34" i="8"/>
  <c r="AA6" i="8"/>
  <c r="I37" i="8"/>
  <c r="I58" i="8"/>
  <c r="I46" i="8"/>
  <c r="N65" i="7"/>
  <c r="AA24" i="8"/>
  <c r="X65" i="8"/>
  <c r="X41" i="8"/>
  <c r="AA22" i="7"/>
  <c r="AA23" i="7" s="1"/>
  <c r="N55" i="7"/>
  <c r="O55" i="7" s="1"/>
  <c r="N43" i="7"/>
  <c r="O43" i="7" s="1"/>
  <c r="AA49" i="7"/>
  <c r="AA38" i="7"/>
  <c r="N81" i="6"/>
  <c r="O81" i="6" s="1"/>
  <c r="AA6" i="7"/>
  <c r="X6" i="7"/>
  <c r="N69" i="6"/>
  <c r="O69" i="6" s="1"/>
  <c r="I69" i="6"/>
  <c r="P57" i="6"/>
  <c r="Q57" i="6" s="1"/>
  <c r="N50" i="7"/>
  <c r="O50" i="7" s="1"/>
  <c r="N36" i="7"/>
  <c r="O36" i="7" s="1"/>
  <c r="I36" i="7"/>
  <c r="AA42" i="7"/>
  <c r="AA6" i="6"/>
  <c r="X6" i="6"/>
  <c r="P122" i="3"/>
  <c r="Q122" i="3" s="1"/>
  <c r="P81" i="3"/>
  <c r="Q81" i="3" s="1"/>
  <c r="P748" i="1"/>
  <c r="Q748" i="1" s="1"/>
  <c r="X862" i="1"/>
  <c r="W862" i="1"/>
  <c r="R862" i="1"/>
  <c r="S862" i="1"/>
  <c r="AA64" i="8"/>
  <c r="P13" i="7"/>
  <c r="N38" i="7"/>
  <c r="O38" i="7" s="1"/>
  <c r="P30" i="6"/>
  <c r="Q30" i="6" s="1"/>
  <c r="R769" i="1"/>
  <c r="X769" i="1"/>
  <c r="S769" i="1"/>
  <c r="W769" i="1"/>
  <c r="I63" i="8"/>
  <c r="I51" i="8"/>
  <c r="AA23" i="8"/>
  <c r="AA56" i="8"/>
  <c r="AA44" i="8"/>
  <c r="N24" i="8"/>
  <c r="O24" i="8" s="1"/>
  <c r="I24" i="8"/>
  <c r="AA12" i="8"/>
  <c r="X12" i="8"/>
  <c r="AA19" i="7"/>
  <c r="X43" i="7"/>
  <c r="N57" i="7"/>
  <c r="O57" i="7" s="1"/>
  <c r="AA16" i="7"/>
  <c r="X16" i="7"/>
  <c r="I49" i="7"/>
  <c r="I38" i="7"/>
  <c r="AA40" i="7"/>
  <c r="N32" i="7"/>
  <c r="O32" i="7" s="1"/>
  <c r="I32" i="7"/>
  <c r="AA7" i="7"/>
  <c r="AA38" i="6"/>
  <c r="AA39" i="6" s="1"/>
  <c r="X38" i="6"/>
  <c r="P137" i="3"/>
  <c r="Q137" i="3" s="1"/>
  <c r="P165" i="3"/>
  <c r="Q165" i="3" s="1"/>
  <c r="P119" i="3"/>
  <c r="Q119" i="3" s="1"/>
  <c r="P10" i="3"/>
  <c r="Q10" i="3" s="1"/>
  <c r="P535" i="1"/>
  <c r="Q535" i="1" s="1"/>
  <c r="AA40" i="8"/>
  <c r="N19" i="7"/>
  <c r="O19" i="7" s="1"/>
  <c r="N63" i="6"/>
  <c r="O63" i="6" s="1"/>
  <c r="I63" i="6"/>
  <c r="X591" i="1"/>
  <c r="W591" i="1"/>
  <c r="S591" i="1"/>
  <c r="R591" i="1"/>
  <c r="AA63" i="8"/>
  <c r="N31" i="8"/>
  <c r="I56" i="8"/>
  <c r="I44" i="8"/>
  <c r="AA22" i="8"/>
  <c r="X61" i="8"/>
  <c r="I19" i="7"/>
  <c r="X60" i="7"/>
  <c r="N41" i="7"/>
  <c r="O41" i="7" s="1"/>
  <c r="AA28" i="7"/>
  <c r="AA29" i="7" s="1"/>
  <c r="AA59" i="7"/>
  <c r="AA47" i="7"/>
  <c r="AA35" i="7"/>
  <c r="N67" i="6"/>
  <c r="O67" i="6" s="1"/>
  <c r="I67" i="6"/>
  <c r="I10" i="7"/>
  <c r="N48" i="7"/>
  <c r="O48" i="7" s="1"/>
  <c r="I48" i="7"/>
  <c r="N34" i="7"/>
  <c r="O34" i="7" s="1"/>
  <c r="AA39" i="7"/>
  <c r="I82" i="6"/>
  <c r="I65" i="6"/>
  <c r="P32" i="6"/>
  <c r="Q32" i="6" s="1"/>
  <c r="N13" i="7"/>
  <c r="N50" i="6"/>
  <c r="O50" i="6" s="1"/>
  <c r="I50" i="6"/>
  <c r="N10" i="4"/>
  <c r="O10" i="4" s="1"/>
  <c r="I10" i="4"/>
  <c r="I140" i="3"/>
  <c r="P103" i="3"/>
  <c r="Q103" i="3" s="1"/>
  <c r="P75" i="3"/>
  <c r="Q75" i="3" s="1"/>
  <c r="P56" i="3"/>
  <c r="Q56" i="3" s="1"/>
  <c r="P872" i="1"/>
  <c r="Q872" i="1" s="1"/>
  <c r="P870" i="1"/>
  <c r="Q870" i="1" s="1"/>
  <c r="N61" i="7"/>
  <c r="O61" i="7" s="1"/>
  <c r="P108" i="3"/>
  <c r="Q108" i="3" s="1"/>
  <c r="P576" i="1"/>
  <c r="Q576" i="1" s="1"/>
  <c r="I61" i="7"/>
  <c r="N75" i="6"/>
  <c r="O75" i="6" s="1"/>
  <c r="I75" i="6"/>
  <c r="N44" i="7"/>
  <c r="O44" i="7" s="1"/>
  <c r="X545" i="1"/>
  <c r="W545" i="1"/>
  <c r="S545" i="1"/>
  <c r="R545" i="1"/>
  <c r="AE901" i="1"/>
  <c r="X464" i="1"/>
  <c r="W464" i="1"/>
  <c r="S464" i="1"/>
  <c r="R464" i="1"/>
  <c r="AA51" i="8"/>
  <c r="X628" i="1"/>
  <c r="W628" i="1"/>
  <c r="S628" i="1"/>
  <c r="R628" i="1"/>
  <c r="N74" i="8"/>
  <c r="O74" i="8" s="1"/>
  <c r="I61" i="8"/>
  <c r="I49" i="8"/>
  <c r="X6" i="8"/>
  <c r="I28" i="8"/>
  <c r="X13" i="8"/>
  <c r="X64" i="8"/>
  <c r="X40" i="8"/>
  <c r="AA54" i="8"/>
  <c r="AA71" i="8"/>
  <c r="I22" i="8"/>
  <c r="X59" i="8"/>
  <c r="I59" i="7"/>
  <c r="X34" i="7"/>
  <c r="I47" i="7"/>
  <c r="I35" i="7"/>
  <c r="AA7" i="8"/>
  <c r="X81" i="6"/>
  <c r="AA54" i="7"/>
  <c r="I39" i="7"/>
  <c r="AA7" i="6"/>
  <c r="X7" i="6"/>
  <c r="P68" i="6"/>
  <c r="Q68" i="6" s="1"/>
  <c r="P7" i="6"/>
  <c r="Q7" i="6" s="1"/>
  <c r="Q47" i="6"/>
  <c r="N147" i="3"/>
  <c r="O147" i="3" s="1"/>
  <c r="N160" i="3"/>
  <c r="O160" i="3" s="1"/>
  <c r="I160" i="3"/>
  <c r="P59" i="3"/>
  <c r="P582" i="1"/>
  <c r="Q582" i="1" s="1"/>
  <c r="N136" i="3"/>
  <c r="O136" i="3" s="1"/>
  <c r="AE91" i="3"/>
  <c r="AE85" i="3"/>
  <c r="AE97" i="3"/>
  <c r="N75" i="3"/>
  <c r="O75" i="3" s="1"/>
  <c r="N48" i="3"/>
  <c r="N38" i="3"/>
  <c r="O38" i="3" s="1"/>
  <c r="AE75" i="3"/>
  <c r="AE69" i="3"/>
  <c r="AE36" i="3"/>
  <c r="X27" i="3"/>
  <c r="W27" i="3"/>
  <c r="S27" i="3"/>
  <c r="R27" i="3"/>
  <c r="N916" i="1"/>
  <c r="O916" i="1" s="1"/>
  <c r="W916" i="1" s="1"/>
  <c r="I916" i="1"/>
  <c r="S33" i="3"/>
  <c r="R33" i="3"/>
  <c r="AE873" i="1"/>
  <c r="N882" i="1"/>
  <c r="O882" i="1" s="1"/>
  <c r="X882" i="1" s="1"/>
  <c r="I882" i="1"/>
  <c r="N812" i="1"/>
  <c r="O812" i="1" s="1"/>
  <c r="W812" i="1" s="1"/>
  <c r="AE828" i="1"/>
  <c r="S829" i="1"/>
  <c r="R829" i="1"/>
  <c r="N915" i="1"/>
  <c r="O915" i="1" s="1"/>
  <c r="X915" i="1" s="1"/>
  <c r="I915" i="1"/>
  <c r="AE703" i="1"/>
  <c r="AE836" i="1"/>
  <c r="AE830" i="1"/>
  <c r="AE847" i="1"/>
  <c r="S815" i="1"/>
  <c r="R815" i="1"/>
  <c r="N826" i="1"/>
  <c r="O826" i="1" s="1"/>
  <c r="X826" i="1" s="1"/>
  <c r="N817" i="1"/>
  <c r="O817" i="1" s="1"/>
  <c r="X817" i="1" s="1"/>
  <c r="R814" i="1"/>
  <c r="S814" i="1"/>
  <c r="AE786" i="1"/>
  <c r="N742" i="1"/>
  <c r="O742" i="1" s="1"/>
  <c r="W742" i="1" s="1"/>
  <c r="N792" i="1"/>
  <c r="O792" i="1" s="1"/>
  <c r="X792" i="1" s="1"/>
  <c r="AE770" i="1"/>
  <c r="AE748" i="1"/>
  <c r="AE826" i="1"/>
  <c r="N788" i="1"/>
  <c r="O788" i="1" s="1"/>
  <c r="S749" i="1"/>
  <c r="R749" i="1"/>
  <c r="N810" i="1"/>
  <c r="O810" i="1" s="1"/>
  <c r="X810" i="1" s="1"/>
  <c r="N768" i="1"/>
  <c r="O768" i="1" s="1"/>
  <c r="W768" i="1" s="1"/>
  <c r="N729" i="1"/>
  <c r="O729" i="1" s="1"/>
  <c r="X729" i="1" s="1"/>
  <c r="S757" i="1"/>
  <c r="R757" i="1"/>
  <c r="S801" i="1"/>
  <c r="R801" i="1"/>
  <c r="I837" i="1"/>
  <c r="N765" i="1"/>
  <c r="O765" i="1" s="1"/>
  <c r="X765" i="1" s="1"/>
  <c r="S740" i="1"/>
  <c r="R740" i="1"/>
  <c r="S720" i="1"/>
  <c r="R720" i="1"/>
  <c r="N688" i="1"/>
  <c r="O688" i="1" s="1"/>
  <c r="W688" i="1" s="1"/>
  <c r="N659" i="1"/>
  <c r="O659" i="1" s="1"/>
  <c r="X659" i="1" s="1"/>
  <c r="N737" i="1"/>
  <c r="O737" i="1" s="1"/>
  <c r="W737" i="1" s="1"/>
  <c r="S689" i="1"/>
  <c r="R689" i="1"/>
  <c r="R798" i="1"/>
  <c r="S798" i="1"/>
  <c r="R725" i="1"/>
  <c r="S725" i="1"/>
  <c r="S696" i="1"/>
  <c r="R696" i="1"/>
  <c r="N667" i="1"/>
  <c r="O667" i="1" s="1"/>
  <c r="W667" i="1" s="1"/>
  <c r="AE696" i="1"/>
  <c r="AE795" i="1"/>
  <c r="S724" i="1"/>
  <c r="R724" i="1"/>
  <c r="AE626" i="1"/>
  <c r="AE603" i="1"/>
  <c r="AE667" i="1"/>
  <c r="AE682" i="1"/>
  <c r="AB786" i="1"/>
  <c r="AE664" i="1"/>
  <c r="AE640" i="1"/>
  <c r="R679" i="1"/>
  <c r="S679" i="1"/>
  <c r="S617" i="1"/>
  <c r="R617" i="1"/>
  <c r="AE634" i="1"/>
  <c r="R675" i="1"/>
  <c r="S675" i="1"/>
  <c r="N629" i="1"/>
  <c r="O629" i="1" s="1"/>
  <c r="N764" i="1"/>
  <c r="O764" i="1" s="1"/>
  <c r="X764" i="1" s="1"/>
  <c r="S680" i="1"/>
  <c r="R680" i="1"/>
  <c r="AE635" i="1"/>
  <c r="AE611" i="1"/>
  <c r="AE712" i="1"/>
  <c r="AE616" i="1"/>
  <c r="S610" i="1"/>
  <c r="R610" i="1"/>
  <c r="AE563" i="1"/>
  <c r="S569" i="1"/>
  <c r="R569" i="1"/>
  <c r="N636" i="1"/>
  <c r="O636" i="1" s="1"/>
  <c r="X636" i="1" s="1"/>
  <c r="AE569" i="1"/>
  <c r="N578" i="1"/>
  <c r="O578" i="1" s="1"/>
  <c r="X578" i="1" s="1"/>
  <c r="AE605" i="1"/>
  <c r="R620" i="1"/>
  <c r="S620" i="1"/>
  <c r="N571" i="1"/>
  <c r="O571" i="1" s="1"/>
  <c r="R602" i="1"/>
  <c r="S602" i="1"/>
  <c r="N631" i="1"/>
  <c r="O631" i="1" s="1"/>
  <c r="W631" i="1" s="1"/>
  <c r="R597" i="1"/>
  <c r="S597" i="1"/>
  <c r="N643" i="1"/>
  <c r="O643" i="1" s="1"/>
  <c r="X643" i="1" s="1"/>
  <c r="N596" i="1"/>
  <c r="O596" i="1" s="1"/>
  <c r="I596" i="1"/>
  <c r="S575" i="1"/>
  <c r="R575" i="1"/>
  <c r="AE586" i="1"/>
  <c r="N568" i="1"/>
  <c r="O568" i="1" s="1"/>
  <c r="W568" i="1" s="1"/>
  <c r="AE542" i="1"/>
  <c r="AB542" i="1"/>
  <c r="N535" i="1"/>
  <c r="O535" i="1" s="1"/>
  <c r="N536" i="1"/>
  <c r="O536" i="1" s="1"/>
  <c r="X536" i="1" s="1"/>
  <c r="R562" i="1"/>
  <c r="S562" i="1"/>
  <c r="N446" i="1"/>
  <c r="I446" i="1"/>
  <c r="AE440" i="1"/>
  <c r="AB440" i="1"/>
  <c r="AE461" i="1"/>
  <c r="P353" i="1"/>
  <c r="Q353" i="1" s="1"/>
  <c r="AE353" i="1"/>
  <c r="N375" i="1"/>
  <c r="N336" i="1"/>
  <c r="O336" i="1" s="1"/>
  <c r="W336" i="1" s="1"/>
  <c r="I336" i="1"/>
  <c r="AE282" i="1"/>
  <c r="AB282" i="1"/>
  <c r="N241" i="1"/>
  <c r="O241" i="1" s="1"/>
  <c r="X241" i="1" s="1"/>
  <c r="S234" i="1"/>
  <c r="P28" i="1"/>
  <c r="Q28" i="1" s="1"/>
  <c r="N103" i="1"/>
  <c r="O103" i="1" s="1"/>
  <c r="I103" i="1"/>
  <c r="AE68" i="1"/>
  <c r="AB68" i="1"/>
  <c r="P15" i="1"/>
  <c r="W606" i="1"/>
  <c r="X606" i="1"/>
  <c r="S606" i="1"/>
  <c r="R606" i="1"/>
  <c r="N56" i="7"/>
  <c r="O56" i="7" s="1"/>
  <c r="AA74" i="6"/>
  <c r="AA62" i="6"/>
  <c r="AA47" i="6"/>
  <c r="N55" i="6"/>
  <c r="O55" i="6" s="1"/>
  <c r="N15" i="6"/>
  <c r="O15" i="6" s="1"/>
  <c r="N44" i="6"/>
  <c r="I9" i="4"/>
  <c r="N171" i="3"/>
  <c r="O171" i="3" s="1"/>
  <c r="W171" i="3" s="1"/>
  <c r="I171" i="3"/>
  <c r="N48" i="6"/>
  <c r="O48" i="6" s="1"/>
  <c r="AE145" i="3"/>
  <c r="N35" i="6"/>
  <c r="AE6" i="4"/>
  <c r="I58" i="6"/>
  <c r="AE116" i="3"/>
  <c r="AE159" i="3"/>
  <c r="N113" i="3"/>
  <c r="O113" i="3" s="1"/>
  <c r="AE107" i="3"/>
  <c r="AE114" i="3"/>
  <c r="AB116" i="3"/>
  <c r="N85" i="3"/>
  <c r="O85" i="3" s="1"/>
  <c r="I175" i="3"/>
  <c r="N175" i="3"/>
  <c r="O175" i="3" s="1"/>
  <c r="X175" i="3" s="1"/>
  <c r="I85" i="3"/>
  <c r="AE59" i="3"/>
  <c r="AE60" i="3" s="1"/>
  <c r="N68" i="3"/>
  <c r="N41" i="3"/>
  <c r="AE55" i="3"/>
  <c r="N26" i="3"/>
  <c r="O26" i="3" s="1"/>
  <c r="AE7" i="3"/>
  <c r="Q931" i="1"/>
  <c r="P932" i="1"/>
  <c r="AE92" i="3"/>
  <c r="I917" i="1"/>
  <c r="N917" i="1"/>
  <c r="O917" i="1" s="1"/>
  <c r="X917" i="1" s="1"/>
  <c r="N913" i="1"/>
  <c r="O913" i="1" s="1"/>
  <c r="X913" i="1" s="1"/>
  <c r="I913" i="1"/>
  <c r="N31" i="3"/>
  <c r="N874" i="1"/>
  <c r="O874" i="1" s="1"/>
  <c r="AE16" i="3"/>
  <c r="I919" i="1"/>
  <c r="N919" i="1"/>
  <c r="O919" i="1" s="1"/>
  <c r="W919" i="1" s="1"/>
  <c r="I82" i="3"/>
  <c r="X851" i="1"/>
  <c r="W851" i="1"/>
  <c r="S851" i="1"/>
  <c r="R851" i="1"/>
  <c r="I817" i="1"/>
  <c r="AE835" i="1"/>
  <c r="S812" i="1"/>
  <c r="R812" i="1"/>
  <c r="R843" i="1"/>
  <c r="S843" i="1"/>
  <c r="N829" i="1"/>
  <c r="O829" i="1" s="1"/>
  <c r="W829" i="1" s="1"/>
  <c r="S830" i="1"/>
  <c r="R830" i="1"/>
  <c r="AE844" i="1"/>
  <c r="N815" i="1"/>
  <c r="O815" i="1" s="1"/>
  <c r="W815" i="1" s="1"/>
  <c r="W826" i="1"/>
  <c r="S826" i="1"/>
  <c r="R826" i="1"/>
  <c r="N872" i="1"/>
  <c r="O872" i="1" s="1"/>
  <c r="R817" i="1"/>
  <c r="S817" i="1"/>
  <c r="N814" i="1"/>
  <c r="O814" i="1" s="1"/>
  <c r="X814" i="1" s="1"/>
  <c r="AE759" i="1"/>
  <c r="S727" i="1"/>
  <c r="R727" i="1"/>
  <c r="S776" i="1"/>
  <c r="R776" i="1"/>
  <c r="AE776" i="1"/>
  <c r="AE756" i="1"/>
  <c r="N804" i="1"/>
  <c r="O804" i="1" s="1"/>
  <c r="S709" i="1"/>
  <c r="R709" i="1"/>
  <c r="S729" i="1"/>
  <c r="R729" i="1"/>
  <c r="AE762" i="1"/>
  <c r="N757" i="1"/>
  <c r="O757" i="1" s="1"/>
  <c r="W757" i="1" s="1"/>
  <c r="N801" i="1"/>
  <c r="O801" i="1" s="1"/>
  <c r="W801" i="1" s="1"/>
  <c r="R765" i="1"/>
  <c r="S765" i="1"/>
  <c r="N740" i="1"/>
  <c r="O740" i="1" s="1"/>
  <c r="W740" i="1" s="1"/>
  <c r="AE713" i="1"/>
  <c r="AE681" i="1"/>
  <c r="S688" i="1"/>
  <c r="R688" i="1"/>
  <c r="N649" i="1"/>
  <c r="O649" i="1" s="1"/>
  <c r="W649" i="1" s="1"/>
  <c r="S715" i="1"/>
  <c r="R715" i="1"/>
  <c r="AE699" i="1"/>
  <c r="AE677" i="1"/>
  <c r="AE743" i="1"/>
  <c r="N696" i="1"/>
  <c r="O696" i="1" s="1"/>
  <c r="X696" i="1" s="1"/>
  <c r="I801" i="1"/>
  <c r="AE697" i="1"/>
  <c r="AE673" i="1"/>
  <c r="N724" i="1"/>
  <c r="O724" i="1" s="1"/>
  <c r="W724" i="1" s="1"/>
  <c r="AE660" i="1"/>
  <c r="AE632" i="1"/>
  <c r="AE604" i="1"/>
  <c r="S622" i="1"/>
  <c r="R622" i="1"/>
  <c r="S593" i="1"/>
  <c r="R593" i="1"/>
  <c r="N679" i="1"/>
  <c r="O679" i="1" s="1"/>
  <c r="X679" i="1" s="1"/>
  <c r="AE646" i="1"/>
  <c r="S764" i="1"/>
  <c r="R764" i="1"/>
  <c r="R662" i="1"/>
  <c r="S662" i="1"/>
  <c r="N610" i="1"/>
  <c r="O610" i="1" s="1"/>
  <c r="W610" i="1" s="1"/>
  <c r="AE584" i="1"/>
  <c r="R636" i="1"/>
  <c r="S636" i="1"/>
  <c r="N644" i="1"/>
  <c r="O644" i="1" s="1"/>
  <c r="W644" i="1" s="1"/>
  <c r="N585" i="1"/>
  <c r="O585" i="1" s="1"/>
  <c r="AB681" i="1"/>
  <c r="S560" i="1"/>
  <c r="R560" i="1"/>
  <c r="AE579" i="1"/>
  <c r="R631" i="1"/>
  <c r="S631" i="1"/>
  <c r="S643" i="1"/>
  <c r="R643" i="1"/>
  <c r="AE601" i="1"/>
  <c r="AB601" i="1"/>
  <c r="N592" i="1"/>
  <c r="O592" i="1" s="1"/>
  <c r="W592" i="1" s="1"/>
  <c r="R568" i="1"/>
  <c r="S568" i="1"/>
  <c r="AE551" i="1"/>
  <c r="AE513" i="1"/>
  <c r="AE491" i="1"/>
  <c r="AB491" i="1"/>
  <c r="S514" i="1"/>
  <c r="R514" i="1"/>
  <c r="AE575" i="1"/>
  <c r="AE547" i="1"/>
  <c r="AE613" i="1"/>
  <c r="N581" i="1"/>
  <c r="O581" i="1" s="1"/>
  <c r="S516" i="1"/>
  <c r="R516" i="1"/>
  <c r="AE540" i="1"/>
  <c r="AE509" i="1"/>
  <c r="P554" i="1"/>
  <c r="Q554" i="1" s="1"/>
  <c r="AE504" i="1"/>
  <c r="S455" i="1"/>
  <c r="R455" i="1"/>
  <c r="S478" i="1"/>
  <c r="R478" i="1"/>
  <c r="AE430" i="1"/>
  <c r="AB430" i="1"/>
  <c r="I438" i="1"/>
  <c r="AE385" i="1"/>
  <c r="AB385" i="1"/>
  <c r="AE393" i="1"/>
  <c r="AB393" i="1"/>
  <c r="P357" i="1"/>
  <c r="Q357" i="1" s="1"/>
  <c r="P257" i="1"/>
  <c r="Q257" i="1" s="1"/>
  <c r="AE210" i="1"/>
  <c r="AB210" i="1"/>
  <c r="AE126" i="1"/>
  <c r="AB126" i="1"/>
  <c r="AE135" i="1"/>
  <c r="AB135" i="1"/>
  <c r="AA80" i="6"/>
  <c r="S11" i="4"/>
  <c r="R11" i="4"/>
  <c r="N6" i="4"/>
  <c r="N17" i="6"/>
  <c r="O17" i="6" s="1"/>
  <c r="N8" i="4"/>
  <c r="O8" i="4" s="1"/>
  <c r="N70" i="6"/>
  <c r="O70" i="6" s="1"/>
  <c r="AA31" i="6"/>
  <c r="AA20" i="6"/>
  <c r="AA21" i="6" s="1"/>
  <c r="I6" i="4"/>
  <c r="AE146" i="3"/>
  <c r="N135" i="3"/>
  <c r="O135" i="3" s="1"/>
  <c r="N148" i="3"/>
  <c r="O148" i="3" s="1"/>
  <c r="I44" i="6"/>
  <c r="AE143" i="3"/>
  <c r="N124" i="3"/>
  <c r="O124" i="3" s="1"/>
  <c r="AE118" i="3"/>
  <c r="AB91" i="3"/>
  <c r="N122" i="3"/>
  <c r="O122" i="3" s="1"/>
  <c r="N87" i="3"/>
  <c r="O87" i="3" s="1"/>
  <c r="N59" i="3"/>
  <c r="I136" i="3"/>
  <c r="N69" i="3"/>
  <c r="O69" i="3" s="1"/>
  <c r="I931" i="1"/>
  <c r="N931" i="1"/>
  <c r="O931" i="1" s="1"/>
  <c r="N8" i="3"/>
  <c r="O8" i="3" s="1"/>
  <c r="P8" i="3"/>
  <c r="Q8" i="3" s="1"/>
  <c r="I900" i="1"/>
  <c r="N900" i="1"/>
  <c r="O900" i="1" s="1"/>
  <c r="W900" i="1" s="1"/>
  <c r="N22" i="3"/>
  <c r="O22" i="3" s="1"/>
  <c r="N899" i="1"/>
  <c r="O899" i="1" s="1"/>
  <c r="X899" i="1" s="1"/>
  <c r="I899" i="1"/>
  <c r="Q894" i="1"/>
  <c r="N42" i="3"/>
  <c r="O42" i="3" s="1"/>
  <c r="AE42" i="3"/>
  <c r="N870" i="1"/>
  <c r="O870" i="1" s="1"/>
  <c r="I870" i="1"/>
  <c r="S849" i="1"/>
  <c r="R849" i="1"/>
  <c r="AE82" i="3"/>
  <c r="N840" i="1"/>
  <c r="O840" i="1" s="1"/>
  <c r="X840" i="1" s="1"/>
  <c r="AE817" i="1"/>
  <c r="S800" i="1"/>
  <c r="R800" i="1"/>
  <c r="N843" i="1"/>
  <c r="O843" i="1" s="1"/>
  <c r="X843" i="1" s="1"/>
  <c r="S703" i="1"/>
  <c r="R703" i="1"/>
  <c r="N912" i="1"/>
  <c r="O912" i="1" s="1"/>
  <c r="W912" i="1" s="1"/>
  <c r="I912" i="1"/>
  <c r="N830" i="1"/>
  <c r="O830" i="1" s="1"/>
  <c r="W830" i="1" s="1"/>
  <c r="X853" i="1"/>
  <c r="W853" i="1"/>
  <c r="S853" i="1"/>
  <c r="R853" i="1"/>
  <c r="S816" i="1"/>
  <c r="R816" i="1"/>
  <c r="N802" i="1"/>
  <c r="O802" i="1" s="1"/>
  <c r="N760" i="1"/>
  <c r="O760" i="1" s="1"/>
  <c r="X760" i="1" s="1"/>
  <c r="N727" i="1"/>
  <c r="O727" i="1" s="1"/>
  <c r="X727" i="1" s="1"/>
  <c r="AE742" i="1"/>
  <c r="N805" i="1"/>
  <c r="O805" i="1" s="1"/>
  <c r="X805" i="1" s="1"/>
  <c r="N776" i="1"/>
  <c r="O776" i="1" s="1"/>
  <c r="X776" i="1" s="1"/>
  <c r="AE805" i="1"/>
  <c r="I776" i="1"/>
  <c r="S783" i="1"/>
  <c r="R783" i="1"/>
  <c r="N709" i="1"/>
  <c r="O709" i="1" s="1"/>
  <c r="X709" i="1" s="1"/>
  <c r="AE783" i="1"/>
  <c r="S745" i="1"/>
  <c r="R745" i="1"/>
  <c r="AE819" i="1"/>
  <c r="AE745" i="1"/>
  <c r="AE791" i="1"/>
  <c r="N754" i="1"/>
  <c r="O754" i="1" s="1"/>
  <c r="X754" i="1" s="1"/>
  <c r="I729" i="1"/>
  <c r="I740" i="1"/>
  <c r="N676" i="1"/>
  <c r="O676" i="1" s="1"/>
  <c r="X676" i="1" s="1"/>
  <c r="S649" i="1"/>
  <c r="R649" i="1"/>
  <c r="AE714" i="1"/>
  <c r="AE741" i="1"/>
  <c r="N715" i="1"/>
  <c r="O715" i="1" s="1"/>
  <c r="X715" i="1" s="1"/>
  <c r="S684" i="1"/>
  <c r="R684" i="1"/>
  <c r="AE801" i="1"/>
  <c r="N779" i="1"/>
  <c r="O779" i="1" s="1"/>
  <c r="W779" i="1" s="1"/>
  <c r="AE785" i="1"/>
  <c r="R701" i="1"/>
  <c r="S701" i="1"/>
  <c r="AE758" i="1"/>
  <c r="AE665" i="1"/>
  <c r="AB699" i="1"/>
  <c r="I660" i="1"/>
  <c r="R711" i="1"/>
  <c r="S711" i="1"/>
  <c r="N622" i="1"/>
  <c r="O622" i="1" s="1"/>
  <c r="W622" i="1" s="1"/>
  <c r="AE773" i="1"/>
  <c r="AB634" i="1"/>
  <c r="N663" i="1"/>
  <c r="O663" i="1" s="1"/>
  <c r="X663" i="1" s="1"/>
  <c r="N624" i="1"/>
  <c r="O624" i="1" s="1"/>
  <c r="N662" i="1"/>
  <c r="O662" i="1" s="1"/>
  <c r="W662" i="1" s="1"/>
  <c r="I629" i="1"/>
  <c r="P583" i="1"/>
  <c r="Q583" i="1" s="1"/>
  <c r="AE658" i="1"/>
  <c r="AE600" i="1"/>
  <c r="AE651" i="1"/>
  <c r="AE617" i="1"/>
  <c r="I636" i="1"/>
  <c r="R644" i="1"/>
  <c r="S644" i="1"/>
  <c r="AE585" i="1"/>
  <c r="N560" i="1"/>
  <c r="O560" i="1" s="1"/>
  <c r="X560" i="1" s="1"/>
  <c r="AE593" i="1"/>
  <c r="R592" i="1"/>
  <c r="S592" i="1"/>
  <c r="AE612" i="1"/>
  <c r="AB584" i="1"/>
  <c r="AE538" i="1"/>
  <c r="AE518" i="1"/>
  <c r="AB518" i="1"/>
  <c r="S550" i="1"/>
  <c r="R550" i="1"/>
  <c r="S544" i="1"/>
  <c r="R544" i="1"/>
  <c r="N514" i="1"/>
  <c r="O514" i="1" s="1"/>
  <c r="W514" i="1" s="1"/>
  <c r="N516" i="1"/>
  <c r="O516" i="1" s="1"/>
  <c r="X516" i="1" s="1"/>
  <c r="P454" i="1"/>
  <c r="Q454" i="1" s="1"/>
  <c r="P437" i="1"/>
  <c r="Q437" i="1" s="1"/>
  <c r="S476" i="1"/>
  <c r="R476" i="1"/>
  <c r="P459" i="1"/>
  <c r="Q459" i="1" s="1"/>
  <c r="AE355" i="1"/>
  <c r="P355" i="1"/>
  <c r="Q355" i="1" s="1"/>
  <c r="I341" i="1"/>
  <c r="AB202" i="1"/>
  <c r="AE93" i="1"/>
  <c r="AB93" i="1"/>
  <c r="N263" i="1"/>
  <c r="O263" i="1" s="1"/>
  <c r="X263" i="1" s="1"/>
  <c r="I263" i="1"/>
  <c r="N18" i="1"/>
  <c r="O18" i="1" s="1"/>
  <c r="W18" i="1" s="1"/>
  <c r="I18" i="1"/>
  <c r="AE69" i="1"/>
  <c r="AB69" i="1"/>
  <c r="R150" i="1"/>
  <c r="S150" i="1"/>
  <c r="AA82" i="6"/>
  <c r="N84" i="6"/>
  <c r="O84" i="6" s="1"/>
  <c r="AA41" i="6"/>
  <c r="AA42" i="6" s="1"/>
  <c r="N57" i="6"/>
  <c r="O57" i="6" s="1"/>
  <c r="N162" i="3"/>
  <c r="O162" i="3" s="1"/>
  <c r="N144" i="3"/>
  <c r="O144" i="3" s="1"/>
  <c r="AA56" i="6"/>
  <c r="N159" i="3"/>
  <c r="O159" i="3" s="1"/>
  <c r="AA56" i="7"/>
  <c r="N30" i="6"/>
  <c r="O30" i="6" s="1"/>
  <c r="AE155" i="3"/>
  <c r="AA44" i="6"/>
  <c r="AA45" i="6" s="1"/>
  <c r="AE144" i="3"/>
  <c r="N143" i="3"/>
  <c r="O143" i="3" s="1"/>
  <c r="AE111" i="3"/>
  <c r="N142" i="3"/>
  <c r="O142" i="3" s="1"/>
  <c r="N101" i="3"/>
  <c r="O101" i="3" s="1"/>
  <c r="N149" i="3"/>
  <c r="O149" i="3" s="1"/>
  <c r="X100" i="3"/>
  <c r="S100" i="3"/>
  <c r="R100" i="3"/>
  <c r="AE136" i="3"/>
  <c r="N80" i="3"/>
  <c r="O80" i="3" s="1"/>
  <c r="N115" i="3"/>
  <c r="O115" i="3" s="1"/>
  <c r="N81" i="3"/>
  <c r="O81" i="3" s="1"/>
  <c r="AE140" i="3"/>
  <c r="AE70" i="3"/>
  <c r="AE51" i="3"/>
  <c r="AB27" i="3"/>
  <c r="I908" i="1"/>
  <c r="N908" i="1"/>
  <c r="O908" i="1" s="1"/>
  <c r="W908" i="1" s="1"/>
  <c r="AB25" i="3"/>
  <c r="S842" i="1"/>
  <c r="R842" i="1"/>
  <c r="I894" i="1"/>
  <c r="N894" i="1"/>
  <c r="AE870" i="1"/>
  <c r="N849" i="1"/>
  <c r="O849" i="1" s="1"/>
  <c r="X849" i="1" s="1"/>
  <c r="AB70" i="3"/>
  <c r="AE872" i="1"/>
  <c r="W840" i="1"/>
  <c r="S840" i="1"/>
  <c r="R840" i="1"/>
  <c r="N898" i="1"/>
  <c r="O898" i="1" s="1"/>
  <c r="W898" i="1" s="1"/>
  <c r="I898" i="1"/>
  <c r="N828" i="1"/>
  <c r="O828" i="1" s="1"/>
  <c r="W828" i="1" s="1"/>
  <c r="N800" i="1"/>
  <c r="O800" i="1" s="1"/>
  <c r="X800" i="1" s="1"/>
  <c r="S838" i="1"/>
  <c r="R838" i="1"/>
  <c r="AE822" i="1"/>
  <c r="N703" i="1"/>
  <c r="O703" i="1" s="1"/>
  <c r="W703" i="1" s="1"/>
  <c r="S836" i="1"/>
  <c r="R836" i="1"/>
  <c r="S704" i="1"/>
  <c r="R704" i="1"/>
  <c r="AE824" i="1"/>
  <c r="AE846" i="1"/>
  <c r="N816" i="1"/>
  <c r="O816" i="1" s="1"/>
  <c r="X816" i="1" s="1"/>
  <c r="X861" i="1"/>
  <c r="W861" i="1"/>
  <c r="S861" i="1"/>
  <c r="R861" i="1"/>
  <c r="AE780" i="1"/>
  <c r="N799" i="1"/>
  <c r="O799" i="1" s="1"/>
  <c r="X799" i="1" s="1"/>
  <c r="N781" i="1"/>
  <c r="O781" i="1" s="1"/>
  <c r="W781" i="1" s="1"/>
  <c r="S760" i="1"/>
  <c r="R760" i="1"/>
  <c r="AB826" i="1"/>
  <c r="AE787" i="1"/>
  <c r="AE766" i="1"/>
  <c r="I742" i="1"/>
  <c r="S805" i="1"/>
  <c r="R805" i="1"/>
  <c r="S767" i="1"/>
  <c r="R767" i="1"/>
  <c r="N783" i="1"/>
  <c r="O783" i="1" s="1"/>
  <c r="X783" i="1" s="1"/>
  <c r="S744" i="1"/>
  <c r="R744" i="1"/>
  <c r="S717" i="1"/>
  <c r="R717" i="1"/>
  <c r="S784" i="1"/>
  <c r="R784" i="1"/>
  <c r="N745" i="1"/>
  <c r="O745" i="1" s="1"/>
  <c r="W745" i="1" s="1"/>
  <c r="N786" i="1"/>
  <c r="O786" i="1" s="1"/>
  <c r="W786" i="1" s="1"/>
  <c r="R754" i="1"/>
  <c r="S754" i="1"/>
  <c r="AE729" i="1"/>
  <c r="N714" i="1"/>
  <c r="O714" i="1" s="1"/>
  <c r="W714" i="1" s="1"/>
  <c r="S676" i="1"/>
  <c r="R676" i="1"/>
  <c r="R794" i="1"/>
  <c r="S794" i="1"/>
  <c r="S699" i="1"/>
  <c r="R699" i="1"/>
  <c r="N677" i="1"/>
  <c r="O677" i="1" s="1"/>
  <c r="AB696" i="1"/>
  <c r="AB795" i="1"/>
  <c r="S716" i="1"/>
  <c r="R716" i="1"/>
  <c r="N684" i="1"/>
  <c r="O684" i="1" s="1"/>
  <c r="W684" i="1" s="1"/>
  <c r="N773" i="1"/>
  <c r="O773" i="1" s="1"/>
  <c r="W773" i="1" s="1"/>
  <c r="AE716" i="1"/>
  <c r="AE690" i="1"/>
  <c r="S779" i="1"/>
  <c r="R779" i="1"/>
  <c r="AE719" i="1"/>
  <c r="N713" i="1"/>
  <c r="O713" i="1" s="1"/>
  <c r="W713" i="1" s="1"/>
  <c r="N701" i="1"/>
  <c r="O701" i="1" s="1"/>
  <c r="X701" i="1" s="1"/>
  <c r="N657" i="1"/>
  <c r="O657" i="1" s="1"/>
  <c r="X657" i="1" s="1"/>
  <c r="AE620" i="1"/>
  <c r="N686" i="1"/>
  <c r="O686" i="1" s="1"/>
  <c r="X686" i="1" s="1"/>
  <c r="I686" i="1"/>
  <c r="S609" i="1"/>
  <c r="R609" i="1"/>
  <c r="AE654" i="1"/>
  <c r="AE633" i="1"/>
  <c r="S663" i="1"/>
  <c r="R663" i="1"/>
  <c r="S641" i="1"/>
  <c r="R641" i="1"/>
  <c r="N611" i="1"/>
  <c r="O611" i="1" s="1"/>
  <c r="X611" i="1" s="1"/>
  <c r="N658" i="1"/>
  <c r="O658" i="1" s="1"/>
  <c r="W658" i="1" s="1"/>
  <c r="AE629" i="1"/>
  <c r="AE497" i="1"/>
  <c r="I779" i="1"/>
  <c r="I658" i="1"/>
  <c r="AE557" i="1"/>
  <c r="I617" i="1"/>
  <c r="R625" i="1"/>
  <c r="S625" i="1"/>
  <c r="AE564" i="1"/>
  <c r="AE636" i="1"/>
  <c r="S594" i="1"/>
  <c r="R594" i="1"/>
  <c r="AE594" i="1"/>
  <c r="I593" i="1"/>
  <c r="AB626" i="1"/>
  <c r="AB611" i="1"/>
  <c r="N561" i="1"/>
  <c r="O561" i="1" s="1"/>
  <c r="AE567" i="1"/>
  <c r="N529" i="1"/>
  <c r="O529" i="1" s="1"/>
  <c r="W529" i="1" s="1"/>
  <c r="AE558" i="1"/>
  <c r="AE533" i="1"/>
  <c r="N544" i="1"/>
  <c r="O544" i="1" s="1"/>
  <c r="X544" i="1" s="1"/>
  <c r="N505" i="1"/>
  <c r="O505" i="1" s="1"/>
  <c r="X505" i="1" s="1"/>
  <c r="N548" i="1"/>
  <c r="O548" i="1" s="1"/>
  <c r="I548" i="1"/>
  <c r="S506" i="1"/>
  <c r="R506" i="1"/>
  <c r="AE506" i="1"/>
  <c r="N549" i="1"/>
  <c r="O549" i="1" s="1"/>
  <c r="W549" i="1" s="1"/>
  <c r="AB538" i="1"/>
  <c r="N424" i="1"/>
  <c r="O424" i="1" s="1"/>
  <c r="W424" i="1" s="1"/>
  <c r="I424" i="1"/>
  <c r="S469" i="1"/>
  <c r="R469" i="1"/>
  <c r="R487" i="1"/>
  <c r="S487" i="1"/>
  <c r="P349" i="1"/>
  <c r="Q349" i="1" s="1"/>
  <c r="N297" i="1"/>
  <c r="O297" i="1" s="1"/>
  <c r="W297" i="1" s="1"/>
  <c r="I297" i="1"/>
  <c r="AE335" i="1"/>
  <c r="AB335" i="1"/>
  <c r="P335" i="1"/>
  <c r="AE292" i="1"/>
  <c r="AB292" i="1"/>
  <c r="I407" i="1"/>
  <c r="P314" i="1"/>
  <c r="Q314" i="1" s="1"/>
  <c r="N186" i="1"/>
  <c r="O186" i="1" s="1"/>
  <c r="I186" i="1"/>
  <c r="S133" i="1"/>
  <c r="R133" i="1"/>
  <c r="S124" i="1"/>
  <c r="R124" i="1"/>
  <c r="N93" i="1"/>
  <c r="O93" i="1" s="1"/>
  <c r="I93" i="1"/>
  <c r="AE54" i="1"/>
  <c r="AB54" i="1"/>
  <c r="N8" i="6"/>
  <c r="O8" i="6" s="1"/>
  <c r="N59" i="6"/>
  <c r="O59" i="6" s="1"/>
  <c r="AA17" i="6"/>
  <c r="AA63" i="6"/>
  <c r="I41" i="6"/>
  <c r="AA67" i="6"/>
  <c r="Q174" i="3"/>
  <c r="P176" i="3"/>
  <c r="N158" i="3"/>
  <c r="O158" i="3" s="1"/>
  <c r="AA50" i="6"/>
  <c r="N26" i="6"/>
  <c r="I170" i="3"/>
  <c r="N170" i="3"/>
  <c r="O170" i="3" s="1"/>
  <c r="W170" i="3" s="1"/>
  <c r="I56" i="7"/>
  <c r="AA14" i="6"/>
  <c r="X31" i="6"/>
  <c r="AE110" i="3"/>
  <c r="N112" i="3"/>
  <c r="O112" i="3" s="1"/>
  <c r="AE138" i="3"/>
  <c r="AE86" i="3"/>
  <c r="AE133" i="3"/>
  <c r="X62" i="6"/>
  <c r="AE125" i="3"/>
  <c r="N114" i="3"/>
  <c r="O114" i="3" s="1"/>
  <c r="AE108" i="3"/>
  <c r="N94" i="3"/>
  <c r="O94" i="3" s="1"/>
  <c r="AB110" i="3"/>
  <c r="N79" i="3"/>
  <c r="O79" i="3" s="1"/>
  <c r="N52" i="3"/>
  <c r="O52" i="3" s="1"/>
  <c r="N109" i="3"/>
  <c r="O109" i="3" s="1"/>
  <c r="I115" i="3"/>
  <c r="AE131" i="3"/>
  <c r="N25" i="3"/>
  <c r="N918" i="1"/>
  <c r="O918" i="1" s="1"/>
  <c r="W918" i="1" s="1"/>
  <c r="I918" i="1"/>
  <c r="N56" i="3"/>
  <c r="O56" i="3" s="1"/>
  <c r="AE26" i="3"/>
  <c r="AB28" i="3"/>
  <c r="N121" i="3"/>
  <c r="O121" i="3" s="1"/>
  <c r="X121" i="3" s="1"/>
  <c r="AE9" i="3"/>
  <c r="AE841" i="1"/>
  <c r="I22" i="3"/>
  <c r="I883" i="1"/>
  <c r="N883" i="1"/>
  <c r="O883" i="1" s="1"/>
  <c r="X883" i="1" s="1"/>
  <c r="I885" i="1"/>
  <c r="N885" i="1"/>
  <c r="O885" i="1" s="1"/>
  <c r="X885" i="1" s="1"/>
  <c r="N835" i="1"/>
  <c r="S828" i="1"/>
  <c r="R828" i="1"/>
  <c r="N838" i="1"/>
  <c r="O838" i="1" s="1"/>
  <c r="X838" i="1" s="1"/>
  <c r="AB703" i="1"/>
  <c r="AE850" i="1"/>
  <c r="N836" i="1"/>
  <c r="O836" i="1" s="1"/>
  <c r="X836" i="1" s="1"/>
  <c r="AE813" i="1"/>
  <c r="N704" i="1"/>
  <c r="O704" i="1" s="1"/>
  <c r="X704" i="1" s="1"/>
  <c r="S839" i="1"/>
  <c r="R839" i="1"/>
  <c r="AE754" i="1"/>
  <c r="S799" i="1"/>
  <c r="R799" i="1"/>
  <c r="S781" i="1"/>
  <c r="R781" i="1"/>
  <c r="N748" i="1"/>
  <c r="O748" i="1" s="1"/>
  <c r="N767" i="1"/>
  <c r="O767" i="1" s="1"/>
  <c r="X767" i="1" s="1"/>
  <c r="AB800" i="1"/>
  <c r="AE771" i="1"/>
  <c r="AE749" i="1"/>
  <c r="S797" i="1"/>
  <c r="R797" i="1"/>
  <c r="S772" i="1"/>
  <c r="R772" i="1"/>
  <c r="AB846" i="1"/>
  <c r="AE709" i="1"/>
  <c r="N784" i="1"/>
  <c r="O784" i="1" s="1"/>
  <c r="X784" i="1" s="1"/>
  <c r="R786" i="1"/>
  <c r="S786" i="1"/>
  <c r="AE726" i="1"/>
  <c r="AE706" i="1"/>
  <c r="AE675" i="1"/>
  <c r="S714" i="1"/>
  <c r="R714" i="1"/>
  <c r="S665" i="1"/>
  <c r="R665" i="1"/>
  <c r="N794" i="1"/>
  <c r="O794" i="1" s="1"/>
  <c r="W794" i="1" s="1"/>
  <c r="N741" i="1"/>
  <c r="O741" i="1" s="1"/>
  <c r="X741" i="1" s="1"/>
  <c r="I737" i="1"/>
  <c r="N699" i="1"/>
  <c r="O699" i="1" s="1"/>
  <c r="X699" i="1" s="1"/>
  <c r="S666" i="1"/>
  <c r="R666" i="1"/>
  <c r="AE732" i="1"/>
  <c r="AE695" i="1"/>
  <c r="AE672" i="1"/>
  <c r="N716" i="1"/>
  <c r="O716" i="1" s="1"/>
  <c r="X716" i="1" s="1"/>
  <c r="S795" i="1"/>
  <c r="R795" i="1"/>
  <c r="S773" i="1"/>
  <c r="R773" i="1"/>
  <c r="N758" i="1"/>
  <c r="O758" i="1" s="1"/>
  <c r="X758" i="1" s="1"/>
  <c r="I717" i="1"/>
  <c r="AE691" i="1"/>
  <c r="AE668" i="1"/>
  <c r="AE764" i="1"/>
  <c r="R713" i="1"/>
  <c r="S713" i="1"/>
  <c r="N681" i="1"/>
  <c r="O681" i="1" s="1"/>
  <c r="W681" i="1" s="1"/>
  <c r="S657" i="1"/>
  <c r="R657" i="1"/>
  <c r="S686" i="1"/>
  <c r="R686" i="1"/>
  <c r="I657" i="1"/>
  <c r="AE686" i="1"/>
  <c r="AE598" i="1"/>
  <c r="AB695" i="1"/>
  <c r="S664" i="1"/>
  <c r="R664" i="1"/>
  <c r="Q640" i="1"/>
  <c r="N609" i="1"/>
  <c r="O609" i="1" s="1"/>
  <c r="X609" i="1" s="1"/>
  <c r="AE659" i="1"/>
  <c r="AE753" i="1"/>
  <c r="AB675" i="1"/>
  <c r="S635" i="1"/>
  <c r="R635" i="1"/>
  <c r="S611" i="1"/>
  <c r="R611" i="1"/>
  <c r="I688" i="1"/>
  <c r="R658" i="1"/>
  <c r="S658" i="1"/>
  <c r="AE779" i="1"/>
  <c r="AE610" i="1"/>
  <c r="N577" i="1"/>
  <c r="O577" i="1" s="1"/>
  <c r="AE661" i="1"/>
  <c r="N619" i="1"/>
  <c r="O619" i="1" s="1"/>
  <c r="W619" i="1" s="1"/>
  <c r="R608" i="1"/>
  <c r="S608" i="1"/>
  <c r="N594" i="1"/>
  <c r="O594" i="1" s="1"/>
  <c r="X594" i="1" s="1"/>
  <c r="I594" i="1"/>
  <c r="S579" i="1"/>
  <c r="R579" i="1"/>
  <c r="AE571" i="1"/>
  <c r="N572" i="1"/>
  <c r="O572" i="1" s="1"/>
  <c r="AE597" i="1"/>
  <c r="AB586" i="1"/>
  <c r="AB610" i="1"/>
  <c r="AE581" i="1"/>
  <c r="I561" i="1"/>
  <c r="S529" i="1"/>
  <c r="R529" i="1"/>
  <c r="I558" i="1"/>
  <c r="I529" i="1"/>
  <c r="N712" i="1"/>
  <c r="O712" i="1" s="1"/>
  <c r="X712" i="1" s="1"/>
  <c r="AE544" i="1"/>
  <c r="AE574" i="1"/>
  <c r="AB574" i="1"/>
  <c r="AE487" i="1"/>
  <c r="AB487" i="1"/>
  <c r="S547" i="1"/>
  <c r="R547" i="1"/>
  <c r="S505" i="1"/>
  <c r="R505" i="1"/>
  <c r="I535" i="1"/>
  <c r="AE505" i="1"/>
  <c r="N506" i="1"/>
  <c r="O506" i="1" s="1"/>
  <c r="X506" i="1" s="1"/>
  <c r="I506" i="1"/>
  <c r="AE536" i="1"/>
  <c r="R549" i="1"/>
  <c r="S549" i="1"/>
  <c r="N449" i="1"/>
  <c r="O449" i="1" s="1"/>
  <c r="X449" i="1" s="1"/>
  <c r="I449" i="1"/>
  <c r="I559" i="1"/>
  <c r="N432" i="1"/>
  <c r="O432" i="1" s="1"/>
  <c r="N512" i="1"/>
  <c r="O512" i="1" s="1"/>
  <c r="W512" i="1" s="1"/>
  <c r="I512" i="1"/>
  <c r="R412" i="1"/>
  <c r="S412" i="1"/>
  <c r="R381" i="1"/>
  <c r="S381" i="1"/>
  <c r="N313" i="1"/>
  <c r="I313" i="1"/>
  <c r="P222" i="1"/>
  <c r="Q220" i="1"/>
  <c r="N320" i="1"/>
  <c r="O320" i="1" s="1"/>
  <c r="I320" i="1"/>
  <c r="AE229" i="1"/>
  <c r="AB229" i="1"/>
  <c r="AE256" i="1"/>
  <c r="AB256" i="1"/>
  <c r="S179" i="1"/>
  <c r="R179" i="1"/>
  <c r="S151" i="1"/>
  <c r="R151" i="1"/>
  <c r="AE151" i="1"/>
  <c r="AB151" i="1"/>
  <c r="I211" i="1"/>
  <c r="R92" i="1"/>
  <c r="S92" i="1"/>
  <c r="AA70" i="6"/>
  <c r="N68" i="6"/>
  <c r="O68" i="6" s="1"/>
  <c r="AA75" i="6"/>
  <c r="AA69" i="6"/>
  <c r="I17" i="6"/>
  <c r="I59" i="6"/>
  <c r="N174" i="3"/>
  <c r="I174" i="3"/>
  <c r="AA32" i="6"/>
  <c r="AE139" i="3"/>
  <c r="N146" i="3"/>
  <c r="O146" i="3" s="1"/>
  <c r="AA23" i="6"/>
  <c r="AA24" i="6" s="1"/>
  <c r="N155" i="3"/>
  <c r="O155" i="3" s="1"/>
  <c r="I135" i="3"/>
  <c r="N117" i="3"/>
  <c r="O117" i="3" s="1"/>
  <c r="AE112" i="3"/>
  <c r="N169" i="3"/>
  <c r="O169" i="3" s="1"/>
  <c r="I169" i="3"/>
  <c r="AB145" i="3"/>
  <c r="N93" i="3"/>
  <c r="O93" i="3" s="1"/>
  <c r="I79" i="3"/>
  <c r="I80" i="3"/>
  <c r="AE115" i="3"/>
  <c r="AE56" i="3"/>
  <c r="AE49" i="3"/>
  <c r="X83" i="3"/>
  <c r="W83" i="3"/>
  <c r="S83" i="3"/>
  <c r="R83" i="3"/>
  <c r="I41" i="3"/>
  <c r="I25" i="3"/>
  <c r="X918" i="1"/>
  <c r="I26" i="3"/>
  <c r="AE95" i="3"/>
  <c r="I27" i="3"/>
  <c r="S121" i="3"/>
  <c r="R121" i="3"/>
  <c r="N55" i="3"/>
  <c r="N887" i="1"/>
  <c r="O887" i="1" s="1"/>
  <c r="X887" i="1" s="1"/>
  <c r="I887" i="1"/>
  <c r="AE22" i="3"/>
  <c r="I879" i="1"/>
  <c r="N879" i="1"/>
  <c r="O879" i="1" s="1"/>
  <c r="X879" i="1" s="1"/>
  <c r="N881" i="1"/>
  <c r="O881" i="1" s="1"/>
  <c r="X881" i="1" s="1"/>
  <c r="I881" i="1"/>
  <c r="AE121" i="3"/>
  <c r="N884" i="1"/>
  <c r="O884" i="1" s="1"/>
  <c r="W884" i="1" s="1"/>
  <c r="I884" i="1"/>
  <c r="AE848" i="1"/>
  <c r="N9" i="3"/>
  <c r="O9" i="3" s="1"/>
  <c r="Q835" i="1"/>
  <c r="N702" i="1"/>
  <c r="O702" i="1" s="1"/>
  <c r="N914" i="1"/>
  <c r="O914" i="1" s="1"/>
  <c r="W914" i="1" s="1"/>
  <c r="I914" i="1"/>
  <c r="I702" i="1"/>
  <c r="AB830" i="1"/>
  <c r="I704" i="1"/>
  <c r="S818" i="1"/>
  <c r="R818" i="1"/>
  <c r="N821" i="1"/>
  <c r="O821" i="1" s="1"/>
  <c r="W821" i="1" s="1"/>
  <c r="AB748" i="1"/>
  <c r="N796" i="1"/>
  <c r="O796" i="1" s="1"/>
  <c r="W796" i="1" s="1"/>
  <c r="N770" i="1"/>
  <c r="O770" i="1" s="1"/>
  <c r="X770" i="1" s="1"/>
  <c r="I802" i="1"/>
  <c r="AE781" i="1"/>
  <c r="AE760" i="1"/>
  <c r="AE736" i="1"/>
  <c r="S756" i="1"/>
  <c r="R756" i="1"/>
  <c r="I749" i="1"/>
  <c r="N797" i="1"/>
  <c r="O797" i="1" s="1"/>
  <c r="X797" i="1" s="1"/>
  <c r="N772" i="1"/>
  <c r="O772" i="1" s="1"/>
  <c r="X772" i="1" s="1"/>
  <c r="I797" i="1"/>
  <c r="AE777" i="1"/>
  <c r="S819" i="1"/>
  <c r="R819" i="1"/>
  <c r="S763" i="1"/>
  <c r="R763" i="1"/>
  <c r="AE790" i="1"/>
  <c r="AE763" i="1"/>
  <c r="AE739" i="1"/>
  <c r="N774" i="1"/>
  <c r="O774" i="1" s="1"/>
  <c r="W774" i="1" s="1"/>
  <c r="N694" i="1"/>
  <c r="O694" i="1" s="1"/>
  <c r="W694" i="1" s="1"/>
  <c r="N665" i="1"/>
  <c r="O665" i="1" s="1"/>
  <c r="X665" i="1" s="1"/>
  <c r="S741" i="1"/>
  <c r="R741" i="1"/>
  <c r="AE707" i="1"/>
  <c r="S695" i="1"/>
  <c r="R695" i="1"/>
  <c r="N666" i="1"/>
  <c r="O666" i="1" s="1"/>
  <c r="W666" i="1" s="1"/>
  <c r="S700" i="1"/>
  <c r="R700" i="1"/>
  <c r="N795" i="1"/>
  <c r="O795" i="1" s="1"/>
  <c r="W795" i="1" s="1"/>
  <c r="N753" i="1"/>
  <c r="O753" i="1" s="1"/>
  <c r="X753" i="1" s="1"/>
  <c r="I684" i="1"/>
  <c r="S758" i="1"/>
  <c r="R758" i="1"/>
  <c r="AE717" i="1"/>
  <c r="S746" i="1"/>
  <c r="R746" i="1"/>
  <c r="AE731" i="1"/>
  <c r="R681" i="1"/>
  <c r="S681" i="1"/>
  <c r="AE644" i="1"/>
  <c r="AE657" i="1"/>
  <c r="AE621" i="1"/>
  <c r="R691" i="1"/>
  <c r="S691" i="1"/>
  <c r="N664" i="1"/>
  <c r="O664" i="1" s="1"/>
  <c r="X664" i="1" s="1"/>
  <c r="N640" i="1"/>
  <c r="S599" i="1"/>
  <c r="R599" i="1"/>
  <c r="R652" i="1"/>
  <c r="S652" i="1"/>
  <c r="I659" i="1"/>
  <c r="S623" i="1"/>
  <c r="R623" i="1"/>
  <c r="N635" i="1"/>
  <c r="O635" i="1" s="1"/>
  <c r="X635" i="1" s="1"/>
  <c r="N595" i="1"/>
  <c r="O595" i="1" s="1"/>
  <c r="X595" i="1" s="1"/>
  <c r="AE688" i="1"/>
  <c r="I624" i="1"/>
  <c r="I595" i="1"/>
  <c r="S651" i="1"/>
  <c r="R651" i="1"/>
  <c r="N693" i="1"/>
  <c r="O693" i="1" s="1"/>
  <c r="X693" i="1" s="1"/>
  <c r="I610" i="1"/>
  <c r="S619" i="1"/>
  <c r="R619" i="1"/>
  <c r="N608" i="1"/>
  <c r="O608" i="1" s="1"/>
  <c r="X608" i="1" s="1"/>
  <c r="S719" i="1"/>
  <c r="R719" i="1"/>
  <c r="AE625" i="1"/>
  <c r="N579" i="1"/>
  <c r="O579" i="1" s="1"/>
  <c r="X579" i="1" s="1"/>
  <c r="S590" i="1"/>
  <c r="R590" i="1"/>
  <c r="R685" i="1"/>
  <c r="S685" i="1"/>
  <c r="R730" i="1"/>
  <c r="S730" i="1"/>
  <c r="AB581" i="1"/>
  <c r="S630" i="1"/>
  <c r="R630" i="1"/>
  <c r="N576" i="1"/>
  <c r="O576" i="1" s="1"/>
  <c r="AE532" i="1"/>
  <c r="AB532" i="1"/>
  <c r="AE511" i="1"/>
  <c r="AB511" i="1"/>
  <c r="AE561" i="1"/>
  <c r="AB561" i="1"/>
  <c r="N519" i="1"/>
  <c r="O519" i="1" s="1"/>
  <c r="AE529" i="1"/>
  <c r="S712" i="1"/>
  <c r="R712" i="1"/>
  <c r="I544" i="1"/>
  <c r="N547" i="1"/>
  <c r="O547" i="1" s="1"/>
  <c r="X547" i="1" s="1"/>
  <c r="AE535" i="1"/>
  <c r="I505" i="1"/>
  <c r="N462" i="1"/>
  <c r="O462" i="1" s="1"/>
  <c r="W462" i="1" s="1"/>
  <c r="I462" i="1"/>
  <c r="I519" i="1"/>
  <c r="P496" i="1"/>
  <c r="Q496" i="1" s="1"/>
  <c r="P457" i="1"/>
  <c r="Q457" i="1" s="1"/>
  <c r="I432" i="1"/>
  <c r="N554" i="1"/>
  <c r="O554" i="1" s="1"/>
  <c r="I554" i="1"/>
  <c r="S379" i="1"/>
  <c r="R379" i="1"/>
  <c r="X379" i="1"/>
  <c r="W379" i="1"/>
  <c r="S366" i="1"/>
  <c r="R366" i="1"/>
  <c r="AE449" i="1"/>
  <c r="AB449" i="1"/>
  <c r="I365" i="1"/>
  <c r="N410" i="1"/>
  <c r="O410" i="1" s="1"/>
  <c r="W410" i="1" s="1"/>
  <c r="I410" i="1"/>
  <c r="S282" i="1"/>
  <c r="R282" i="1"/>
  <c r="R236" i="1"/>
  <c r="S236" i="1"/>
  <c r="AE107" i="1"/>
  <c r="AB107" i="1"/>
  <c r="AE90" i="1"/>
  <c r="AB90" i="1"/>
  <c r="N119" i="3"/>
  <c r="O119" i="3" s="1"/>
  <c r="I119" i="3"/>
  <c r="N78" i="3"/>
  <c r="N99" i="3"/>
  <c r="O99" i="3" s="1"/>
  <c r="AE80" i="3"/>
  <c r="N102" i="3"/>
  <c r="O102" i="3" s="1"/>
  <c r="AE103" i="3"/>
  <c r="N50" i="3"/>
  <c r="O50" i="3" s="1"/>
  <c r="N18" i="3"/>
  <c r="O18" i="3" s="1"/>
  <c r="AE41" i="3"/>
  <c r="AE43" i="3" s="1"/>
  <c r="AE17" i="3"/>
  <c r="AE874" i="1"/>
  <c r="N895" i="1"/>
  <c r="O895" i="1" s="1"/>
  <c r="X895" i="1" s="1"/>
  <c r="I895" i="1"/>
  <c r="X859" i="1"/>
  <c r="W859" i="1"/>
  <c r="S859" i="1"/>
  <c r="R859" i="1"/>
  <c r="N886" i="1"/>
  <c r="O886" i="1" s="1"/>
  <c r="X886" i="1" s="1"/>
  <c r="I886" i="1"/>
  <c r="AE702" i="1"/>
  <c r="X863" i="1"/>
  <c r="W863" i="1"/>
  <c r="S863" i="1"/>
  <c r="R863" i="1"/>
  <c r="AE849" i="1"/>
  <c r="AE829" i="1"/>
  <c r="AE704" i="1"/>
  <c r="N818" i="1"/>
  <c r="O818" i="1" s="1"/>
  <c r="X818" i="1" s="1"/>
  <c r="R821" i="1"/>
  <c r="S821" i="1"/>
  <c r="X821" i="1"/>
  <c r="AE774" i="1"/>
  <c r="S796" i="1"/>
  <c r="R796" i="1"/>
  <c r="S770" i="1"/>
  <c r="R770" i="1"/>
  <c r="S736" i="1"/>
  <c r="R736" i="1"/>
  <c r="AE802" i="1"/>
  <c r="S782" i="1"/>
  <c r="R782" i="1"/>
  <c r="N756" i="1"/>
  <c r="O756" i="1" s="1"/>
  <c r="X756" i="1" s="1"/>
  <c r="S762" i="1"/>
  <c r="R762" i="1"/>
  <c r="S732" i="1"/>
  <c r="R732" i="1"/>
  <c r="AE825" i="1"/>
  <c r="AE797" i="1"/>
  <c r="N819" i="1"/>
  <c r="O819" i="1" s="1"/>
  <c r="X819" i="1" s="1"/>
  <c r="N763" i="1"/>
  <c r="O763" i="1" s="1"/>
  <c r="X763" i="1" s="1"/>
  <c r="R774" i="1"/>
  <c r="S774" i="1"/>
  <c r="N791" i="1"/>
  <c r="O791" i="1" s="1"/>
  <c r="X791" i="1" s="1"/>
  <c r="S694" i="1"/>
  <c r="X694" i="1"/>
  <c r="R694" i="1"/>
  <c r="N655" i="1"/>
  <c r="O655" i="1" s="1"/>
  <c r="W655" i="1" s="1"/>
  <c r="S728" i="1"/>
  <c r="R728" i="1"/>
  <c r="S753" i="1"/>
  <c r="R753" i="1"/>
  <c r="AE710" i="1"/>
  <c r="AE684" i="1"/>
  <c r="AE614" i="1"/>
  <c r="N668" i="1"/>
  <c r="O668" i="1" s="1"/>
  <c r="N691" i="1"/>
  <c r="O691" i="1" s="1"/>
  <c r="W691" i="1" s="1"/>
  <c r="S654" i="1"/>
  <c r="R654" i="1"/>
  <c r="S633" i="1"/>
  <c r="R633" i="1"/>
  <c r="N599" i="1"/>
  <c r="O599" i="1" s="1"/>
  <c r="X599" i="1" s="1"/>
  <c r="N652" i="1"/>
  <c r="O652" i="1" s="1"/>
  <c r="X652" i="1" s="1"/>
  <c r="N623" i="1"/>
  <c r="O623" i="1" s="1"/>
  <c r="X623" i="1" s="1"/>
  <c r="S595" i="1"/>
  <c r="R595" i="1"/>
  <c r="AE624" i="1"/>
  <c r="AE595" i="1"/>
  <c r="R693" i="1"/>
  <c r="S693" i="1"/>
  <c r="AE609" i="1"/>
  <c r="N564" i="1"/>
  <c r="O564" i="1" s="1"/>
  <c r="W564" i="1" s="1"/>
  <c r="R653" i="1"/>
  <c r="S653" i="1"/>
  <c r="N582" i="1"/>
  <c r="O582" i="1" s="1"/>
  <c r="S570" i="1"/>
  <c r="R570" i="1"/>
  <c r="I676" i="1"/>
  <c r="R604" i="1"/>
  <c r="S604" i="1"/>
  <c r="N566" i="1"/>
  <c r="O566" i="1" s="1"/>
  <c r="X566" i="1" s="1"/>
  <c r="N685" i="1"/>
  <c r="O685" i="1" s="1"/>
  <c r="X685" i="1" s="1"/>
  <c r="AE590" i="1"/>
  <c r="N730" i="1"/>
  <c r="O730" i="1" s="1"/>
  <c r="X730" i="1" s="1"/>
  <c r="AE735" i="1"/>
  <c r="N615" i="1"/>
  <c r="O615" i="1" s="1"/>
  <c r="W615" i="1" s="1"/>
  <c r="AE555" i="1"/>
  <c r="N556" i="1"/>
  <c r="O556" i="1" s="1"/>
  <c r="W556" i="1" s="1"/>
  <c r="AE556" i="1"/>
  <c r="N637" i="1"/>
  <c r="O637" i="1" s="1"/>
  <c r="X637" i="1" s="1"/>
  <c r="S492" i="1"/>
  <c r="R492" i="1"/>
  <c r="N557" i="1"/>
  <c r="O557" i="1" s="1"/>
  <c r="S526" i="1"/>
  <c r="R526" i="1"/>
  <c r="S586" i="1"/>
  <c r="R586" i="1"/>
  <c r="R538" i="1"/>
  <c r="S538" i="1"/>
  <c r="I531" i="1"/>
  <c r="S418" i="1"/>
  <c r="R418" i="1"/>
  <c r="N459" i="1"/>
  <c r="O459" i="1" s="1"/>
  <c r="S439" i="1"/>
  <c r="R439" i="1"/>
  <c r="R472" i="1"/>
  <c r="S472" i="1"/>
  <c r="AE406" i="1"/>
  <c r="AB406" i="1"/>
  <c r="N337" i="1"/>
  <c r="O337" i="1" s="1"/>
  <c r="I337" i="1"/>
  <c r="AE389" i="1"/>
  <c r="AB389" i="1"/>
  <c r="AE258" i="1"/>
  <c r="AB258" i="1"/>
  <c r="S271" i="1"/>
  <c r="R271" i="1"/>
  <c r="AE265" i="1"/>
  <c r="AB265" i="1"/>
  <c r="AB323" i="1"/>
  <c r="N261" i="1"/>
  <c r="O261" i="1" s="1"/>
  <c r="I261" i="1"/>
  <c r="N72" i="6"/>
  <c r="O72" i="6" s="1"/>
  <c r="AA57" i="6"/>
  <c r="AA65" i="6"/>
  <c r="AA55" i="6"/>
  <c r="AA73" i="6"/>
  <c r="AA15" i="6"/>
  <c r="AA48" i="6"/>
  <c r="N31" i="6"/>
  <c r="O31" i="6" s="1"/>
  <c r="X9" i="4"/>
  <c r="W9" i="4"/>
  <c r="R9" i="4"/>
  <c r="S9" i="4"/>
  <c r="I162" i="3"/>
  <c r="I7" i="4"/>
  <c r="X17" i="6"/>
  <c r="I168" i="3"/>
  <c r="N168" i="3"/>
  <c r="AE164" i="3"/>
  <c r="N141" i="3"/>
  <c r="O141" i="3" s="1"/>
  <c r="N156" i="3"/>
  <c r="O156" i="3" s="1"/>
  <c r="I156" i="3"/>
  <c r="AE172" i="3"/>
  <c r="AE104" i="3"/>
  <c r="N105" i="3"/>
  <c r="O105" i="3" s="1"/>
  <c r="N128" i="3"/>
  <c r="O128" i="3" s="1"/>
  <c r="N133" i="3"/>
  <c r="O133" i="3" s="1"/>
  <c r="I142" i="3"/>
  <c r="N137" i="3"/>
  <c r="O137" i="3" s="1"/>
  <c r="AE119" i="3"/>
  <c r="AE141" i="3"/>
  <c r="N131" i="3"/>
  <c r="AE102" i="3"/>
  <c r="I78" i="3"/>
  <c r="N73" i="3"/>
  <c r="AE101" i="3"/>
  <c r="AE99" i="3"/>
  <c r="I68" i="3"/>
  <c r="I38" i="3"/>
  <c r="AE18" i="3"/>
  <c r="N13" i="3"/>
  <c r="N92" i="3"/>
  <c r="O92" i="3" s="1"/>
  <c r="P926" i="1"/>
  <c r="Q925" i="1"/>
  <c r="I50" i="3"/>
  <c r="N873" i="1"/>
  <c r="O873" i="1" s="1"/>
  <c r="N16" i="3"/>
  <c r="I874" i="1"/>
  <c r="N875" i="1"/>
  <c r="O875" i="1" s="1"/>
  <c r="AE875" i="1"/>
  <c r="N890" i="1"/>
  <c r="O890" i="1" s="1"/>
  <c r="X890" i="1" s="1"/>
  <c r="I890" i="1"/>
  <c r="X869" i="1"/>
  <c r="W869" i="1"/>
  <c r="S869" i="1"/>
  <c r="R869" i="1"/>
  <c r="S823" i="1"/>
  <c r="R823" i="1"/>
  <c r="I849" i="1"/>
  <c r="I829" i="1"/>
  <c r="X867" i="1"/>
  <c r="W867" i="1"/>
  <c r="S867" i="1"/>
  <c r="R867" i="1"/>
  <c r="R848" i="1"/>
  <c r="S848" i="1"/>
  <c r="N803" i="1"/>
  <c r="O803" i="1" s="1"/>
  <c r="X803" i="1" s="1"/>
  <c r="N820" i="1"/>
  <c r="O820" i="1" s="1"/>
  <c r="W820" i="1" s="1"/>
  <c r="N811" i="1"/>
  <c r="O811" i="1" s="1"/>
  <c r="W811" i="1" s="1"/>
  <c r="AB770" i="1"/>
  <c r="AE820" i="1"/>
  <c r="N766" i="1"/>
  <c r="O766" i="1" s="1"/>
  <c r="W766" i="1" s="1"/>
  <c r="N736" i="1"/>
  <c r="O736" i="1" s="1"/>
  <c r="W736" i="1" s="1"/>
  <c r="AE799" i="1"/>
  <c r="N782" i="1"/>
  <c r="O782" i="1" s="1"/>
  <c r="X782" i="1" s="1"/>
  <c r="AE839" i="1"/>
  <c r="I815" i="1"/>
  <c r="S789" i="1"/>
  <c r="R789" i="1"/>
  <c r="N762" i="1"/>
  <c r="O762" i="1" s="1"/>
  <c r="X762" i="1" s="1"/>
  <c r="S723" i="1"/>
  <c r="R723" i="1"/>
  <c r="I772" i="1"/>
  <c r="AE750" i="1"/>
  <c r="S752" i="1"/>
  <c r="R752" i="1"/>
  <c r="I784" i="1"/>
  <c r="I757" i="1"/>
  <c r="N759" i="1"/>
  <c r="O759" i="1" s="1"/>
  <c r="W759" i="1" s="1"/>
  <c r="AB738" i="1"/>
  <c r="AE724" i="1"/>
  <c r="AE693" i="1"/>
  <c r="AE670" i="1"/>
  <c r="R791" i="1"/>
  <c r="S791" i="1"/>
  <c r="N682" i="1"/>
  <c r="O682" i="1" s="1"/>
  <c r="W682" i="1" s="1"/>
  <c r="S655" i="1"/>
  <c r="R655" i="1"/>
  <c r="N728" i="1"/>
  <c r="O728" i="1" s="1"/>
  <c r="X728" i="1" s="1"/>
  <c r="I728" i="1"/>
  <c r="S683" i="1"/>
  <c r="R683" i="1"/>
  <c r="AE747" i="1"/>
  <c r="AE715" i="1"/>
  <c r="AE689" i="1"/>
  <c r="AE666" i="1"/>
  <c r="S690" i="1"/>
  <c r="R690" i="1"/>
  <c r="N661" i="1"/>
  <c r="O661" i="1" s="1"/>
  <c r="S735" i="1"/>
  <c r="R735" i="1"/>
  <c r="AE685" i="1"/>
  <c r="AE662" i="1"/>
  <c r="AE721" i="1"/>
  <c r="R673" i="1"/>
  <c r="S673" i="1"/>
  <c r="AE637" i="1"/>
  <c r="X648" i="1"/>
  <c r="W648" i="1"/>
  <c r="S648" i="1"/>
  <c r="R648" i="1"/>
  <c r="AE592" i="1"/>
  <c r="N674" i="1"/>
  <c r="O674" i="1" s="1"/>
  <c r="N633" i="1"/>
  <c r="O633" i="1" s="1"/>
  <c r="X633" i="1" s="1"/>
  <c r="I674" i="1"/>
  <c r="S650" i="1"/>
  <c r="R650" i="1"/>
  <c r="I622" i="1"/>
  <c r="N670" i="1"/>
  <c r="O670" i="1" s="1"/>
  <c r="X670" i="1" s="1"/>
  <c r="N785" i="1"/>
  <c r="O785" i="1" s="1"/>
  <c r="X785" i="1" s="1"/>
  <c r="I663" i="1"/>
  <c r="N705" i="1"/>
  <c r="O705" i="1" s="1"/>
  <c r="X705" i="1" s="1"/>
  <c r="AB662" i="1"/>
  <c r="I705" i="1"/>
  <c r="AE647" i="1"/>
  <c r="AE576" i="1"/>
  <c r="I609" i="1"/>
  <c r="S564" i="1"/>
  <c r="R564" i="1"/>
  <c r="AE599" i="1"/>
  <c r="AE619" i="1"/>
  <c r="AB587" i="1"/>
  <c r="AE676" i="1"/>
  <c r="N604" i="1"/>
  <c r="O604" i="1" s="1"/>
  <c r="X604" i="1" s="1"/>
  <c r="S566" i="1"/>
  <c r="R566" i="1"/>
  <c r="I590" i="1"/>
  <c r="N626" i="1"/>
  <c r="O626" i="1" s="1"/>
  <c r="X626" i="1" s="1"/>
  <c r="AE580" i="1"/>
  <c r="I735" i="1"/>
  <c r="R615" i="1"/>
  <c r="S615" i="1"/>
  <c r="N567" i="1"/>
  <c r="O567" i="1" s="1"/>
  <c r="W567" i="1" s="1"/>
  <c r="S556" i="1"/>
  <c r="R556" i="1"/>
  <c r="S551" i="1"/>
  <c r="R551" i="1"/>
  <c r="R637" i="1"/>
  <c r="S637" i="1"/>
  <c r="AE534" i="1"/>
  <c r="AE515" i="1"/>
  <c r="AB515" i="1"/>
  <c r="AE481" i="1"/>
  <c r="AB481" i="1"/>
  <c r="I560" i="1"/>
  <c r="N525" i="1"/>
  <c r="O525" i="1" s="1"/>
  <c r="AB557" i="1"/>
  <c r="I525" i="1"/>
  <c r="I526" i="1"/>
  <c r="I566" i="1"/>
  <c r="AE526" i="1"/>
  <c r="R482" i="1"/>
  <c r="S482" i="1"/>
  <c r="I344" i="1"/>
  <c r="S329" i="1"/>
  <c r="R329" i="1"/>
  <c r="AE280" i="1"/>
  <c r="AB280" i="1"/>
  <c r="AE175" i="1"/>
  <c r="AB175" i="1"/>
  <c r="W108" i="1"/>
  <c r="S108" i="1"/>
  <c r="R108" i="1"/>
  <c r="X108" i="1"/>
  <c r="S173" i="1"/>
  <c r="R173" i="1"/>
  <c r="P65" i="1"/>
  <c r="S21" i="1"/>
  <c r="R21" i="1"/>
  <c r="N114" i="1"/>
  <c r="O114" i="1" s="1"/>
  <c r="X114" i="1" s="1"/>
  <c r="I114" i="1"/>
  <c r="AE11" i="4"/>
  <c r="AA54" i="6"/>
  <c r="N66" i="6"/>
  <c r="O66" i="6" s="1"/>
  <c r="AE162" i="3"/>
  <c r="AE7" i="4"/>
  <c r="N7" i="6"/>
  <c r="O7" i="6" s="1"/>
  <c r="AA11" i="6"/>
  <c r="AA12" i="6" s="1"/>
  <c r="N165" i="3"/>
  <c r="O165" i="3" s="1"/>
  <c r="AE156" i="3"/>
  <c r="N127" i="3"/>
  <c r="O127" i="3" s="1"/>
  <c r="AE123" i="3"/>
  <c r="AE106" i="3"/>
  <c r="AE142" i="3"/>
  <c r="N107" i="3"/>
  <c r="O107" i="3" s="1"/>
  <c r="I141" i="3"/>
  <c r="N161" i="3"/>
  <c r="O161" i="3" s="1"/>
  <c r="AE78" i="3"/>
  <c r="AE37" i="3"/>
  <c r="N91" i="3"/>
  <c r="O91" i="3" s="1"/>
  <c r="N98" i="3"/>
  <c r="O98" i="3" s="1"/>
  <c r="N74" i="3"/>
  <c r="O74" i="3" s="1"/>
  <c r="I99" i="3"/>
  <c r="AE68" i="3"/>
  <c r="AE88" i="3"/>
  <c r="AE6" i="3"/>
  <c r="AE38" i="3"/>
  <c r="I18" i="3"/>
  <c r="I48" i="3"/>
  <c r="N36" i="3"/>
  <c r="N103" i="3"/>
  <c r="O103" i="3" s="1"/>
  <c r="AE13" i="3"/>
  <c r="AE14" i="3" s="1"/>
  <c r="N21" i="3"/>
  <c r="I925" i="1"/>
  <c r="N925" i="1"/>
  <c r="O925" i="1" s="1"/>
  <c r="N37" i="3"/>
  <c r="O37" i="3" s="1"/>
  <c r="AE50" i="3"/>
  <c r="AE10" i="3"/>
  <c r="AB31" i="3"/>
  <c r="N871" i="1"/>
  <c r="O871" i="1" s="1"/>
  <c r="N880" i="1"/>
  <c r="O880" i="1" s="1"/>
  <c r="I880" i="1"/>
  <c r="AE827" i="1"/>
  <c r="S845" i="1"/>
  <c r="R845" i="1"/>
  <c r="S806" i="1"/>
  <c r="R806" i="1"/>
  <c r="I871" i="1"/>
  <c r="AE812" i="1"/>
  <c r="N850" i="1"/>
  <c r="O850" i="1" s="1"/>
  <c r="X850" i="1" s="1"/>
  <c r="N823" i="1"/>
  <c r="O823" i="1" s="1"/>
  <c r="X823" i="1" s="1"/>
  <c r="AB848" i="1"/>
  <c r="N848" i="1"/>
  <c r="O848" i="1" s="1"/>
  <c r="X848" i="1" s="1"/>
  <c r="S824" i="1"/>
  <c r="R824" i="1"/>
  <c r="S803" i="1"/>
  <c r="R803" i="1"/>
  <c r="S820" i="1"/>
  <c r="R820" i="1"/>
  <c r="S811" i="1"/>
  <c r="R811" i="1"/>
  <c r="N787" i="1"/>
  <c r="O787" i="1" s="1"/>
  <c r="W787" i="1" s="1"/>
  <c r="S766" i="1"/>
  <c r="R766" i="1"/>
  <c r="S721" i="1"/>
  <c r="R721" i="1"/>
  <c r="I799" i="1"/>
  <c r="S771" i="1"/>
  <c r="R771" i="1"/>
  <c r="I839" i="1"/>
  <c r="I788" i="1"/>
  <c r="AE815" i="1"/>
  <c r="N789" i="1"/>
  <c r="O789" i="1" s="1"/>
  <c r="X789" i="1" s="1"/>
  <c r="S750" i="1"/>
  <c r="R750" i="1"/>
  <c r="N723" i="1"/>
  <c r="O723" i="1" s="1"/>
  <c r="X723" i="1" s="1"/>
  <c r="I811" i="1"/>
  <c r="AE793" i="1"/>
  <c r="AE772" i="1"/>
  <c r="AE842" i="1"/>
  <c r="S790" i="1"/>
  <c r="R790" i="1"/>
  <c r="N752" i="1"/>
  <c r="O752" i="1" s="1"/>
  <c r="X752" i="1" s="1"/>
  <c r="AE784" i="1"/>
  <c r="AE757" i="1"/>
  <c r="AE733" i="1"/>
  <c r="R759" i="1"/>
  <c r="S759" i="1"/>
  <c r="S722" i="1"/>
  <c r="R722" i="1"/>
  <c r="S682" i="1"/>
  <c r="R682" i="1"/>
  <c r="AB774" i="1"/>
  <c r="S708" i="1"/>
  <c r="R708" i="1"/>
  <c r="S743" i="1"/>
  <c r="R743" i="1"/>
  <c r="N690" i="1"/>
  <c r="O690" i="1" s="1"/>
  <c r="X690" i="1" s="1"/>
  <c r="I700" i="1"/>
  <c r="AE711" i="1"/>
  <c r="AE734" i="1"/>
  <c r="N673" i="1"/>
  <c r="O673" i="1" s="1"/>
  <c r="X673" i="1" s="1"/>
  <c r="I694" i="1"/>
  <c r="N645" i="1"/>
  <c r="O645" i="1" s="1"/>
  <c r="W645" i="1" s="1"/>
  <c r="N632" i="1"/>
  <c r="O632" i="1" s="1"/>
  <c r="X632" i="1" s="1"/>
  <c r="N621" i="1"/>
  <c r="O621" i="1" s="1"/>
  <c r="W621" i="1" s="1"/>
  <c r="AE615" i="1"/>
  <c r="N616" i="1"/>
  <c r="O616" i="1" s="1"/>
  <c r="W616" i="1" s="1"/>
  <c r="AE674" i="1"/>
  <c r="AB713" i="1"/>
  <c r="R670" i="1"/>
  <c r="S670" i="1"/>
  <c r="S785" i="1"/>
  <c r="R785" i="1"/>
  <c r="AE663" i="1"/>
  <c r="S705" i="1"/>
  <c r="R705" i="1"/>
  <c r="S618" i="1"/>
  <c r="R618" i="1"/>
  <c r="AE705" i="1"/>
  <c r="AE588" i="1"/>
  <c r="I599" i="1"/>
  <c r="N607" i="1"/>
  <c r="O607" i="1" s="1"/>
  <c r="X607" i="1" s="1"/>
  <c r="AE578" i="1"/>
  <c r="AB603" i="1"/>
  <c r="R626" i="1"/>
  <c r="S626" i="1"/>
  <c r="S567" i="1"/>
  <c r="R567" i="1"/>
  <c r="AE528" i="1"/>
  <c r="AB528" i="1"/>
  <c r="AE508" i="1"/>
  <c r="AB508" i="1"/>
  <c r="N543" i="1"/>
  <c r="O543" i="1" s="1"/>
  <c r="W543" i="1" s="1"/>
  <c r="N533" i="1"/>
  <c r="O533" i="1" s="1"/>
  <c r="W533" i="1" s="1"/>
  <c r="AE550" i="1"/>
  <c r="AB563" i="1"/>
  <c r="N551" i="1"/>
  <c r="O551" i="1" s="1"/>
  <c r="X551" i="1" s="1"/>
  <c r="AB576" i="1"/>
  <c r="AE560" i="1"/>
  <c r="P491" i="1"/>
  <c r="Q491" i="1" s="1"/>
  <c r="AE525" i="1"/>
  <c r="AE500" i="1"/>
  <c r="I553" i="1"/>
  <c r="S509" i="1"/>
  <c r="R509" i="1"/>
  <c r="AE566" i="1"/>
  <c r="AE553" i="1"/>
  <c r="N443" i="1"/>
  <c r="N573" i="1"/>
  <c r="O573" i="1" s="1"/>
  <c r="I573" i="1"/>
  <c r="AE510" i="1"/>
  <c r="N499" i="1"/>
  <c r="O499" i="1" s="1"/>
  <c r="AE426" i="1"/>
  <c r="AB426" i="1"/>
  <c r="I274" i="1"/>
  <c r="AE245" i="1"/>
  <c r="AB245" i="1"/>
  <c r="AE232" i="1"/>
  <c r="AB232" i="1"/>
  <c r="N95" i="1"/>
  <c r="O95" i="1" s="1"/>
  <c r="I95" i="1"/>
  <c r="AE136" i="1"/>
  <c r="AB136" i="1"/>
  <c r="AA66" i="6"/>
  <c r="I11" i="4"/>
  <c r="I54" i="6"/>
  <c r="AA53" i="6"/>
  <c r="N29" i="6"/>
  <c r="AE163" i="3"/>
  <c r="N164" i="3"/>
  <c r="O164" i="3" s="1"/>
  <c r="I158" i="3"/>
  <c r="AA52" i="6"/>
  <c r="N118" i="3"/>
  <c r="O118" i="3" s="1"/>
  <c r="N120" i="3"/>
  <c r="O120" i="3" s="1"/>
  <c r="I120" i="3"/>
  <c r="N116" i="3"/>
  <c r="O116" i="3" s="1"/>
  <c r="N65" i="3"/>
  <c r="AB75" i="3"/>
  <c r="I81" i="3"/>
  <c r="N909" i="1"/>
  <c r="O909" i="1" s="1"/>
  <c r="W909" i="1" s="1"/>
  <c r="I909" i="1"/>
  <c r="AB36" i="3"/>
  <c r="N7" i="3"/>
  <c r="O7" i="3" s="1"/>
  <c r="AE48" i="3"/>
  <c r="Q907" i="1"/>
  <c r="N6" i="3"/>
  <c r="N888" i="1"/>
  <c r="O888" i="1" s="1"/>
  <c r="X888" i="1" s="1"/>
  <c r="I888" i="1"/>
  <c r="I897" i="1"/>
  <c r="N897" i="1"/>
  <c r="O897" i="1" s="1"/>
  <c r="X897" i="1" s="1"/>
  <c r="S844" i="1"/>
  <c r="R844" i="1"/>
  <c r="AB847" i="1"/>
  <c r="N10" i="3"/>
  <c r="O10" i="3" s="1"/>
  <c r="N845" i="1"/>
  <c r="O845" i="1" s="1"/>
  <c r="X845" i="1" s="1"/>
  <c r="S793" i="1"/>
  <c r="R793" i="1"/>
  <c r="AE871" i="1"/>
  <c r="I812" i="1"/>
  <c r="R850" i="1"/>
  <c r="S850" i="1"/>
  <c r="AB841" i="1"/>
  <c r="AE823" i="1"/>
  <c r="N841" i="1"/>
  <c r="O841" i="1" s="1"/>
  <c r="X841" i="1" s="1"/>
  <c r="N824" i="1"/>
  <c r="O824" i="1" s="1"/>
  <c r="W824" i="1" s="1"/>
  <c r="N847" i="1"/>
  <c r="O847" i="1" s="1"/>
  <c r="X847" i="1" s="1"/>
  <c r="AE814" i="1"/>
  <c r="AB17" i="3"/>
  <c r="AB835" i="1"/>
  <c r="S787" i="1"/>
  <c r="R787" i="1"/>
  <c r="N755" i="1"/>
  <c r="O755" i="1" s="1"/>
  <c r="N721" i="1"/>
  <c r="O721" i="1" s="1"/>
  <c r="X721" i="1" s="1"/>
  <c r="AE775" i="1"/>
  <c r="AE755" i="1"/>
  <c r="AE727" i="1"/>
  <c r="I792" i="1"/>
  <c r="N771" i="1"/>
  <c r="O771" i="1" s="1"/>
  <c r="X771" i="1" s="1"/>
  <c r="I818" i="1"/>
  <c r="S777" i="1"/>
  <c r="R777" i="1"/>
  <c r="N750" i="1"/>
  <c r="O750" i="1" s="1"/>
  <c r="X750" i="1" s="1"/>
  <c r="AE811" i="1"/>
  <c r="I768" i="1"/>
  <c r="I842" i="1"/>
  <c r="N790" i="1"/>
  <c r="O790" i="1" s="1"/>
  <c r="X790" i="1" s="1"/>
  <c r="S739" i="1"/>
  <c r="R739" i="1"/>
  <c r="AE803" i="1"/>
  <c r="N722" i="1"/>
  <c r="O722" i="1" s="1"/>
  <c r="W722" i="1" s="1"/>
  <c r="R733" i="1"/>
  <c r="S733" i="1"/>
  <c r="I722" i="1"/>
  <c r="N671" i="1"/>
  <c r="O671" i="1" s="1"/>
  <c r="X671" i="1" s="1"/>
  <c r="AE720" i="1"/>
  <c r="AB754" i="1"/>
  <c r="AB710" i="1"/>
  <c r="AB684" i="1"/>
  <c r="S678" i="1"/>
  <c r="R678" i="1"/>
  <c r="AE725" i="1"/>
  <c r="AE700" i="1"/>
  <c r="AE678" i="1"/>
  <c r="AB729" i="1"/>
  <c r="AB666" i="1"/>
  <c r="AE607" i="1"/>
  <c r="AE694" i="1"/>
  <c r="S645" i="1"/>
  <c r="R645" i="1"/>
  <c r="S632" i="1"/>
  <c r="R632" i="1"/>
  <c r="S621" i="1"/>
  <c r="R621" i="1"/>
  <c r="I645" i="1"/>
  <c r="N669" i="1"/>
  <c r="O669" i="1" s="1"/>
  <c r="X669" i="1" s="1"/>
  <c r="S616" i="1"/>
  <c r="R616" i="1"/>
  <c r="AB670" i="1"/>
  <c r="S646" i="1"/>
  <c r="R646" i="1"/>
  <c r="N687" i="1"/>
  <c r="O687" i="1" s="1"/>
  <c r="X687" i="1" s="1"/>
  <c r="N692" i="1"/>
  <c r="O692" i="1" s="1"/>
  <c r="AE641" i="1"/>
  <c r="I692" i="1"/>
  <c r="S642" i="1"/>
  <c r="R642" i="1"/>
  <c r="N618" i="1"/>
  <c r="O618" i="1" s="1"/>
  <c r="X618" i="1" s="1"/>
  <c r="R697" i="1"/>
  <c r="S697" i="1"/>
  <c r="AE642" i="1"/>
  <c r="AE618" i="1"/>
  <c r="AE630" i="1"/>
  <c r="AE577" i="1"/>
  <c r="R607" i="1"/>
  <c r="S607" i="1"/>
  <c r="I623" i="1"/>
  <c r="R598" i="1"/>
  <c r="S598" i="1"/>
  <c r="AE680" i="1"/>
  <c r="AE602" i="1"/>
  <c r="N580" i="1"/>
  <c r="O580" i="1" s="1"/>
  <c r="AE643" i="1"/>
  <c r="AE549" i="1"/>
  <c r="AB549" i="1"/>
  <c r="S543" i="1"/>
  <c r="R543" i="1"/>
  <c r="S533" i="1"/>
  <c r="R533" i="1"/>
  <c r="S534" i="1"/>
  <c r="R534" i="1"/>
  <c r="S524" i="1"/>
  <c r="R524" i="1"/>
  <c r="N513" i="1"/>
  <c r="O513" i="1" s="1"/>
  <c r="X513" i="1" s="1"/>
  <c r="R563" i="1"/>
  <c r="S563" i="1"/>
  <c r="AB475" i="1"/>
  <c r="S552" i="1"/>
  <c r="R552" i="1"/>
  <c r="S613" i="1"/>
  <c r="R613" i="1"/>
  <c r="S540" i="1"/>
  <c r="R540" i="1"/>
  <c r="N509" i="1"/>
  <c r="O509" i="1" s="1"/>
  <c r="X509" i="1" s="1"/>
  <c r="I509" i="1"/>
  <c r="N612" i="1"/>
  <c r="O612" i="1" s="1"/>
  <c r="W612" i="1" s="1"/>
  <c r="N532" i="1"/>
  <c r="O532" i="1" s="1"/>
  <c r="X532" i="1" s="1"/>
  <c r="N508" i="1"/>
  <c r="O508" i="1" s="1"/>
  <c r="X508" i="1" s="1"/>
  <c r="AE565" i="1"/>
  <c r="P499" i="1"/>
  <c r="Q499" i="1" s="1"/>
  <c r="I443" i="1"/>
  <c r="AE472" i="1"/>
  <c r="AB472" i="1"/>
  <c r="I308" i="1"/>
  <c r="S322" i="1"/>
  <c r="R322" i="1"/>
  <c r="N247" i="1"/>
  <c r="O247" i="1" s="1"/>
  <c r="I247" i="1"/>
  <c r="X244" i="1"/>
  <c r="S244" i="1"/>
  <c r="R244" i="1"/>
  <c r="W244" i="1"/>
  <c r="S56" i="1"/>
  <c r="R56" i="1"/>
  <c r="P59" i="1"/>
  <c r="Q59" i="1" s="1"/>
  <c r="R72" i="1"/>
  <c r="S72" i="1"/>
  <c r="AA61" i="6"/>
  <c r="AA8" i="6"/>
  <c r="I53" i="6"/>
  <c r="I8" i="4"/>
  <c r="N138" i="3"/>
  <c r="O138" i="3" s="1"/>
  <c r="AA51" i="6"/>
  <c r="N32" i="6"/>
  <c r="O32" i="6" s="1"/>
  <c r="N64" i="6"/>
  <c r="O64" i="6" s="1"/>
  <c r="AE158" i="3"/>
  <c r="AA29" i="6"/>
  <c r="AB155" i="3"/>
  <c r="I52" i="6"/>
  <c r="AE161" i="3"/>
  <c r="AE122" i="3"/>
  <c r="AE94" i="3"/>
  <c r="AE113" i="3"/>
  <c r="AE137" i="3"/>
  <c r="AE120" i="3"/>
  <c r="I154" i="3"/>
  <c r="AE89" i="3"/>
  <c r="AE73" i="3"/>
  <c r="AE98" i="3"/>
  <c r="I74" i="3"/>
  <c r="AE81" i="3"/>
  <c r="AB52" i="3"/>
  <c r="I907" i="1"/>
  <c r="N907" i="1"/>
  <c r="I21" i="3"/>
  <c r="N49" i="3"/>
  <c r="O49" i="3" s="1"/>
  <c r="S846" i="1"/>
  <c r="R846" i="1"/>
  <c r="X855" i="1"/>
  <c r="W855" i="1"/>
  <c r="S855" i="1"/>
  <c r="R855" i="1"/>
  <c r="AE840" i="1"/>
  <c r="N793" i="1"/>
  <c r="O793" i="1" s="1"/>
  <c r="X793" i="1" s="1"/>
  <c r="AB829" i="1"/>
  <c r="AB849" i="1"/>
  <c r="AE838" i="1"/>
  <c r="N813" i="1"/>
  <c r="O813" i="1" s="1"/>
  <c r="I823" i="1"/>
  <c r="R841" i="1"/>
  <c r="S841" i="1"/>
  <c r="R847" i="1"/>
  <c r="S847" i="1"/>
  <c r="S825" i="1"/>
  <c r="R825" i="1"/>
  <c r="N827" i="1"/>
  <c r="O827" i="1" s="1"/>
  <c r="X827" i="1" s="1"/>
  <c r="I816" i="1"/>
  <c r="AE765" i="1"/>
  <c r="N775" i="1"/>
  <c r="O775" i="1" s="1"/>
  <c r="X775" i="1" s="1"/>
  <c r="AE796" i="1"/>
  <c r="AE792" i="1"/>
  <c r="AE818" i="1"/>
  <c r="AE782" i="1"/>
  <c r="AE761" i="1"/>
  <c r="N777" i="1"/>
  <c r="O777" i="1" s="1"/>
  <c r="W777" i="1" s="1"/>
  <c r="N738" i="1"/>
  <c r="O738" i="1" s="1"/>
  <c r="X738" i="1" s="1"/>
  <c r="AE804" i="1"/>
  <c r="I789" i="1"/>
  <c r="AE768" i="1"/>
  <c r="AE744" i="1"/>
  <c r="AB817" i="1"/>
  <c r="S778" i="1"/>
  <c r="R778" i="1"/>
  <c r="N739" i="1"/>
  <c r="O739" i="1" s="1"/>
  <c r="W739" i="1" s="1"/>
  <c r="I752" i="1"/>
  <c r="AE730" i="1"/>
  <c r="N780" i="1"/>
  <c r="O780" i="1" s="1"/>
  <c r="X780" i="1" s="1"/>
  <c r="I803" i="1"/>
  <c r="AE687" i="1"/>
  <c r="N733" i="1"/>
  <c r="O733" i="1" s="1"/>
  <c r="W733" i="1" s="1"/>
  <c r="AE722" i="1"/>
  <c r="S671" i="1"/>
  <c r="R671" i="1"/>
  <c r="N747" i="1"/>
  <c r="O747" i="1" s="1"/>
  <c r="W747" i="1" s="1"/>
  <c r="AE708" i="1"/>
  <c r="AE683" i="1"/>
  <c r="AE798" i="1"/>
  <c r="S751" i="1"/>
  <c r="R751" i="1"/>
  <c r="W751" i="1"/>
  <c r="X751" i="1"/>
  <c r="N678" i="1"/>
  <c r="O678" i="1" s="1"/>
  <c r="W678" i="1" s="1"/>
  <c r="I723" i="1"/>
  <c r="AE679" i="1"/>
  <c r="AE652" i="1"/>
  <c r="N726" i="1"/>
  <c r="O726" i="1" s="1"/>
  <c r="W726" i="1" s="1"/>
  <c r="N706" i="1"/>
  <c r="O706" i="1" s="1"/>
  <c r="X706" i="1" s="1"/>
  <c r="AE631" i="1"/>
  <c r="AE645" i="1"/>
  <c r="AE608" i="1"/>
  <c r="S669" i="1"/>
  <c r="R669" i="1"/>
  <c r="I669" i="1"/>
  <c r="N646" i="1"/>
  <c r="O646" i="1" s="1"/>
  <c r="W646" i="1" s="1"/>
  <c r="R687" i="1"/>
  <c r="S687" i="1"/>
  <c r="AB717" i="1"/>
  <c r="AE692" i="1"/>
  <c r="N642" i="1"/>
  <c r="O642" i="1" s="1"/>
  <c r="X642" i="1" s="1"/>
  <c r="N497" i="1"/>
  <c r="O497" i="1" s="1"/>
  <c r="N697" i="1"/>
  <c r="O697" i="1" s="1"/>
  <c r="X697" i="1" s="1"/>
  <c r="AB724" i="1"/>
  <c r="N584" i="1"/>
  <c r="O584" i="1" s="1"/>
  <c r="W584" i="1" s="1"/>
  <c r="AE568" i="1"/>
  <c r="S627" i="1"/>
  <c r="R627" i="1"/>
  <c r="AE582" i="1"/>
  <c r="N587" i="1"/>
  <c r="O587" i="1" s="1"/>
  <c r="W587" i="1" s="1"/>
  <c r="AE623" i="1"/>
  <c r="N598" i="1"/>
  <c r="O598" i="1" s="1"/>
  <c r="W598" i="1" s="1"/>
  <c r="R603" i="1"/>
  <c r="S603" i="1"/>
  <c r="AE572" i="1"/>
  <c r="AB637" i="1"/>
  <c r="N523" i="1"/>
  <c r="O523" i="1" s="1"/>
  <c r="X523" i="1" s="1"/>
  <c r="I523" i="1"/>
  <c r="N534" i="1"/>
  <c r="O534" i="1" s="1"/>
  <c r="X534" i="1" s="1"/>
  <c r="S513" i="1"/>
  <c r="R513" i="1"/>
  <c r="AE524" i="1"/>
  <c r="AE498" i="1"/>
  <c r="AB498" i="1"/>
  <c r="N552" i="1"/>
  <c r="O552" i="1" s="1"/>
  <c r="X552" i="1" s="1"/>
  <c r="P574" i="1"/>
  <c r="Q574" i="1" s="1"/>
  <c r="N500" i="1"/>
  <c r="O500" i="1" s="1"/>
  <c r="W500" i="1" s="1"/>
  <c r="AE552" i="1"/>
  <c r="AE514" i="1"/>
  <c r="N540" i="1"/>
  <c r="O540" i="1" s="1"/>
  <c r="X540" i="1" s="1"/>
  <c r="S501" i="1"/>
  <c r="R501" i="1"/>
  <c r="I565" i="1"/>
  <c r="AE548" i="1"/>
  <c r="N477" i="1"/>
  <c r="O477" i="1" s="1"/>
  <c r="N435" i="1"/>
  <c r="O435" i="1" s="1"/>
  <c r="X435" i="1" s="1"/>
  <c r="I435" i="1"/>
  <c r="AB513" i="1"/>
  <c r="S440" i="1"/>
  <c r="R440" i="1"/>
  <c r="P397" i="1"/>
  <c r="Q397" i="1" s="1"/>
  <c r="AE394" i="1"/>
  <c r="AB394" i="1"/>
  <c r="AE377" i="1"/>
  <c r="AB377" i="1"/>
  <c r="S272" i="1"/>
  <c r="R272" i="1"/>
  <c r="S172" i="1"/>
  <c r="R172" i="1"/>
  <c r="N141" i="1"/>
  <c r="O141" i="1" s="1"/>
  <c r="I141" i="1"/>
  <c r="N188" i="1"/>
  <c r="O188" i="1" s="1"/>
  <c r="X188" i="1" s="1"/>
  <c r="I188" i="1"/>
  <c r="AE171" i="1"/>
  <c r="AB171" i="1"/>
  <c r="P34" i="1"/>
  <c r="Q32" i="1"/>
  <c r="S26" i="1"/>
  <c r="R26" i="1"/>
  <c r="N80" i="6"/>
  <c r="O80" i="6" s="1"/>
  <c r="AA64" i="6"/>
  <c r="I49" i="6"/>
  <c r="AA60" i="6"/>
  <c r="N38" i="6"/>
  <c r="I8" i="6"/>
  <c r="AA26" i="6"/>
  <c r="AA27" i="6" s="1"/>
  <c r="AE8" i="4"/>
  <c r="I51" i="6"/>
  <c r="N163" i="3"/>
  <c r="O163" i="3" s="1"/>
  <c r="I29" i="6"/>
  <c r="I165" i="3"/>
  <c r="AE148" i="3"/>
  <c r="AB85" i="3"/>
  <c r="AE117" i="3"/>
  <c r="N106" i="3"/>
  <c r="O106" i="3" s="1"/>
  <c r="AE124" i="3"/>
  <c r="AB97" i="3"/>
  <c r="N125" i="3"/>
  <c r="O125" i="3" s="1"/>
  <c r="N108" i="3"/>
  <c r="O108" i="3" s="1"/>
  <c r="AE154" i="3"/>
  <c r="N104" i="3"/>
  <c r="O104" i="3" s="1"/>
  <c r="N51" i="3"/>
  <c r="O51" i="3" s="1"/>
  <c r="N89" i="3"/>
  <c r="O89" i="3" s="1"/>
  <c r="AE65" i="3"/>
  <c r="AE66" i="3" s="1"/>
  <c r="AE87" i="3"/>
  <c r="AE45" i="3"/>
  <c r="AE46" i="3" s="1"/>
  <c r="I93" i="3"/>
  <c r="I73" i="3"/>
  <c r="AE109" i="3"/>
  <c r="N97" i="3"/>
  <c r="O97" i="3" s="1"/>
  <c r="I97" i="3"/>
  <c r="AE74" i="3"/>
  <c r="N62" i="3"/>
  <c r="AB41" i="3"/>
  <c r="I75" i="3"/>
  <c r="I69" i="3"/>
  <c r="N32" i="3"/>
  <c r="O32" i="3" s="1"/>
  <c r="W32" i="3" s="1"/>
  <c r="I36" i="3"/>
  <c r="AB37" i="3"/>
  <c r="AE21" i="3"/>
  <c r="I28" i="3"/>
  <c r="N910" i="1"/>
  <c r="O910" i="1" s="1"/>
  <c r="I910" i="1"/>
  <c r="N45" i="3"/>
  <c r="N911" i="1"/>
  <c r="O911" i="1" s="1"/>
  <c r="X911" i="1" s="1"/>
  <c r="I911" i="1"/>
  <c r="I873" i="1"/>
  <c r="I891" i="1"/>
  <c r="N891" i="1"/>
  <c r="O891" i="1" s="1"/>
  <c r="X891" i="1" s="1"/>
  <c r="AE843" i="1"/>
  <c r="N889" i="1"/>
  <c r="O889" i="1" s="1"/>
  <c r="W889" i="1" s="1"/>
  <c r="I889" i="1"/>
  <c r="AE821" i="1"/>
  <c r="I840" i="1"/>
  <c r="S822" i="1"/>
  <c r="R822" i="1"/>
  <c r="AE845" i="1"/>
  <c r="I828" i="1"/>
  <c r="AE806" i="1"/>
  <c r="AB836" i="1"/>
  <c r="AB86" i="3"/>
  <c r="AB704" i="1"/>
  <c r="I836" i="1"/>
  <c r="X857" i="1"/>
  <c r="W857" i="1"/>
  <c r="S857" i="1"/>
  <c r="R857" i="1"/>
  <c r="AB844" i="1"/>
  <c r="I830" i="1"/>
  <c r="I847" i="1"/>
  <c r="N825" i="1"/>
  <c r="O825" i="1" s="1"/>
  <c r="X825" i="1" s="1"/>
  <c r="R837" i="1"/>
  <c r="W837" i="1"/>
  <c r="S837" i="1"/>
  <c r="X837" i="1"/>
  <c r="N878" i="1"/>
  <c r="I878" i="1"/>
  <c r="R827" i="1"/>
  <c r="S827" i="1"/>
  <c r="AE816" i="1"/>
  <c r="S775" i="1"/>
  <c r="R775" i="1"/>
  <c r="W775" i="1"/>
  <c r="S742" i="1"/>
  <c r="R742" i="1"/>
  <c r="S792" i="1"/>
  <c r="R792" i="1"/>
  <c r="I770" i="1"/>
  <c r="I748" i="1"/>
  <c r="I826" i="1"/>
  <c r="X788" i="1"/>
  <c r="W788" i="1"/>
  <c r="S788" i="1"/>
  <c r="R788" i="1"/>
  <c r="N761" i="1"/>
  <c r="O761" i="1" s="1"/>
  <c r="R810" i="1"/>
  <c r="S810" i="1"/>
  <c r="I782" i="1"/>
  <c r="I761" i="1"/>
  <c r="I810" i="1"/>
  <c r="S768" i="1"/>
  <c r="R768" i="1"/>
  <c r="S738" i="1"/>
  <c r="R738" i="1"/>
  <c r="I804" i="1"/>
  <c r="AE789" i="1"/>
  <c r="N778" i="1"/>
  <c r="O778" i="1" s="1"/>
  <c r="X778" i="1" s="1"/>
  <c r="AB803" i="1"/>
  <c r="AE778" i="1"/>
  <c r="AE752" i="1"/>
  <c r="AE837" i="1"/>
  <c r="R780" i="1"/>
  <c r="S780" i="1"/>
  <c r="AB791" i="1"/>
  <c r="AE746" i="1"/>
  <c r="X865" i="1"/>
  <c r="W865" i="1"/>
  <c r="S865" i="1"/>
  <c r="R865" i="1"/>
  <c r="N720" i="1"/>
  <c r="O720" i="1" s="1"/>
  <c r="X720" i="1" s="1"/>
  <c r="S707" i="1"/>
  <c r="R707" i="1"/>
  <c r="S659" i="1"/>
  <c r="R659" i="1"/>
  <c r="S737" i="1"/>
  <c r="R737" i="1"/>
  <c r="AE718" i="1"/>
  <c r="R747" i="1"/>
  <c r="X747" i="1"/>
  <c r="S747" i="1"/>
  <c r="S660" i="1"/>
  <c r="R660" i="1"/>
  <c r="N798" i="1"/>
  <c r="O798" i="1" s="1"/>
  <c r="X798" i="1" s="1"/>
  <c r="I708" i="1"/>
  <c r="I683" i="1"/>
  <c r="AB780" i="1"/>
  <c r="AB727" i="1"/>
  <c r="N710" i="1"/>
  <c r="O710" i="1" s="1"/>
  <c r="S667" i="1"/>
  <c r="R667" i="1"/>
  <c r="AE723" i="1"/>
  <c r="I696" i="1"/>
  <c r="I795" i="1"/>
  <c r="AE701" i="1"/>
  <c r="I652" i="1"/>
  <c r="S726" i="1"/>
  <c r="R726" i="1"/>
  <c r="R706" i="1"/>
  <c r="S706" i="1"/>
  <c r="I667" i="1"/>
  <c r="S734" i="1"/>
  <c r="R734" i="1"/>
  <c r="AB640" i="1"/>
  <c r="AE669" i="1"/>
  <c r="AB641" i="1"/>
  <c r="AB683" i="1"/>
  <c r="AE650" i="1"/>
  <c r="N634" i="1"/>
  <c r="O634" i="1" s="1"/>
  <c r="I634" i="1"/>
  <c r="N675" i="1"/>
  <c r="O675" i="1" s="1"/>
  <c r="X675" i="1" s="1"/>
  <c r="N680" i="1"/>
  <c r="O680" i="1" s="1"/>
  <c r="X680" i="1" s="1"/>
  <c r="I635" i="1"/>
  <c r="I611" i="1"/>
  <c r="S584" i="1"/>
  <c r="R584" i="1"/>
  <c r="AB564" i="1"/>
  <c r="N569" i="1"/>
  <c r="O569" i="1" s="1"/>
  <c r="W569" i="1" s="1"/>
  <c r="N627" i="1"/>
  <c r="O627" i="1" s="1"/>
  <c r="W627" i="1" s="1"/>
  <c r="I569" i="1"/>
  <c r="AE653" i="1"/>
  <c r="S578" i="1"/>
  <c r="R578" i="1"/>
  <c r="S587" i="1"/>
  <c r="R587" i="1"/>
  <c r="AE570" i="1"/>
  <c r="N620" i="1"/>
  <c r="O620" i="1" s="1"/>
  <c r="X620" i="1" s="1"/>
  <c r="AB590" i="1"/>
  <c r="N602" i="1"/>
  <c r="O602" i="1" s="1"/>
  <c r="X602" i="1" s="1"/>
  <c r="N601" i="1"/>
  <c r="O601" i="1" s="1"/>
  <c r="AB567" i="1"/>
  <c r="AB624" i="1"/>
  <c r="N575" i="1"/>
  <c r="O575" i="1" s="1"/>
  <c r="X575" i="1" s="1"/>
  <c r="AE522" i="1"/>
  <c r="AE503" i="1"/>
  <c r="AB503" i="1"/>
  <c r="S523" i="1"/>
  <c r="R523" i="1"/>
  <c r="AE543" i="1"/>
  <c r="AB560" i="1"/>
  <c r="I524" i="1"/>
  <c r="S500" i="1"/>
  <c r="R500" i="1"/>
  <c r="AB548" i="1"/>
  <c r="AE492" i="1"/>
  <c r="S536" i="1"/>
  <c r="R536" i="1"/>
  <c r="N501" i="1"/>
  <c r="O501" i="1" s="1"/>
  <c r="X501" i="1" s="1"/>
  <c r="I501" i="1"/>
  <c r="AE516" i="1"/>
  <c r="AB522" i="1"/>
  <c r="Q415" i="1"/>
  <c r="N372" i="1"/>
  <c r="O372" i="1" s="1"/>
  <c r="W372" i="1" s="1"/>
  <c r="I372" i="1"/>
  <c r="AE554" i="1"/>
  <c r="AE382" i="1"/>
  <c r="AB382" i="1"/>
  <c r="AE347" i="1"/>
  <c r="AB347" i="1"/>
  <c r="N304" i="1"/>
  <c r="O304" i="1" s="1"/>
  <c r="X304" i="1" s="1"/>
  <c r="I304" i="1"/>
  <c r="I184" i="1"/>
  <c r="N156" i="1"/>
  <c r="O156" i="1" s="1"/>
  <c r="X156" i="1" s="1"/>
  <c r="I156" i="1"/>
  <c r="S128" i="1"/>
  <c r="R128" i="1"/>
  <c r="P55" i="1"/>
  <c r="Q55" i="1" s="1"/>
  <c r="R98" i="1"/>
  <c r="S98" i="1"/>
  <c r="N110" i="1"/>
  <c r="O110" i="1" s="1"/>
  <c r="X110" i="1" s="1"/>
  <c r="I110" i="1"/>
  <c r="AE77" i="1"/>
  <c r="AB77" i="1"/>
  <c r="N542" i="1"/>
  <c r="O542" i="1" s="1"/>
  <c r="X542" i="1" s="1"/>
  <c r="N528" i="1"/>
  <c r="O528" i="1" s="1"/>
  <c r="W528" i="1" s="1"/>
  <c r="AE483" i="1"/>
  <c r="N429" i="1"/>
  <c r="O429" i="1" s="1"/>
  <c r="W429" i="1" s="1"/>
  <c r="N456" i="1"/>
  <c r="O456" i="1" s="1"/>
  <c r="N418" i="1"/>
  <c r="O418" i="1" s="1"/>
  <c r="W418" i="1" s="1"/>
  <c r="AE456" i="1"/>
  <c r="AE482" i="1"/>
  <c r="AE458" i="1"/>
  <c r="AE596" i="1"/>
  <c r="S433" i="1"/>
  <c r="R433" i="1"/>
  <c r="S512" i="1"/>
  <c r="R512" i="1"/>
  <c r="N451" i="1"/>
  <c r="O451" i="1" s="1"/>
  <c r="AE403" i="1"/>
  <c r="S372" i="1"/>
  <c r="R372" i="1"/>
  <c r="N366" i="1"/>
  <c r="O366" i="1" s="1"/>
  <c r="X366" i="1" s="1"/>
  <c r="N412" i="1"/>
  <c r="O412" i="1" s="1"/>
  <c r="W412" i="1" s="1"/>
  <c r="AE419" i="1"/>
  <c r="AE375" i="1"/>
  <c r="AE447" i="1"/>
  <c r="S388" i="1"/>
  <c r="R388" i="1"/>
  <c r="N470" i="1"/>
  <c r="O470" i="1" s="1"/>
  <c r="S395" i="1"/>
  <c r="R395" i="1"/>
  <c r="I382" i="1"/>
  <c r="AE339" i="1"/>
  <c r="S308" i="1"/>
  <c r="R308" i="1"/>
  <c r="P391" i="1"/>
  <c r="Q375" i="1"/>
  <c r="N322" i="1"/>
  <c r="O322" i="1" s="1"/>
  <c r="W322" i="1" s="1"/>
  <c r="AE402" i="1"/>
  <c r="S292" i="1"/>
  <c r="R292" i="1"/>
  <c r="R365" i="1"/>
  <c r="S365" i="1"/>
  <c r="S336" i="1"/>
  <c r="R336" i="1"/>
  <c r="AE287" i="1"/>
  <c r="S380" i="1"/>
  <c r="R380" i="1"/>
  <c r="AE410" i="1"/>
  <c r="AE288" i="1"/>
  <c r="N270" i="1"/>
  <c r="O270" i="1" s="1"/>
  <c r="X270" i="1" s="1"/>
  <c r="N220" i="1"/>
  <c r="AE383" i="1"/>
  <c r="R407" i="1"/>
  <c r="S407" i="1"/>
  <c r="R377" i="1"/>
  <c r="S377" i="1"/>
  <c r="AE336" i="1"/>
  <c r="N271" i="1"/>
  <c r="O271" i="1" s="1"/>
  <c r="X271" i="1" s="1"/>
  <c r="R293" i="1"/>
  <c r="S293" i="1"/>
  <c r="S341" i="1"/>
  <c r="R341" i="1"/>
  <c r="N294" i="1"/>
  <c r="O294" i="1" s="1"/>
  <c r="X294" i="1" s="1"/>
  <c r="N272" i="1"/>
  <c r="O272" i="1" s="1"/>
  <c r="X272" i="1" s="1"/>
  <c r="W228" i="1"/>
  <c r="S228" i="1"/>
  <c r="X228" i="1"/>
  <c r="R228" i="1"/>
  <c r="I321" i="1"/>
  <c r="AE266" i="1"/>
  <c r="AE241" i="1"/>
  <c r="AE279" i="1"/>
  <c r="AE255" i="1"/>
  <c r="S213" i="1"/>
  <c r="R213" i="1"/>
  <c r="I322" i="1"/>
  <c r="S274" i="1"/>
  <c r="R274" i="1"/>
  <c r="AE206" i="1"/>
  <c r="AE384" i="1"/>
  <c r="R299" i="1"/>
  <c r="S299" i="1"/>
  <c r="S184" i="1"/>
  <c r="R184" i="1"/>
  <c r="W184" i="1"/>
  <c r="X184" i="1"/>
  <c r="AE184" i="1"/>
  <c r="AE163" i="1"/>
  <c r="N179" i="1"/>
  <c r="O179" i="1" s="1"/>
  <c r="X179" i="1" s="1"/>
  <c r="N202" i="1"/>
  <c r="O202" i="1" s="1"/>
  <c r="X202" i="1" s="1"/>
  <c r="S165" i="1"/>
  <c r="R165" i="1"/>
  <c r="N133" i="1"/>
  <c r="O133" i="1" s="1"/>
  <c r="X133" i="1" s="1"/>
  <c r="I202" i="1"/>
  <c r="S160" i="1"/>
  <c r="R160" i="1"/>
  <c r="N128" i="1"/>
  <c r="O128" i="1" s="1"/>
  <c r="X128" i="1" s="1"/>
  <c r="P196" i="1"/>
  <c r="Q195" i="1"/>
  <c r="I166" i="1"/>
  <c r="I140" i="1"/>
  <c r="AE226" i="1"/>
  <c r="N172" i="1"/>
  <c r="O172" i="1" s="1"/>
  <c r="W172" i="1" s="1"/>
  <c r="S129" i="1"/>
  <c r="R129" i="1"/>
  <c r="S188" i="1"/>
  <c r="R188" i="1"/>
  <c r="S95" i="1"/>
  <c r="R95" i="1"/>
  <c r="X95" i="1"/>
  <c r="W95" i="1"/>
  <c r="I171" i="1"/>
  <c r="AE234" i="1"/>
  <c r="N204" i="1"/>
  <c r="O204" i="1" s="1"/>
  <c r="X204" i="1" s="1"/>
  <c r="N56" i="1"/>
  <c r="O56" i="1" s="1"/>
  <c r="W56" i="1" s="1"/>
  <c r="I161" i="1"/>
  <c r="S93" i="1"/>
  <c r="R93" i="1"/>
  <c r="X93" i="1"/>
  <c r="W93" i="1"/>
  <c r="AE79" i="1"/>
  <c r="S263" i="1"/>
  <c r="R263" i="1"/>
  <c r="AE41" i="1"/>
  <c r="N34" i="1"/>
  <c r="O32" i="1"/>
  <c r="O34" i="1" s="1"/>
  <c r="AE173" i="1"/>
  <c r="N88" i="1"/>
  <c r="O88" i="1" s="1"/>
  <c r="X88" i="1" s="1"/>
  <c r="N45" i="1"/>
  <c r="O45" i="1" s="1"/>
  <c r="AB128" i="1"/>
  <c r="R110" i="1"/>
  <c r="S110" i="1"/>
  <c r="N21" i="1"/>
  <c r="O21" i="1" s="1"/>
  <c r="X21" i="1" s="1"/>
  <c r="I77" i="1"/>
  <c r="AE40" i="1"/>
  <c r="N130" i="1"/>
  <c r="O130" i="1" s="1"/>
  <c r="W130" i="1" s="1"/>
  <c r="AE94" i="1"/>
  <c r="S39" i="1"/>
  <c r="R39" i="1"/>
  <c r="R205" i="1"/>
  <c r="S205" i="1"/>
  <c r="AE22" i="1"/>
  <c r="AE39" i="1"/>
  <c r="N22" i="1"/>
  <c r="O22" i="1" s="1"/>
  <c r="N27" i="1"/>
  <c r="O27" i="1" s="1"/>
  <c r="X27" i="1" s="1"/>
  <c r="X530" i="1"/>
  <c r="W530" i="1"/>
  <c r="S530" i="1"/>
  <c r="R530" i="1"/>
  <c r="R542" i="1"/>
  <c r="S542" i="1"/>
  <c r="R528" i="1"/>
  <c r="S528" i="1"/>
  <c r="AE521" i="1"/>
  <c r="S429" i="1"/>
  <c r="R429" i="1"/>
  <c r="I456" i="1"/>
  <c r="S458" i="1"/>
  <c r="R458" i="1"/>
  <c r="S420" i="1"/>
  <c r="R420" i="1"/>
  <c r="AE573" i="1"/>
  <c r="AE476" i="1"/>
  <c r="S447" i="1"/>
  <c r="R447" i="1"/>
  <c r="N433" i="1"/>
  <c r="O433" i="1" s="1"/>
  <c r="W433" i="1" s="1"/>
  <c r="AE471" i="1"/>
  <c r="N437" i="1"/>
  <c r="O437" i="1" s="1"/>
  <c r="N404" i="1"/>
  <c r="O404" i="1" s="1"/>
  <c r="X404" i="1" s="1"/>
  <c r="R460" i="1"/>
  <c r="S460" i="1"/>
  <c r="AE343" i="1"/>
  <c r="N388" i="1"/>
  <c r="O388" i="1" s="1"/>
  <c r="X388" i="1" s="1"/>
  <c r="N395" i="1"/>
  <c r="O395" i="1" s="1"/>
  <c r="W395" i="1" s="1"/>
  <c r="N296" i="1"/>
  <c r="O296" i="1" s="1"/>
  <c r="X296" i="1" s="1"/>
  <c r="S421" i="1"/>
  <c r="R421" i="1"/>
  <c r="I360" i="1"/>
  <c r="N292" i="1"/>
  <c r="O292" i="1" s="1"/>
  <c r="X292" i="1" s="1"/>
  <c r="AE435" i="1"/>
  <c r="N364" i="1"/>
  <c r="N507" i="1"/>
  <c r="O507" i="1" s="1"/>
  <c r="W507" i="1" s="1"/>
  <c r="R387" i="1"/>
  <c r="S387" i="1"/>
  <c r="I395" i="1"/>
  <c r="N380" i="1"/>
  <c r="O380" i="1" s="1"/>
  <c r="W380" i="1" s="1"/>
  <c r="AE380" i="1"/>
  <c r="N343" i="1"/>
  <c r="O343" i="1" s="1"/>
  <c r="X343" i="1" s="1"/>
  <c r="S270" i="1"/>
  <c r="R270" i="1"/>
  <c r="AE203" i="1"/>
  <c r="N377" i="1"/>
  <c r="O377" i="1" s="1"/>
  <c r="W377" i="1" s="1"/>
  <c r="S259" i="1"/>
  <c r="R259" i="1"/>
  <c r="N234" i="1"/>
  <c r="O234" i="1" s="1"/>
  <c r="W234" i="1" s="1"/>
  <c r="AB361" i="1"/>
  <c r="N293" i="1"/>
  <c r="O293" i="1" s="1"/>
  <c r="W293" i="1" s="1"/>
  <c r="R294" i="1"/>
  <c r="W294" i="1"/>
  <c r="S294" i="1"/>
  <c r="S260" i="1"/>
  <c r="R260" i="1"/>
  <c r="AE321" i="1"/>
  <c r="N295" i="1"/>
  <c r="O295" i="1" s="1"/>
  <c r="X295" i="1" s="1"/>
  <c r="AB249" i="1"/>
  <c r="X225" i="1"/>
  <c r="S225" i="1"/>
  <c r="R225" i="1"/>
  <c r="W225" i="1"/>
  <c r="N213" i="1"/>
  <c r="O213" i="1" s="1"/>
  <c r="X213" i="1" s="1"/>
  <c r="AE322" i="1"/>
  <c r="N262" i="1"/>
  <c r="O262" i="1" s="1"/>
  <c r="X262" i="1" s="1"/>
  <c r="I364" i="1"/>
  <c r="N299" i="1"/>
  <c r="O299" i="1" s="1"/>
  <c r="X299" i="1" s="1"/>
  <c r="I249" i="1"/>
  <c r="N174" i="1"/>
  <c r="O174" i="1" s="1"/>
  <c r="X174" i="1" s="1"/>
  <c r="AB158" i="1"/>
  <c r="AE131" i="1"/>
  <c r="N170" i="1"/>
  <c r="O170" i="1" s="1"/>
  <c r="X170" i="1" s="1"/>
  <c r="I191" i="1"/>
  <c r="I170" i="1"/>
  <c r="AE145" i="1"/>
  <c r="AB239" i="1"/>
  <c r="S202" i="1"/>
  <c r="R202" i="1"/>
  <c r="N165" i="1"/>
  <c r="O165" i="1" s="1"/>
  <c r="W165" i="1" s="1"/>
  <c r="AE295" i="1"/>
  <c r="AE221" i="1"/>
  <c r="I198" i="1"/>
  <c r="N160" i="1"/>
  <c r="O160" i="1" s="1"/>
  <c r="X160" i="1" s="1"/>
  <c r="S326" i="1"/>
  <c r="R326" i="1"/>
  <c r="N257" i="1"/>
  <c r="O257" i="1" s="1"/>
  <c r="AB228" i="1"/>
  <c r="N195" i="1"/>
  <c r="AE166" i="1"/>
  <c r="AE140" i="1"/>
  <c r="AE116" i="1"/>
  <c r="AE257" i="1"/>
  <c r="N209" i="1"/>
  <c r="O209" i="1" s="1"/>
  <c r="X209" i="1" s="1"/>
  <c r="W161" i="1"/>
  <c r="S161" i="1"/>
  <c r="X161" i="1"/>
  <c r="R161" i="1"/>
  <c r="N129" i="1"/>
  <c r="O129" i="1" s="1"/>
  <c r="W129" i="1" s="1"/>
  <c r="N183" i="1"/>
  <c r="O183" i="1" s="1"/>
  <c r="X183" i="1" s="1"/>
  <c r="AB82" i="1"/>
  <c r="AE62" i="1"/>
  <c r="AE129" i="1"/>
  <c r="S96" i="1"/>
  <c r="R96" i="1"/>
  <c r="R204" i="1"/>
  <c r="S204" i="1"/>
  <c r="I108" i="1"/>
  <c r="X83" i="1"/>
  <c r="S83" i="1"/>
  <c r="W83" i="1"/>
  <c r="R83" i="1"/>
  <c r="AB184" i="1"/>
  <c r="AE98" i="1"/>
  <c r="N116" i="1"/>
  <c r="O116" i="1" s="1"/>
  <c r="X116" i="1" s="1"/>
  <c r="N73" i="1"/>
  <c r="O73" i="1" s="1"/>
  <c r="I180" i="1"/>
  <c r="AB36" i="1"/>
  <c r="N23" i="1"/>
  <c r="O23" i="1" s="1"/>
  <c r="W23" i="1" s="1"/>
  <c r="AB166" i="1"/>
  <c r="S88" i="1"/>
  <c r="R88" i="1"/>
  <c r="R45" i="1"/>
  <c r="X45" i="1"/>
  <c r="W45" i="1"/>
  <c r="S45" i="1"/>
  <c r="R229" i="1"/>
  <c r="S229" i="1"/>
  <c r="N125" i="1"/>
  <c r="O125" i="1" s="1"/>
  <c r="X125" i="1" s="1"/>
  <c r="N52" i="1"/>
  <c r="N106" i="1"/>
  <c r="O106" i="1" s="1"/>
  <c r="AE43" i="1"/>
  <c r="R71" i="1"/>
  <c r="S71" i="1"/>
  <c r="I40" i="1"/>
  <c r="S130" i="1"/>
  <c r="R130" i="1"/>
  <c r="N39" i="1"/>
  <c r="O39" i="1" s="1"/>
  <c r="X39" i="1" s="1"/>
  <c r="AE16" i="1"/>
  <c r="AE65" i="1"/>
  <c r="AE103" i="1"/>
  <c r="AE59" i="1"/>
  <c r="X33" i="1"/>
  <c r="W33" i="1"/>
  <c r="R33" i="1"/>
  <c r="S33" i="1"/>
  <c r="R27" i="1"/>
  <c r="S27" i="1"/>
  <c r="W132" i="3"/>
  <c r="S132" i="3"/>
  <c r="R132" i="3"/>
  <c r="X132" i="3"/>
  <c r="AE501" i="1"/>
  <c r="N518" i="1"/>
  <c r="O518" i="1" s="1"/>
  <c r="X518" i="1" s="1"/>
  <c r="S417" i="1"/>
  <c r="R417" i="1"/>
  <c r="S436" i="1"/>
  <c r="R436" i="1"/>
  <c r="N537" i="1"/>
  <c r="O537" i="1" s="1"/>
  <c r="X537" i="1" s="1"/>
  <c r="N481" i="1"/>
  <c r="O481" i="1" s="1"/>
  <c r="W481" i="1" s="1"/>
  <c r="R493" i="1"/>
  <c r="S493" i="1"/>
  <c r="N479" i="1"/>
  <c r="O479" i="1" s="1"/>
  <c r="W479" i="1" s="1"/>
  <c r="N473" i="1"/>
  <c r="O473" i="1" s="1"/>
  <c r="X473" i="1" s="1"/>
  <c r="N447" i="1"/>
  <c r="O447" i="1" s="1"/>
  <c r="W447" i="1" s="1"/>
  <c r="N504" i="1"/>
  <c r="O504" i="1" s="1"/>
  <c r="X504" i="1" s="1"/>
  <c r="R475" i="1"/>
  <c r="S475" i="1"/>
  <c r="AE439" i="1"/>
  <c r="S404" i="1"/>
  <c r="R404" i="1"/>
  <c r="R503" i="1"/>
  <c r="S503" i="1"/>
  <c r="S400" i="1"/>
  <c r="R400" i="1"/>
  <c r="N495" i="1"/>
  <c r="O495" i="1" s="1"/>
  <c r="X495" i="1" s="1"/>
  <c r="S434" i="1"/>
  <c r="R434" i="1"/>
  <c r="I376" i="1"/>
  <c r="AB375" i="1"/>
  <c r="S321" i="1"/>
  <c r="R321" i="1"/>
  <c r="S296" i="1"/>
  <c r="R296" i="1"/>
  <c r="N421" i="1"/>
  <c r="O421" i="1" s="1"/>
  <c r="W421" i="1" s="1"/>
  <c r="AE362" i="1"/>
  <c r="I429" i="1"/>
  <c r="AE340" i="1"/>
  <c r="AE366" i="1"/>
  <c r="AE412" i="1"/>
  <c r="N384" i="1"/>
  <c r="O384" i="1" s="1"/>
  <c r="AE310" i="1"/>
  <c r="S507" i="1"/>
  <c r="R507" i="1"/>
  <c r="N387" i="1"/>
  <c r="O387" i="1" s="1"/>
  <c r="X387" i="1" s="1"/>
  <c r="AE395" i="1"/>
  <c r="R343" i="1"/>
  <c r="S343" i="1"/>
  <c r="N258" i="1"/>
  <c r="O258" i="1" s="1"/>
  <c r="X258" i="1" s="1"/>
  <c r="N357" i="1"/>
  <c r="O357" i="1" s="1"/>
  <c r="AE302" i="1"/>
  <c r="AE276" i="1"/>
  <c r="I246" i="1"/>
  <c r="AE320" i="1"/>
  <c r="N259" i="1"/>
  <c r="O259" i="1" s="1"/>
  <c r="W259" i="1" s="1"/>
  <c r="AE216" i="1"/>
  <c r="AB329" i="1"/>
  <c r="AE283" i="1"/>
  <c r="AE259" i="1"/>
  <c r="N260" i="1"/>
  <c r="O260" i="1" s="1"/>
  <c r="X260" i="1" s="1"/>
  <c r="S191" i="1"/>
  <c r="X191" i="1"/>
  <c r="W191" i="1"/>
  <c r="R191" i="1"/>
  <c r="Q393" i="1"/>
  <c r="R295" i="1"/>
  <c r="S295" i="1"/>
  <c r="I260" i="1"/>
  <c r="AE396" i="1"/>
  <c r="S307" i="1"/>
  <c r="R307" i="1"/>
  <c r="P333" i="1"/>
  <c r="Q318" i="1"/>
  <c r="S262" i="1"/>
  <c r="R262" i="1"/>
  <c r="AE364" i="1"/>
  <c r="AE274" i="1"/>
  <c r="AE378" i="1"/>
  <c r="S174" i="1"/>
  <c r="R174" i="1"/>
  <c r="W174" i="1"/>
  <c r="N250" i="1"/>
  <c r="O250" i="1" s="1"/>
  <c r="W250" i="1" s="1"/>
  <c r="I178" i="1"/>
  <c r="R203" i="1"/>
  <c r="S203" i="1"/>
  <c r="S170" i="1"/>
  <c r="R170" i="1"/>
  <c r="N132" i="1"/>
  <c r="O132" i="1" s="1"/>
  <c r="X132" i="1" s="1"/>
  <c r="N245" i="1"/>
  <c r="O245" i="1" s="1"/>
  <c r="X245" i="1" s="1"/>
  <c r="AE191" i="1"/>
  <c r="AE170" i="1"/>
  <c r="I145" i="1"/>
  <c r="I120" i="1"/>
  <c r="P251" i="1"/>
  <c r="Q232" i="1"/>
  <c r="S152" i="1"/>
  <c r="R152" i="1"/>
  <c r="I295" i="1"/>
  <c r="AE198" i="1"/>
  <c r="AE199" i="1" s="1"/>
  <c r="R255" i="1"/>
  <c r="S255" i="1"/>
  <c r="S147" i="1"/>
  <c r="R147" i="1"/>
  <c r="N326" i="1"/>
  <c r="O326" i="1" s="1"/>
  <c r="X326" i="1" s="1"/>
  <c r="N226" i="1"/>
  <c r="O226" i="1" s="1"/>
  <c r="X226" i="1" s="1"/>
  <c r="AB225" i="1"/>
  <c r="S209" i="1"/>
  <c r="R209" i="1"/>
  <c r="W183" i="1"/>
  <c r="S183" i="1"/>
  <c r="R183" i="1"/>
  <c r="AE167" i="1"/>
  <c r="N122" i="1"/>
  <c r="O122" i="1" s="1"/>
  <c r="X122" i="1" s="1"/>
  <c r="N96" i="1"/>
  <c r="O96" i="1" s="1"/>
  <c r="W96" i="1" s="1"/>
  <c r="AE263" i="1"/>
  <c r="R116" i="1"/>
  <c r="S116" i="1"/>
  <c r="S73" i="1"/>
  <c r="R73" i="1"/>
  <c r="X73" i="1"/>
  <c r="W73" i="1"/>
  <c r="I87" i="1"/>
  <c r="AE180" i="1"/>
  <c r="R23" i="1"/>
  <c r="S23" i="1"/>
  <c r="AE57" i="1"/>
  <c r="N229" i="1"/>
  <c r="O229" i="1" s="1"/>
  <c r="W229" i="1" s="1"/>
  <c r="R125" i="1"/>
  <c r="S125" i="1"/>
  <c r="Q52" i="1"/>
  <c r="X37" i="1"/>
  <c r="W37" i="1"/>
  <c r="S37" i="1"/>
  <c r="R37" i="1"/>
  <c r="AE20" i="1"/>
  <c r="X106" i="1"/>
  <c r="W106" i="1"/>
  <c r="R106" i="1"/>
  <c r="S106" i="1"/>
  <c r="N76" i="1"/>
  <c r="N15" i="1"/>
  <c r="AE44" i="1"/>
  <c r="AB86" i="1"/>
  <c r="X809" i="1"/>
  <c r="S809" i="1"/>
  <c r="W809" i="1"/>
  <c r="R809" i="1"/>
  <c r="R518" i="1"/>
  <c r="S518" i="1"/>
  <c r="N461" i="1"/>
  <c r="O461" i="1" s="1"/>
  <c r="X461" i="1" s="1"/>
  <c r="N417" i="1"/>
  <c r="O417" i="1" s="1"/>
  <c r="X417" i="1" s="1"/>
  <c r="N436" i="1"/>
  <c r="O436" i="1" s="1"/>
  <c r="W436" i="1" s="1"/>
  <c r="S537" i="1"/>
  <c r="R537" i="1"/>
  <c r="R481" i="1"/>
  <c r="S481" i="1"/>
  <c r="AE450" i="1"/>
  <c r="AE424" i="1"/>
  <c r="S494" i="1"/>
  <c r="R494" i="1"/>
  <c r="I494" i="1"/>
  <c r="N510" i="1"/>
  <c r="O510" i="1" s="1"/>
  <c r="X510" i="1" s="1"/>
  <c r="N493" i="1"/>
  <c r="O493" i="1" s="1"/>
  <c r="X493" i="1" s="1"/>
  <c r="S479" i="1"/>
  <c r="R479" i="1"/>
  <c r="AE452" i="1"/>
  <c r="AE428" i="1"/>
  <c r="I562" i="1"/>
  <c r="N486" i="1"/>
  <c r="O486" i="1" s="1"/>
  <c r="X486" i="1" s="1"/>
  <c r="S473" i="1"/>
  <c r="R473" i="1"/>
  <c r="N527" i="1"/>
  <c r="O527" i="1" s="1"/>
  <c r="X527" i="1" s="1"/>
  <c r="S467" i="1"/>
  <c r="R467" i="1"/>
  <c r="S504" i="1"/>
  <c r="R504" i="1"/>
  <c r="N475" i="1"/>
  <c r="O475" i="1" s="1"/>
  <c r="X475" i="1" s="1"/>
  <c r="AE397" i="1"/>
  <c r="N503" i="1"/>
  <c r="O503" i="1" s="1"/>
  <c r="X503" i="1" s="1"/>
  <c r="AB456" i="1"/>
  <c r="AE404" i="1"/>
  <c r="N400" i="1"/>
  <c r="O400" i="1" s="1"/>
  <c r="X400" i="1" s="1"/>
  <c r="S495" i="1"/>
  <c r="R495" i="1"/>
  <c r="S416" i="1"/>
  <c r="R416" i="1"/>
  <c r="S376" i="1"/>
  <c r="R376" i="1"/>
  <c r="W376" i="1"/>
  <c r="X376" i="1"/>
  <c r="I495" i="1"/>
  <c r="N434" i="1"/>
  <c r="O434" i="1" s="1"/>
  <c r="X434" i="1" s="1"/>
  <c r="N361" i="1"/>
  <c r="O361" i="1" s="1"/>
  <c r="X361" i="1" s="1"/>
  <c r="AB419" i="1"/>
  <c r="AE429" i="1"/>
  <c r="AE401" i="1"/>
  <c r="S303" i="1"/>
  <c r="R303" i="1"/>
  <c r="I366" i="1"/>
  <c r="S310" i="1"/>
  <c r="R310" i="1"/>
  <c r="I412" i="1"/>
  <c r="X384" i="1"/>
  <c r="W384" i="1"/>
  <c r="S384" i="1"/>
  <c r="R384" i="1"/>
  <c r="S431" i="1"/>
  <c r="R431" i="1"/>
  <c r="AE357" i="1"/>
  <c r="AB458" i="1"/>
  <c r="S389" i="1"/>
  <c r="R389" i="1"/>
  <c r="X325" i="1"/>
  <c r="S325" i="1"/>
  <c r="R325" i="1"/>
  <c r="W325" i="1"/>
  <c r="N396" i="1"/>
  <c r="O396" i="1" s="1"/>
  <c r="W396" i="1" s="1"/>
  <c r="AB379" i="1"/>
  <c r="I331" i="1"/>
  <c r="AE306" i="1"/>
  <c r="AE332" i="1"/>
  <c r="S258" i="1"/>
  <c r="R258" i="1"/>
  <c r="S246" i="1"/>
  <c r="R246" i="1"/>
  <c r="X246" i="1"/>
  <c r="W246" i="1"/>
  <c r="X242" i="1"/>
  <c r="W242" i="1"/>
  <c r="S242" i="1"/>
  <c r="R242" i="1"/>
  <c r="N393" i="1"/>
  <c r="AE284" i="1"/>
  <c r="AE260" i="1"/>
  <c r="AB342" i="1"/>
  <c r="N307" i="1"/>
  <c r="O307" i="1" s="1"/>
  <c r="X307" i="1" s="1"/>
  <c r="AE273" i="1"/>
  <c r="AE248" i="1"/>
  <c r="AB424" i="1"/>
  <c r="N318" i="1"/>
  <c r="AB339" i="1"/>
  <c r="N390" i="1"/>
  <c r="O390" i="1" s="1"/>
  <c r="W390" i="1" s="1"/>
  <c r="N216" i="1"/>
  <c r="O216" i="1" s="1"/>
  <c r="X216" i="1" s="1"/>
  <c r="R330" i="1"/>
  <c r="S330" i="1"/>
  <c r="S250" i="1"/>
  <c r="R250" i="1"/>
  <c r="AE178" i="1"/>
  <c r="AE157" i="1"/>
  <c r="AB191" i="1"/>
  <c r="S158" i="1"/>
  <c r="R158" i="1"/>
  <c r="S132" i="1"/>
  <c r="R132" i="1"/>
  <c r="R245" i="1"/>
  <c r="S245" i="1"/>
  <c r="N232" i="1"/>
  <c r="N152" i="1"/>
  <c r="O152" i="1" s="1"/>
  <c r="X152" i="1" s="1"/>
  <c r="N255" i="1"/>
  <c r="O255" i="1" s="1"/>
  <c r="X255" i="1" s="1"/>
  <c r="S181" i="1"/>
  <c r="R181" i="1"/>
  <c r="N147" i="1"/>
  <c r="O147" i="1" s="1"/>
  <c r="X147" i="1" s="1"/>
  <c r="S226" i="1"/>
  <c r="R226" i="1"/>
  <c r="I134" i="1"/>
  <c r="I390" i="1"/>
  <c r="AB246" i="1"/>
  <c r="W148" i="1"/>
  <c r="S148" i="1"/>
  <c r="X148" i="1"/>
  <c r="R148" i="1"/>
  <c r="S117" i="1"/>
  <c r="R117" i="1"/>
  <c r="AE60" i="1"/>
  <c r="R190" i="1"/>
  <c r="S190" i="1"/>
  <c r="R122" i="1"/>
  <c r="S122" i="1"/>
  <c r="N314" i="1"/>
  <c r="O314" i="1" s="1"/>
  <c r="AB113" i="1"/>
  <c r="I111" i="1"/>
  <c r="X109" i="1"/>
  <c r="W109" i="1"/>
  <c r="S109" i="1"/>
  <c r="R109" i="1"/>
  <c r="R49" i="1"/>
  <c r="S49" i="1"/>
  <c r="AE146" i="1"/>
  <c r="N136" i="1"/>
  <c r="O136" i="1" s="1"/>
  <c r="X136" i="1" s="1"/>
  <c r="N124" i="1"/>
  <c r="O124" i="1" s="1"/>
  <c r="X124" i="1" s="1"/>
  <c r="Q76" i="1"/>
  <c r="P84" i="1"/>
  <c r="R38" i="1"/>
  <c r="S38" i="1"/>
  <c r="N44" i="1"/>
  <c r="O44" i="1" s="1"/>
  <c r="W44" i="1" s="1"/>
  <c r="AE106" i="1"/>
  <c r="AE61" i="1"/>
  <c r="N100" i="1"/>
  <c r="O100" i="1" s="1"/>
  <c r="X100" i="1" s="1"/>
  <c r="X118" i="1"/>
  <c r="W118" i="1"/>
  <c r="S118" i="1"/>
  <c r="R118" i="1"/>
  <c r="AE55" i="1"/>
  <c r="X40" i="1"/>
  <c r="W40" i="1"/>
  <c r="R40" i="1"/>
  <c r="S40" i="1"/>
  <c r="I44" i="1"/>
  <c r="AB81" i="1"/>
  <c r="N54" i="1"/>
  <c r="O54" i="1" s="1"/>
  <c r="X54" i="1" s="1"/>
  <c r="R508" i="1"/>
  <c r="S508" i="1"/>
  <c r="AE470" i="1"/>
  <c r="R515" i="1"/>
  <c r="S515" i="1"/>
  <c r="AE477" i="1"/>
  <c r="S461" i="1"/>
  <c r="R461" i="1"/>
  <c r="AE531" i="1"/>
  <c r="S462" i="1"/>
  <c r="R462" i="1"/>
  <c r="S424" i="1"/>
  <c r="R424" i="1"/>
  <c r="AE519" i="1"/>
  <c r="AE494" i="1"/>
  <c r="S510" i="1"/>
  <c r="R510" i="1"/>
  <c r="AE489" i="1"/>
  <c r="N476" i="1"/>
  <c r="O476" i="1" s="1"/>
  <c r="X476" i="1" s="1"/>
  <c r="AE562" i="1"/>
  <c r="AE502" i="1"/>
  <c r="S486" i="1"/>
  <c r="R486" i="1"/>
  <c r="N469" i="1"/>
  <c r="O469" i="1" s="1"/>
  <c r="X469" i="1" s="1"/>
  <c r="AE446" i="1"/>
  <c r="S527" i="1"/>
  <c r="R527" i="1"/>
  <c r="N467" i="1"/>
  <c r="O467" i="1" s="1"/>
  <c r="W467" i="1" s="1"/>
  <c r="AE496" i="1"/>
  <c r="I440" i="1"/>
  <c r="I404" i="1"/>
  <c r="I461" i="1"/>
  <c r="AE495" i="1"/>
  <c r="R361" i="1"/>
  <c r="S361" i="1"/>
  <c r="AE411" i="1"/>
  <c r="W328" i="1"/>
  <c r="S328" i="1"/>
  <c r="R328" i="1"/>
  <c r="X328" i="1"/>
  <c r="N303" i="1"/>
  <c r="O303" i="1" s="1"/>
  <c r="W303" i="1" s="1"/>
  <c r="AE409" i="1"/>
  <c r="S383" i="1"/>
  <c r="R383" i="1"/>
  <c r="AE305" i="1"/>
  <c r="N389" i="1"/>
  <c r="O389" i="1" s="1"/>
  <c r="X389" i="1" s="1"/>
  <c r="R396" i="1"/>
  <c r="S396" i="1"/>
  <c r="N340" i="1"/>
  <c r="O340" i="1" s="1"/>
  <c r="W340" i="1" s="1"/>
  <c r="I270" i="1"/>
  <c r="AE309" i="1"/>
  <c r="AE201" i="1"/>
  <c r="AE313" i="1"/>
  <c r="S278" i="1"/>
  <c r="R278" i="1"/>
  <c r="AE217" i="1"/>
  <c r="S348" i="1"/>
  <c r="R348" i="1"/>
  <c r="AB244" i="1"/>
  <c r="AB409" i="1"/>
  <c r="AE307" i="1"/>
  <c r="N280" i="1"/>
  <c r="O280" i="1" s="1"/>
  <c r="X280" i="1" s="1"/>
  <c r="X249" i="1"/>
  <c r="S249" i="1"/>
  <c r="R249" i="1"/>
  <c r="W249" i="1"/>
  <c r="I244" i="1"/>
  <c r="S390" i="1"/>
  <c r="R390" i="1"/>
  <c r="R248" i="1"/>
  <c r="S248" i="1"/>
  <c r="R216" i="1"/>
  <c r="S216" i="1"/>
  <c r="N330" i="1"/>
  <c r="O330" i="1" s="1"/>
  <c r="W330" i="1" s="1"/>
  <c r="AE247" i="1"/>
  <c r="W185" i="1"/>
  <c r="S185" i="1"/>
  <c r="R185" i="1"/>
  <c r="X185" i="1"/>
  <c r="N158" i="1"/>
  <c r="O158" i="1" s="1"/>
  <c r="W158" i="1" s="1"/>
  <c r="S120" i="1"/>
  <c r="R120" i="1"/>
  <c r="W120" i="1"/>
  <c r="X120" i="1"/>
  <c r="AE164" i="1"/>
  <c r="AE138" i="1"/>
  <c r="I220" i="1"/>
  <c r="S139" i="1"/>
  <c r="R139" i="1"/>
  <c r="AE308" i="1"/>
  <c r="N181" i="1"/>
  <c r="O181" i="1" s="1"/>
  <c r="X181" i="1" s="1"/>
  <c r="X134" i="1"/>
  <c r="W134" i="1"/>
  <c r="S134" i="1"/>
  <c r="R134" i="1"/>
  <c r="AE187" i="1"/>
  <c r="AE160" i="1"/>
  <c r="AE134" i="1"/>
  <c r="AE390" i="1"/>
  <c r="W182" i="1"/>
  <c r="S182" i="1"/>
  <c r="X182" i="1"/>
  <c r="R182" i="1"/>
  <c r="AE162" i="1"/>
  <c r="I123" i="1"/>
  <c r="N101" i="1"/>
  <c r="O101" i="1" s="1"/>
  <c r="X101" i="1" s="1"/>
  <c r="AB76" i="1"/>
  <c r="N190" i="1"/>
  <c r="O190" i="1" s="1"/>
  <c r="W190" i="1" s="1"/>
  <c r="R121" i="1"/>
  <c r="S121" i="1"/>
  <c r="AB163" i="1"/>
  <c r="N163" i="1"/>
  <c r="O163" i="1" s="1"/>
  <c r="X163" i="1" s="1"/>
  <c r="X142" i="1"/>
  <c r="W142" i="1"/>
  <c r="S142" i="1"/>
  <c r="R142" i="1"/>
  <c r="AB150" i="1"/>
  <c r="AE224" i="1"/>
  <c r="AE230" i="1" s="1"/>
  <c r="N238" i="1"/>
  <c r="O238" i="1" s="1"/>
  <c r="AB169" i="1"/>
  <c r="AE92" i="1"/>
  <c r="R332" i="1"/>
  <c r="S332" i="1"/>
  <c r="AE73" i="1"/>
  <c r="N57" i="1"/>
  <c r="O57" i="1" s="1"/>
  <c r="AE28" i="1"/>
  <c r="N49" i="1"/>
  <c r="O49" i="1" s="1"/>
  <c r="X49" i="1" s="1"/>
  <c r="R136" i="1"/>
  <c r="S136" i="1"/>
  <c r="AE19" i="1"/>
  <c r="I172" i="1"/>
  <c r="AE37" i="1"/>
  <c r="N38" i="1"/>
  <c r="O38" i="1" s="1"/>
  <c r="X38" i="1" s="1"/>
  <c r="S44" i="1"/>
  <c r="R44" i="1"/>
  <c r="N157" i="1"/>
  <c r="O157" i="1" s="1"/>
  <c r="X157" i="1" s="1"/>
  <c r="I106" i="1"/>
  <c r="S100" i="1"/>
  <c r="R100" i="1"/>
  <c r="AE168" i="1"/>
  <c r="AB95" i="1"/>
  <c r="I33" i="1"/>
  <c r="N155" i="1"/>
  <c r="O155" i="1" s="1"/>
  <c r="W155" i="1" s="1"/>
  <c r="S54" i="1"/>
  <c r="R54" i="1"/>
  <c r="AE91" i="1"/>
  <c r="X807" i="1"/>
  <c r="S807" i="1"/>
  <c r="W807" i="1"/>
  <c r="R807" i="1"/>
  <c r="S401" i="1"/>
  <c r="R401" i="1"/>
  <c r="P362" i="1"/>
  <c r="Q360" i="1"/>
  <c r="S291" i="1"/>
  <c r="R291" i="1"/>
  <c r="S298" i="1"/>
  <c r="R298" i="1"/>
  <c r="N383" i="1"/>
  <c r="O383" i="1" s="1"/>
  <c r="X383" i="1" s="1"/>
  <c r="AE346" i="1"/>
  <c r="AE304" i="1"/>
  <c r="S422" i="1"/>
  <c r="R422" i="1"/>
  <c r="AE356" i="1"/>
  <c r="N306" i="1"/>
  <c r="O306" i="1" s="1"/>
  <c r="W306" i="1" s="1"/>
  <c r="N276" i="1"/>
  <c r="O276" i="1" s="1"/>
  <c r="X276" i="1" s="1"/>
  <c r="S233" i="1"/>
  <c r="R233" i="1"/>
  <c r="X233" i="1"/>
  <c r="W233" i="1"/>
  <c r="S189" i="1"/>
  <c r="X189" i="1"/>
  <c r="W189" i="1"/>
  <c r="R189" i="1"/>
  <c r="R340" i="1"/>
  <c r="S340" i="1"/>
  <c r="AE290" i="1"/>
  <c r="AE270" i="1"/>
  <c r="AE289" i="1"/>
  <c r="N277" i="1"/>
  <c r="O277" i="1" s="1"/>
  <c r="W240" i="1"/>
  <c r="S240" i="1"/>
  <c r="X240" i="1"/>
  <c r="R240" i="1"/>
  <c r="R305" i="1"/>
  <c r="S305" i="1"/>
  <c r="AE277" i="1"/>
  <c r="AE253" i="1"/>
  <c r="N278" i="1"/>
  <c r="O278" i="1" s="1"/>
  <c r="X278" i="1" s="1"/>
  <c r="X235" i="1"/>
  <c r="W235" i="1"/>
  <c r="S235" i="1"/>
  <c r="R235" i="1"/>
  <c r="N348" i="1"/>
  <c r="O348" i="1" s="1"/>
  <c r="X348" i="1" s="1"/>
  <c r="I278" i="1"/>
  <c r="AE338" i="1"/>
  <c r="AE296" i="1"/>
  <c r="N402" i="1"/>
  <c r="O402" i="1" s="1"/>
  <c r="X402" i="1" s="1"/>
  <c r="S280" i="1"/>
  <c r="R280" i="1"/>
  <c r="N237" i="1"/>
  <c r="O237" i="1" s="1"/>
  <c r="W237" i="1" s="1"/>
  <c r="AE268" i="1"/>
  <c r="N378" i="1"/>
  <c r="O378" i="1" s="1"/>
  <c r="W378" i="1" s="1"/>
  <c r="N248" i="1"/>
  <c r="O248" i="1" s="1"/>
  <c r="X248" i="1" s="1"/>
  <c r="N215" i="1"/>
  <c r="O215" i="1" s="1"/>
  <c r="X215" i="1" s="1"/>
  <c r="P193" i="1"/>
  <c r="Q145" i="1"/>
  <c r="R285" i="1"/>
  <c r="S285" i="1"/>
  <c r="N236" i="1"/>
  <c r="O236" i="1" s="1"/>
  <c r="W236" i="1" s="1"/>
  <c r="I185" i="1"/>
  <c r="S275" i="1"/>
  <c r="R275" i="1"/>
  <c r="AE220" i="1"/>
  <c r="AE222" i="1" s="1"/>
  <c r="X180" i="1"/>
  <c r="W180" i="1"/>
  <c r="S180" i="1"/>
  <c r="R180" i="1"/>
  <c r="X171" i="1"/>
  <c r="W171" i="1"/>
  <c r="S171" i="1"/>
  <c r="R171" i="1"/>
  <c r="N301" i="1"/>
  <c r="O301" i="1" s="1"/>
  <c r="W301" i="1" s="1"/>
  <c r="X166" i="1"/>
  <c r="W166" i="1"/>
  <c r="S166" i="1"/>
  <c r="R166" i="1"/>
  <c r="N335" i="1"/>
  <c r="I228" i="1"/>
  <c r="W135" i="1"/>
  <c r="S135" i="1"/>
  <c r="R135" i="1"/>
  <c r="S101" i="1"/>
  <c r="R101" i="1"/>
  <c r="N69" i="1"/>
  <c r="O69" i="1" s="1"/>
  <c r="AE188" i="1"/>
  <c r="N121" i="1"/>
  <c r="O121" i="1" s="1"/>
  <c r="X121" i="1" s="1"/>
  <c r="R163" i="1"/>
  <c r="S163" i="1"/>
  <c r="I102" i="1"/>
  <c r="N224" i="1"/>
  <c r="I224" i="1"/>
  <c r="X238" i="1"/>
  <c r="W238" i="1"/>
  <c r="S238" i="1"/>
  <c r="R238" i="1"/>
  <c r="AB116" i="1"/>
  <c r="AE72" i="1"/>
  <c r="N177" i="1"/>
  <c r="O177" i="1" s="1"/>
  <c r="S99" i="1"/>
  <c r="R99" i="1"/>
  <c r="X99" i="1"/>
  <c r="W99" i="1"/>
  <c r="N332" i="1"/>
  <c r="O332" i="1" s="1"/>
  <c r="X332" i="1" s="1"/>
  <c r="AB157" i="1"/>
  <c r="AE100" i="1"/>
  <c r="N42" i="1"/>
  <c r="O42" i="1" s="1"/>
  <c r="W42" i="1" s="1"/>
  <c r="AE18" i="1"/>
  <c r="I36" i="1"/>
  <c r="N104" i="1"/>
  <c r="O104" i="1" s="1"/>
  <c r="W104" i="1" s="1"/>
  <c r="AB125" i="1"/>
  <c r="AB124" i="1"/>
  <c r="N94" i="1"/>
  <c r="O94" i="1" s="1"/>
  <c r="AE172" i="1"/>
  <c r="R62" i="1"/>
  <c r="S62" i="1"/>
  <c r="I37" i="1"/>
  <c r="R157" i="1"/>
  <c r="S157" i="1"/>
  <c r="AB32" i="1"/>
  <c r="N41" i="1"/>
  <c r="O41" i="1" s="1"/>
  <c r="AB160" i="1"/>
  <c r="S91" i="1"/>
  <c r="R91" i="1"/>
  <c r="AE33" i="1"/>
  <c r="X155" i="1"/>
  <c r="S155" i="1"/>
  <c r="R155" i="1"/>
  <c r="N82" i="1"/>
  <c r="O82" i="1" s="1"/>
  <c r="W82" i="1" s="1"/>
  <c r="AE27" i="1"/>
  <c r="R532" i="1"/>
  <c r="S532" i="1"/>
  <c r="N521" i="1"/>
  <c r="O521" i="1" s="1"/>
  <c r="X521" i="1" s="1"/>
  <c r="N474" i="1"/>
  <c r="O474" i="1" s="1"/>
  <c r="S449" i="1"/>
  <c r="R449" i="1"/>
  <c r="S435" i="1"/>
  <c r="R435" i="1"/>
  <c r="AE523" i="1"/>
  <c r="AE517" i="1"/>
  <c r="S450" i="1"/>
  <c r="R450" i="1"/>
  <c r="P444" i="1"/>
  <c r="Q443" i="1"/>
  <c r="I537" i="1"/>
  <c r="R489" i="1"/>
  <c r="S489" i="1"/>
  <c r="S428" i="1"/>
  <c r="R428" i="1"/>
  <c r="Q446" i="1"/>
  <c r="AE420" i="1"/>
  <c r="N453" i="1"/>
  <c r="O453" i="1" s="1"/>
  <c r="X453" i="1" s="1"/>
  <c r="S484" i="1"/>
  <c r="R484" i="1"/>
  <c r="I478" i="1"/>
  <c r="AE499" i="1"/>
  <c r="N496" i="1"/>
  <c r="O496" i="1" s="1"/>
  <c r="N472" i="1"/>
  <c r="O472" i="1" s="1"/>
  <c r="X472" i="1" s="1"/>
  <c r="S427" i="1"/>
  <c r="R427" i="1"/>
  <c r="AE387" i="1"/>
  <c r="N401" i="1"/>
  <c r="O401" i="1" s="1"/>
  <c r="W401" i="1" s="1"/>
  <c r="AE369" i="1"/>
  <c r="O360" i="1"/>
  <c r="S327" i="1"/>
  <c r="X327" i="1"/>
  <c r="W327" i="1"/>
  <c r="R327" i="1"/>
  <c r="N302" i="1"/>
  <c r="O302" i="1" s="1"/>
  <c r="W302" i="1" s="1"/>
  <c r="AE421" i="1"/>
  <c r="N291" i="1"/>
  <c r="O291" i="1" s="1"/>
  <c r="W291" i="1" s="1"/>
  <c r="S346" i="1"/>
  <c r="R346" i="1"/>
  <c r="N298" i="1"/>
  <c r="O298" i="1" s="1"/>
  <c r="W298" i="1" s="1"/>
  <c r="N403" i="1"/>
  <c r="O403" i="1" s="1"/>
  <c r="X403" i="1" s="1"/>
  <c r="N422" i="1"/>
  <c r="O422" i="1" s="1"/>
  <c r="X422" i="1" s="1"/>
  <c r="AB381" i="1"/>
  <c r="AE345" i="1"/>
  <c r="S306" i="1"/>
  <c r="R306" i="1"/>
  <c r="AE371" i="1"/>
  <c r="I325" i="1"/>
  <c r="AE300" i="1"/>
  <c r="N349" i="1"/>
  <c r="O349" i="1" s="1"/>
  <c r="S276" i="1"/>
  <c r="R276" i="1"/>
  <c r="I328" i="1"/>
  <c r="AB304" i="1"/>
  <c r="S265" i="1"/>
  <c r="R265" i="1"/>
  <c r="AB310" i="1"/>
  <c r="S266" i="1"/>
  <c r="R266" i="1"/>
  <c r="AB346" i="1"/>
  <c r="AE278" i="1"/>
  <c r="AE326" i="1"/>
  <c r="I296" i="1"/>
  <c r="AE267" i="1"/>
  <c r="S402" i="1"/>
  <c r="R402" i="1"/>
  <c r="N268" i="1"/>
  <c r="O268" i="1" s="1"/>
  <c r="W268" i="1" s="1"/>
  <c r="X237" i="1"/>
  <c r="S237" i="1"/>
  <c r="R237" i="1"/>
  <c r="X378" i="1"/>
  <c r="R378" i="1"/>
  <c r="S378" i="1"/>
  <c r="R300" i="1"/>
  <c r="S300" i="1"/>
  <c r="N281" i="1"/>
  <c r="O281" i="1" s="1"/>
  <c r="X281" i="1" s="1"/>
  <c r="AE238" i="1"/>
  <c r="N279" i="1"/>
  <c r="O279" i="1" s="1"/>
  <c r="AB241" i="1"/>
  <c r="R215" i="1"/>
  <c r="S215" i="1"/>
  <c r="AE269" i="1"/>
  <c r="W175" i="1"/>
  <c r="S175" i="1"/>
  <c r="R175" i="1"/>
  <c r="X175" i="1"/>
  <c r="N285" i="1"/>
  <c r="O285" i="1" s="1"/>
  <c r="X285" i="1" s="1"/>
  <c r="AB220" i="1"/>
  <c r="N212" i="1"/>
  <c r="O212" i="1" s="1"/>
  <c r="X212" i="1" s="1"/>
  <c r="S221" i="1"/>
  <c r="R221" i="1"/>
  <c r="X127" i="1"/>
  <c r="W127" i="1"/>
  <c r="S127" i="1"/>
  <c r="R127" i="1"/>
  <c r="S301" i="1"/>
  <c r="R301" i="1"/>
  <c r="R210" i="1"/>
  <c r="S210" i="1"/>
  <c r="I153" i="1"/>
  <c r="S167" i="1"/>
  <c r="R167" i="1"/>
  <c r="N89" i="1"/>
  <c r="O89" i="1" s="1"/>
  <c r="X89" i="1" s="1"/>
  <c r="S69" i="1"/>
  <c r="X69" i="1"/>
  <c r="R69" i="1"/>
  <c r="W69" i="1"/>
  <c r="AE52" i="1"/>
  <c r="AE190" i="1"/>
  <c r="AE149" i="1"/>
  <c r="W102" i="1"/>
  <c r="S102" i="1"/>
  <c r="R102" i="1"/>
  <c r="X102" i="1"/>
  <c r="AE53" i="1"/>
  <c r="AE159" i="1"/>
  <c r="Q224" i="1"/>
  <c r="AE142" i="1"/>
  <c r="N208" i="1"/>
  <c r="O208" i="1" s="1"/>
  <c r="X208" i="1" s="1"/>
  <c r="O86" i="1"/>
  <c r="X177" i="1"/>
  <c r="W177" i="1"/>
  <c r="S177" i="1"/>
  <c r="R177" i="1"/>
  <c r="N217" i="1"/>
  <c r="O217" i="1" s="1"/>
  <c r="X217" i="1" s="1"/>
  <c r="AB140" i="1"/>
  <c r="S42" i="1"/>
  <c r="R42" i="1"/>
  <c r="R97" i="1"/>
  <c r="S97" i="1"/>
  <c r="X104" i="1"/>
  <c r="R104" i="1"/>
  <c r="S104" i="1"/>
  <c r="N66" i="1"/>
  <c r="O66" i="1" s="1"/>
  <c r="X66" i="1" s="1"/>
  <c r="X94" i="1"/>
  <c r="W94" i="1"/>
  <c r="R94" i="1"/>
  <c r="S94" i="1"/>
  <c r="AE56" i="1"/>
  <c r="N25" i="1"/>
  <c r="O25" i="1" s="1"/>
  <c r="AB72" i="1"/>
  <c r="AE152" i="1"/>
  <c r="R41" i="1"/>
  <c r="S41" i="1"/>
  <c r="W41" i="1"/>
  <c r="X41" i="1"/>
  <c r="AB155" i="1"/>
  <c r="AE48" i="1"/>
  <c r="N91" i="1"/>
  <c r="O91" i="1" s="1"/>
  <c r="X91" i="1" s="1"/>
  <c r="N16" i="1"/>
  <c r="O16" i="1" s="1"/>
  <c r="X16" i="1" s="1"/>
  <c r="R82" i="1"/>
  <c r="S82" i="1"/>
  <c r="N522" i="1"/>
  <c r="O522" i="1" s="1"/>
  <c r="W522" i="1" s="1"/>
  <c r="S521" i="1"/>
  <c r="R521" i="1"/>
  <c r="AE460" i="1"/>
  <c r="N423" i="1"/>
  <c r="O423" i="1" s="1"/>
  <c r="X423" i="1" s="1"/>
  <c r="N450" i="1"/>
  <c r="O450" i="1" s="1"/>
  <c r="X450" i="1" s="1"/>
  <c r="AE537" i="1"/>
  <c r="AE512" i="1"/>
  <c r="N489" i="1"/>
  <c r="O489" i="1" s="1"/>
  <c r="X489" i="1" s="1"/>
  <c r="N468" i="1"/>
  <c r="O468" i="1" s="1"/>
  <c r="N428" i="1"/>
  <c r="O428" i="1" s="1"/>
  <c r="X428" i="1" s="1"/>
  <c r="N541" i="1"/>
  <c r="O541" i="1" s="1"/>
  <c r="X541" i="1" s="1"/>
  <c r="S453" i="1"/>
  <c r="R453" i="1"/>
  <c r="S426" i="1"/>
  <c r="R426" i="1"/>
  <c r="N484" i="1"/>
  <c r="O484" i="1" s="1"/>
  <c r="X484" i="1" s="1"/>
  <c r="I541" i="1"/>
  <c r="AE478" i="1"/>
  <c r="AE437" i="1"/>
  <c r="N490" i="1"/>
  <c r="O490" i="1" s="1"/>
  <c r="W490" i="1" s="1"/>
  <c r="AB420" i="1"/>
  <c r="N427" i="1"/>
  <c r="O427" i="1" s="1"/>
  <c r="X427" i="1" s="1"/>
  <c r="I427" i="1"/>
  <c r="AE398" i="1"/>
  <c r="N457" i="1"/>
  <c r="O457" i="1" s="1"/>
  <c r="S406" i="1"/>
  <c r="R406" i="1"/>
  <c r="AE457" i="1"/>
  <c r="I433" i="1"/>
  <c r="I400" i="1"/>
  <c r="S448" i="1"/>
  <c r="R448" i="1"/>
  <c r="S408" i="1"/>
  <c r="R408" i="1"/>
  <c r="S302" i="1"/>
  <c r="R302" i="1"/>
  <c r="S419" i="1"/>
  <c r="R419" i="1"/>
  <c r="AE315" i="1"/>
  <c r="N346" i="1"/>
  <c r="O346" i="1" s="1"/>
  <c r="X346" i="1" s="1"/>
  <c r="R403" i="1"/>
  <c r="S403" i="1"/>
  <c r="I329" i="1"/>
  <c r="I298" i="1"/>
  <c r="AE299" i="1"/>
  <c r="I422" i="1"/>
  <c r="N371" i="1"/>
  <c r="O371" i="1" s="1"/>
  <c r="X371" i="1" s="1"/>
  <c r="AE370" i="1"/>
  <c r="N338" i="1"/>
  <c r="O338" i="1" s="1"/>
  <c r="W338" i="1" s="1"/>
  <c r="AE325" i="1"/>
  <c r="AE301" i="1"/>
  <c r="N264" i="1"/>
  <c r="O264" i="1" s="1"/>
  <c r="X264" i="1" s="1"/>
  <c r="AE328" i="1"/>
  <c r="R289" i="1"/>
  <c r="S289" i="1"/>
  <c r="I264" i="1"/>
  <c r="AE303" i="1"/>
  <c r="R288" i="1"/>
  <c r="S288" i="1"/>
  <c r="AE271" i="1"/>
  <c r="AE559" i="1"/>
  <c r="N287" i="1"/>
  <c r="O287" i="1" s="1"/>
  <c r="W287" i="1" s="1"/>
  <c r="AE211" i="1"/>
  <c r="N206" i="1"/>
  <c r="O206" i="1" s="1"/>
  <c r="W206" i="1" s="1"/>
  <c r="S268" i="1"/>
  <c r="R268" i="1"/>
  <c r="I237" i="1"/>
  <c r="N339" i="1"/>
  <c r="O339" i="1" s="1"/>
  <c r="S281" i="1"/>
  <c r="R281" i="1"/>
  <c r="S178" i="1"/>
  <c r="R178" i="1"/>
  <c r="X178" i="1"/>
  <c r="W178" i="1"/>
  <c r="N269" i="1"/>
  <c r="O269" i="1" s="1"/>
  <c r="X269" i="1" s="1"/>
  <c r="N214" i="1"/>
  <c r="O214" i="1" s="1"/>
  <c r="W214" i="1" s="1"/>
  <c r="I269" i="1"/>
  <c r="R273" i="1"/>
  <c r="S273" i="1"/>
  <c r="S212" i="1"/>
  <c r="R212" i="1"/>
  <c r="I132" i="1"/>
  <c r="N221" i="1"/>
  <c r="O221" i="1" s="1"/>
  <c r="X221" i="1" s="1"/>
  <c r="S159" i="1"/>
  <c r="R159" i="1"/>
  <c r="AE281" i="1"/>
  <c r="N207" i="1"/>
  <c r="O207" i="1" s="1"/>
  <c r="W207" i="1" s="1"/>
  <c r="AB195" i="1"/>
  <c r="X153" i="1"/>
  <c r="W153" i="1"/>
  <c r="S153" i="1"/>
  <c r="R153" i="1"/>
  <c r="AE153" i="1"/>
  <c r="N167" i="1"/>
  <c r="O167" i="1" s="1"/>
  <c r="W167" i="1" s="1"/>
  <c r="S89" i="1"/>
  <c r="R89" i="1"/>
  <c r="I115" i="1"/>
  <c r="I89" i="1"/>
  <c r="I96" i="1"/>
  <c r="AB134" i="1"/>
  <c r="S208" i="1"/>
  <c r="R208" i="1"/>
  <c r="I209" i="1"/>
  <c r="Q86" i="1"/>
  <c r="AE49" i="1"/>
  <c r="S87" i="1"/>
  <c r="R87" i="1"/>
  <c r="X87" i="1"/>
  <c r="W87" i="1"/>
  <c r="R217" i="1"/>
  <c r="S217" i="1"/>
  <c r="O36" i="1"/>
  <c r="AE29" i="1"/>
  <c r="AE83" i="1"/>
  <c r="I117" i="1"/>
  <c r="P24" i="1"/>
  <c r="Q24" i="1" s="1"/>
  <c r="AB101" i="1"/>
  <c r="R66" i="1"/>
  <c r="S66" i="1"/>
  <c r="AB45" i="1"/>
  <c r="AE70" i="1"/>
  <c r="I56" i="1"/>
  <c r="R20" i="1"/>
  <c r="S20" i="1"/>
  <c r="I152" i="1"/>
  <c r="S78" i="1"/>
  <c r="R78" i="1"/>
  <c r="AB79" i="1"/>
  <c r="AE21" i="1"/>
  <c r="N17" i="1"/>
  <c r="O17" i="1" s="1"/>
  <c r="W17" i="1" s="1"/>
  <c r="AE130" i="1"/>
  <c r="R16" i="1"/>
  <c r="S16" i="1"/>
  <c r="AE208" i="1"/>
  <c r="N28" i="1"/>
  <c r="O28" i="1" s="1"/>
  <c r="X520" i="1"/>
  <c r="W520" i="1"/>
  <c r="S520" i="1"/>
  <c r="R520" i="1"/>
  <c r="S612" i="1"/>
  <c r="R612" i="1"/>
  <c r="R522" i="1"/>
  <c r="S522" i="1"/>
  <c r="N574" i="1"/>
  <c r="O574" i="1" s="1"/>
  <c r="R483" i="1"/>
  <c r="S483" i="1"/>
  <c r="N471" i="1"/>
  <c r="O471" i="1" s="1"/>
  <c r="S423" i="1"/>
  <c r="R423" i="1"/>
  <c r="N517" i="1"/>
  <c r="O517" i="1" s="1"/>
  <c r="X517" i="1" s="1"/>
  <c r="AE507" i="1"/>
  <c r="I436" i="1"/>
  <c r="N498" i="1"/>
  <c r="O498" i="1" s="1"/>
  <c r="X498" i="1" s="1"/>
  <c r="AE484" i="1"/>
  <c r="N452" i="1"/>
  <c r="O452" i="1" s="1"/>
  <c r="X452" i="1" s="1"/>
  <c r="R502" i="1"/>
  <c r="S502" i="1"/>
  <c r="I468" i="1"/>
  <c r="S541" i="1"/>
  <c r="R541" i="1"/>
  <c r="N426" i="1"/>
  <c r="O426" i="1" s="1"/>
  <c r="W426" i="1" s="1"/>
  <c r="AE541" i="1"/>
  <c r="I467" i="1"/>
  <c r="AB428" i="1"/>
  <c r="S490" i="1"/>
  <c r="R490" i="1"/>
  <c r="I415" i="1"/>
  <c r="AE365" i="1"/>
  <c r="AE490" i="1"/>
  <c r="AB460" i="1"/>
  <c r="N398" i="1"/>
  <c r="O398" i="1" s="1"/>
  <c r="I379" i="1"/>
  <c r="AE427" i="1"/>
  <c r="AB432" i="1"/>
  <c r="N406" i="1"/>
  <c r="O406" i="1" s="1"/>
  <c r="W406" i="1" s="1"/>
  <c r="I453" i="1"/>
  <c r="AE433" i="1"/>
  <c r="AE400" i="1"/>
  <c r="S382" i="1"/>
  <c r="R382" i="1"/>
  <c r="X382" i="1"/>
  <c r="W382" i="1"/>
  <c r="N448" i="1"/>
  <c r="O448" i="1" s="1"/>
  <c r="X448" i="1" s="1"/>
  <c r="I388" i="1"/>
  <c r="N356" i="1"/>
  <c r="O356" i="1" s="1"/>
  <c r="N408" i="1"/>
  <c r="O408" i="1" s="1"/>
  <c r="W408" i="1" s="1"/>
  <c r="AE348" i="1"/>
  <c r="N290" i="1"/>
  <c r="O290" i="1" s="1"/>
  <c r="W290" i="1" s="1"/>
  <c r="AE485" i="1"/>
  <c r="AB400" i="1"/>
  <c r="N419" i="1"/>
  <c r="O419" i="1" s="1"/>
  <c r="W419" i="1" s="1"/>
  <c r="S309" i="1"/>
  <c r="R309" i="1"/>
  <c r="X488" i="1"/>
  <c r="S488" i="1"/>
  <c r="W488" i="1"/>
  <c r="R488" i="1"/>
  <c r="N409" i="1"/>
  <c r="O409" i="1" s="1"/>
  <c r="X409" i="1" s="1"/>
  <c r="W323" i="1"/>
  <c r="S323" i="1"/>
  <c r="R323" i="1"/>
  <c r="X323" i="1"/>
  <c r="AE298" i="1"/>
  <c r="AE405" i="1"/>
  <c r="N342" i="1"/>
  <c r="O342" i="1" s="1"/>
  <c r="I474" i="1"/>
  <c r="AE422" i="1"/>
  <c r="S371" i="1"/>
  <c r="R371" i="1"/>
  <c r="X331" i="1"/>
  <c r="S331" i="1"/>
  <c r="R331" i="1"/>
  <c r="W331" i="1"/>
  <c r="N454" i="1"/>
  <c r="O454" i="1" s="1"/>
  <c r="S338" i="1"/>
  <c r="R338" i="1"/>
  <c r="S264" i="1"/>
  <c r="R264" i="1"/>
  <c r="AE215" i="1"/>
  <c r="R324" i="1"/>
  <c r="S324" i="1"/>
  <c r="N289" i="1"/>
  <c r="O289" i="1" s="1"/>
  <c r="X289" i="1" s="1"/>
  <c r="AE264" i="1"/>
  <c r="I303" i="1"/>
  <c r="N288" i="1"/>
  <c r="O288" i="1" s="1"/>
  <c r="X288" i="1" s="1"/>
  <c r="Q253" i="1"/>
  <c r="R287" i="1"/>
  <c r="X287" i="1"/>
  <c r="S287" i="1"/>
  <c r="S254" i="1"/>
  <c r="R254" i="1"/>
  <c r="R425" i="1"/>
  <c r="S425" i="1"/>
  <c r="S206" i="1"/>
  <c r="R206" i="1"/>
  <c r="AE297" i="1"/>
  <c r="S256" i="1"/>
  <c r="R256" i="1"/>
  <c r="S405" i="1"/>
  <c r="R405" i="1"/>
  <c r="AE286" i="1"/>
  <c r="AE262" i="1"/>
  <c r="AB276" i="1"/>
  <c r="I235" i="1"/>
  <c r="S269" i="1"/>
  <c r="R269" i="1"/>
  <c r="S214" i="1"/>
  <c r="R214" i="1"/>
  <c r="S138" i="1"/>
  <c r="R138" i="1"/>
  <c r="W138" i="1"/>
  <c r="X138" i="1"/>
  <c r="N273" i="1"/>
  <c r="O273" i="1" s="1"/>
  <c r="X273" i="1" s="1"/>
  <c r="AE132" i="1"/>
  <c r="AE212" i="1"/>
  <c r="AE189" i="1"/>
  <c r="N159" i="1"/>
  <c r="O159" i="1" s="1"/>
  <c r="X159" i="1" s="1"/>
  <c r="AE275" i="1"/>
  <c r="N201" i="1"/>
  <c r="S345" i="1"/>
  <c r="R345" i="1"/>
  <c r="I281" i="1"/>
  <c r="R207" i="1"/>
  <c r="S207" i="1"/>
  <c r="S187" i="1"/>
  <c r="R187" i="1"/>
  <c r="S192" i="1"/>
  <c r="R192" i="1"/>
  <c r="S154" i="1"/>
  <c r="R154" i="1"/>
  <c r="S123" i="1"/>
  <c r="X123" i="1"/>
  <c r="W123" i="1"/>
  <c r="R123" i="1"/>
  <c r="X115" i="1"/>
  <c r="W115" i="1"/>
  <c r="S115" i="1"/>
  <c r="R115" i="1"/>
  <c r="AE183" i="1"/>
  <c r="N149" i="1"/>
  <c r="O149" i="1" s="1"/>
  <c r="X149" i="1" s="1"/>
  <c r="AE89" i="1"/>
  <c r="N137" i="1"/>
  <c r="O137" i="1" s="1"/>
  <c r="X137" i="1" s="1"/>
  <c r="W90" i="1"/>
  <c r="S90" i="1"/>
  <c r="R90" i="1"/>
  <c r="X90" i="1"/>
  <c r="AB119" i="1"/>
  <c r="AE96" i="1"/>
  <c r="X77" i="1"/>
  <c r="S77" i="1"/>
  <c r="W77" i="1"/>
  <c r="R77" i="1"/>
  <c r="I182" i="1"/>
  <c r="AE139" i="1"/>
  <c r="AE66" i="1"/>
  <c r="S43" i="1"/>
  <c r="R43" i="1"/>
  <c r="N169" i="1"/>
  <c r="O169" i="1" s="1"/>
  <c r="W169" i="1" s="1"/>
  <c r="I86" i="1"/>
  <c r="N67" i="1"/>
  <c r="O67" i="1" s="1"/>
  <c r="I177" i="1"/>
  <c r="N131" i="1"/>
  <c r="O131" i="1" s="1"/>
  <c r="AE67" i="1"/>
  <c r="P46" i="1"/>
  <c r="Q36" i="1"/>
  <c r="AE88" i="1"/>
  <c r="I83" i="1"/>
  <c r="S19" i="1"/>
  <c r="R19" i="1"/>
  <c r="N162" i="1"/>
  <c r="O162" i="1" s="1"/>
  <c r="X162" i="1" s="1"/>
  <c r="AB115" i="1"/>
  <c r="AB110" i="1"/>
  <c r="N20" i="1"/>
  <c r="O20" i="1" s="1"/>
  <c r="W20" i="1" s="1"/>
  <c r="N55" i="1"/>
  <c r="O55" i="1" s="1"/>
  <c r="I148" i="1"/>
  <c r="N78" i="1"/>
  <c r="O78" i="1" s="1"/>
  <c r="X78" i="1" s="1"/>
  <c r="AE17" i="1"/>
  <c r="AE78" i="1"/>
  <c r="AE84" i="1" s="1"/>
  <c r="I32" i="1"/>
  <c r="R81" i="1"/>
  <c r="X81" i="1"/>
  <c r="W81" i="1"/>
  <c r="S81" i="1"/>
  <c r="S17" i="1"/>
  <c r="R17" i="1"/>
  <c r="AE118" i="1"/>
  <c r="N65" i="1"/>
  <c r="I208" i="1"/>
  <c r="W656" i="1"/>
  <c r="R656" i="1"/>
  <c r="X656" i="1"/>
  <c r="S656" i="1"/>
  <c r="X466" i="1"/>
  <c r="W466" i="1"/>
  <c r="S466" i="1"/>
  <c r="R466" i="1"/>
  <c r="X539" i="1"/>
  <c r="W539" i="1"/>
  <c r="S539" i="1"/>
  <c r="R539" i="1"/>
  <c r="R511" i="1"/>
  <c r="S511" i="1"/>
  <c r="N480" i="1"/>
  <c r="O480" i="1" s="1"/>
  <c r="X480" i="1" s="1"/>
  <c r="R517" i="1"/>
  <c r="S517" i="1"/>
  <c r="N491" i="1"/>
  <c r="O491" i="1" s="1"/>
  <c r="S430" i="1"/>
  <c r="R430" i="1"/>
  <c r="AE462" i="1"/>
  <c r="R498" i="1"/>
  <c r="S498" i="1"/>
  <c r="S452" i="1"/>
  <c r="R452" i="1"/>
  <c r="AE468" i="1"/>
  <c r="AE438" i="1"/>
  <c r="I527" i="1"/>
  <c r="AE467" i="1"/>
  <c r="AE415" i="1"/>
  <c r="N385" i="1"/>
  <c r="O385" i="1" s="1"/>
  <c r="X385" i="1" s="1"/>
  <c r="S347" i="1"/>
  <c r="R347" i="1"/>
  <c r="I490" i="1"/>
  <c r="AE372" i="1"/>
  <c r="AE417" i="1"/>
  <c r="W386" i="1"/>
  <c r="S386" i="1"/>
  <c r="R386" i="1"/>
  <c r="X386" i="1"/>
  <c r="I473" i="1"/>
  <c r="N394" i="1"/>
  <c r="O394" i="1" s="1"/>
  <c r="W394" i="1" s="1"/>
  <c r="AE453" i="1"/>
  <c r="N369" i="1"/>
  <c r="AE388" i="1"/>
  <c r="R399" i="1"/>
  <c r="S399" i="1"/>
  <c r="AB343" i="1"/>
  <c r="S290" i="1"/>
  <c r="R290" i="1"/>
  <c r="AE399" i="1"/>
  <c r="N309" i="1"/>
  <c r="O309" i="1" s="1"/>
  <c r="W309" i="1" s="1"/>
  <c r="I423" i="1"/>
  <c r="S409" i="1"/>
  <c r="R409" i="1"/>
  <c r="AE341" i="1"/>
  <c r="AE474" i="1"/>
  <c r="S370" i="1"/>
  <c r="R370" i="1"/>
  <c r="N319" i="1"/>
  <c r="O319" i="1" s="1"/>
  <c r="W319" i="1" s="1"/>
  <c r="AB450" i="1"/>
  <c r="I319" i="1"/>
  <c r="AE294" i="1"/>
  <c r="AB290" i="1"/>
  <c r="N324" i="1"/>
  <c r="O324" i="1" s="1"/>
  <c r="W324" i="1" s="1"/>
  <c r="S283" i="1"/>
  <c r="R283" i="1"/>
  <c r="N253" i="1"/>
  <c r="I469" i="1"/>
  <c r="N397" i="1"/>
  <c r="O397" i="1" s="1"/>
  <c r="I486" i="1"/>
  <c r="S284" i="1"/>
  <c r="R284" i="1"/>
  <c r="N254" i="1"/>
  <c r="O254" i="1" s="1"/>
  <c r="X254" i="1" s="1"/>
  <c r="AE272" i="1"/>
  <c r="N425" i="1"/>
  <c r="O425" i="1" s="1"/>
  <c r="W425" i="1" s="1"/>
  <c r="AE285" i="1"/>
  <c r="AE261" i="1"/>
  <c r="AE236" i="1"/>
  <c r="N256" i="1"/>
  <c r="O256" i="1" s="1"/>
  <c r="X256" i="1" s="1"/>
  <c r="AE213" i="1"/>
  <c r="N405" i="1"/>
  <c r="O405" i="1" s="1"/>
  <c r="X405" i="1" s="1"/>
  <c r="I327" i="1"/>
  <c r="R267" i="1"/>
  <c r="S267" i="1"/>
  <c r="AB203" i="1"/>
  <c r="AE250" i="1"/>
  <c r="S164" i="1"/>
  <c r="R164" i="1"/>
  <c r="AE179" i="1"/>
  <c r="I212" i="1"/>
  <c r="I189" i="1"/>
  <c r="S146" i="1"/>
  <c r="R146" i="1"/>
  <c r="P218" i="1"/>
  <c r="Q201" i="1"/>
  <c r="N345" i="1"/>
  <c r="O345" i="1" s="1"/>
  <c r="W345" i="1" s="1"/>
  <c r="R243" i="1"/>
  <c r="S243" i="1"/>
  <c r="N187" i="1"/>
  <c r="O187" i="1" s="1"/>
  <c r="X187" i="1" s="1"/>
  <c r="X140" i="1"/>
  <c r="W140" i="1"/>
  <c r="S140" i="1"/>
  <c r="R140" i="1"/>
  <c r="AE207" i="1"/>
  <c r="N192" i="1"/>
  <c r="O192" i="1" s="1"/>
  <c r="W192" i="1" s="1"/>
  <c r="N154" i="1"/>
  <c r="O154" i="1" s="1"/>
  <c r="W154" i="1" s="1"/>
  <c r="AB235" i="1"/>
  <c r="AB178" i="1"/>
  <c r="S149" i="1"/>
  <c r="R149" i="1"/>
  <c r="I240" i="1"/>
  <c r="AE186" i="1"/>
  <c r="R137" i="1"/>
  <c r="W137" i="1"/>
  <c r="S137" i="1"/>
  <c r="S112" i="1"/>
  <c r="R112" i="1"/>
  <c r="S70" i="1"/>
  <c r="R70" i="1"/>
  <c r="AE154" i="1"/>
  <c r="N168" i="1"/>
  <c r="O168" i="1" s="1"/>
  <c r="X168" i="1" s="1"/>
  <c r="N119" i="1"/>
  <c r="O119" i="1" s="1"/>
  <c r="W119" i="1" s="1"/>
  <c r="I139" i="1"/>
  <c r="S79" i="1"/>
  <c r="R79" i="1"/>
  <c r="W79" i="1"/>
  <c r="X79" i="1"/>
  <c r="N59" i="1"/>
  <c r="O59" i="1" s="1"/>
  <c r="N43" i="1"/>
  <c r="O43" i="1" s="1"/>
  <c r="W43" i="1" s="1"/>
  <c r="R169" i="1"/>
  <c r="S169" i="1"/>
  <c r="S105" i="1"/>
  <c r="R105" i="1"/>
  <c r="X105" i="1"/>
  <c r="W105" i="1"/>
  <c r="S67" i="1"/>
  <c r="R67" i="1"/>
  <c r="X67" i="1"/>
  <c r="W67" i="1"/>
  <c r="AE177" i="1"/>
  <c r="R131" i="1"/>
  <c r="X131" i="1"/>
  <c r="W131" i="1"/>
  <c r="S131" i="1"/>
  <c r="N80" i="1"/>
  <c r="O80" i="1" s="1"/>
  <c r="R29" i="1"/>
  <c r="S29" i="1"/>
  <c r="N53" i="1"/>
  <c r="O53" i="1" s="1"/>
  <c r="X53" i="1" s="1"/>
  <c r="AE109" i="1"/>
  <c r="N19" i="1"/>
  <c r="O19" i="1" s="1"/>
  <c r="W19" i="1" s="1"/>
  <c r="R162" i="1"/>
  <c r="S162" i="1"/>
  <c r="I97" i="1"/>
  <c r="I71" i="1"/>
  <c r="I78" i="1"/>
  <c r="I15" i="1"/>
  <c r="AB66" i="1"/>
  <c r="AB187" i="1"/>
  <c r="I23" i="1"/>
  <c r="I118" i="1"/>
  <c r="N60" i="1"/>
  <c r="O60" i="1" s="1"/>
  <c r="W60" i="1" s="1"/>
  <c r="S354" i="1"/>
  <c r="R354" i="1"/>
  <c r="W354" i="1"/>
  <c r="X354" i="1"/>
  <c r="N538" i="1"/>
  <c r="O538" i="1" s="1"/>
  <c r="X538" i="1" s="1"/>
  <c r="N511" i="1"/>
  <c r="O511" i="1" s="1"/>
  <c r="X511" i="1" s="1"/>
  <c r="S480" i="1"/>
  <c r="R480" i="1"/>
  <c r="AE454" i="1"/>
  <c r="N485" i="1"/>
  <c r="O485" i="1" s="1"/>
  <c r="N455" i="1"/>
  <c r="O455" i="1" s="1"/>
  <c r="X455" i="1" s="1"/>
  <c r="R614" i="1"/>
  <c r="S614" i="1"/>
  <c r="N430" i="1"/>
  <c r="O430" i="1" s="1"/>
  <c r="W430" i="1" s="1"/>
  <c r="N482" i="1"/>
  <c r="O482" i="1" s="1"/>
  <c r="X482" i="1" s="1"/>
  <c r="AE407" i="1"/>
  <c r="I510" i="1"/>
  <c r="AE479" i="1"/>
  <c r="AE443" i="1"/>
  <c r="AE444" i="1" s="1"/>
  <c r="AE459" i="1"/>
  <c r="AE425" i="1"/>
  <c r="AE455" i="1"/>
  <c r="S385" i="1"/>
  <c r="R385" i="1"/>
  <c r="N347" i="1"/>
  <c r="O347" i="1" s="1"/>
  <c r="W347" i="1" s="1"/>
  <c r="N487" i="1"/>
  <c r="O487" i="1" s="1"/>
  <c r="X487" i="1" s="1"/>
  <c r="I417" i="1"/>
  <c r="AE473" i="1"/>
  <c r="AE431" i="1"/>
  <c r="S394" i="1"/>
  <c r="R394" i="1"/>
  <c r="AE349" i="1"/>
  <c r="I394" i="1"/>
  <c r="S344" i="1"/>
  <c r="R344" i="1"/>
  <c r="AB477" i="1"/>
  <c r="AE416" i="1"/>
  <c r="AE344" i="1"/>
  <c r="N399" i="1"/>
  <c r="O399" i="1" s="1"/>
  <c r="X399" i="1" s="1"/>
  <c r="AB340" i="1"/>
  <c r="AE314" i="1"/>
  <c r="I399" i="1"/>
  <c r="I347" i="1"/>
  <c r="S297" i="1"/>
  <c r="X297" i="1"/>
  <c r="R297" i="1"/>
  <c r="AE423" i="1"/>
  <c r="AB403" i="1"/>
  <c r="S304" i="1"/>
  <c r="R304" i="1"/>
  <c r="I323" i="1"/>
  <c r="I292" i="1"/>
  <c r="AE324" i="1"/>
  <c r="AE293" i="1"/>
  <c r="S410" i="1"/>
  <c r="R410" i="1"/>
  <c r="N381" i="1"/>
  <c r="O381" i="1" s="1"/>
  <c r="X381" i="1" s="1"/>
  <c r="S319" i="1"/>
  <c r="R319" i="1"/>
  <c r="AE418" i="1"/>
  <c r="AE319" i="1"/>
  <c r="AB289" i="1"/>
  <c r="N282" i="1"/>
  <c r="O282" i="1" s="1"/>
  <c r="X282" i="1" s="1"/>
  <c r="S239" i="1"/>
  <c r="R239" i="1"/>
  <c r="X239" i="1"/>
  <c r="W239" i="1"/>
  <c r="AE386" i="1"/>
  <c r="X320" i="1"/>
  <c r="W320" i="1"/>
  <c r="S320" i="1"/>
  <c r="R320" i="1"/>
  <c r="I282" i="1"/>
  <c r="I258" i="1"/>
  <c r="AE291" i="1"/>
  <c r="N283" i="1"/>
  <c r="O283" i="1" s="1"/>
  <c r="W283" i="1" s="1"/>
  <c r="W247" i="1"/>
  <c r="S247" i="1"/>
  <c r="X247" i="1"/>
  <c r="R247" i="1"/>
  <c r="AE469" i="1"/>
  <c r="I265" i="1"/>
  <c r="AE486" i="1"/>
  <c r="N284" i="1"/>
  <c r="O284" i="1" s="1"/>
  <c r="X284" i="1" s="1"/>
  <c r="S241" i="1"/>
  <c r="R241" i="1"/>
  <c r="AE205" i="1"/>
  <c r="AB267" i="1"/>
  <c r="AB243" i="1"/>
  <c r="R286" i="1"/>
  <c r="S286" i="1"/>
  <c r="I213" i="1"/>
  <c r="AB387" i="1"/>
  <c r="N315" i="1"/>
  <c r="O315" i="1" s="1"/>
  <c r="I280" i="1"/>
  <c r="I256" i="1"/>
  <c r="AE327" i="1"/>
  <c r="N267" i="1"/>
  <c r="O267" i="1" s="1"/>
  <c r="X267" i="1" s="1"/>
  <c r="AB185" i="1"/>
  <c r="AE137" i="1"/>
  <c r="I250" i="1"/>
  <c r="AE214" i="1"/>
  <c r="N151" i="1"/>
  <c r="O151" i="1" s="1"/>
  <c r="X151" i="1" s="1"/>
  <c r="S126" i="1"/>
  <c r="R126" i="1"/>
  <c r="X126" i="1"/>
  <c r="W126" i="1"/>
  <c r="I175" i="1"/>
  <c r="I151" i="1"/>
  <c r="I126" i="1"/>
  <c r="R211" i="1"/>
  <c r="S211" i="1"/>
  <c r="X186" i="1"/>
  <c r="W186" i="1"/>
  <c r="S186" i="1"/>
  <c r="R186" i="1"/>
  <c r="N146" i="1"/>
  <c r="O146" i="1" s="1"/>
  <c r="X146" i="1" s="1"/>
  <c r="AB264" i="1"/>
  <c r="N243" i="1"/>
  <c r="O243" i="1" s="1"/>
  <c r="W243" i="1" s="1"/>
  <c r="S156" i="1"/>
  <c r="R156" i="1"/>
  <c r="I207" i="1"/>
  <c r="AE156" i="1"/>
  <c r="AE147" i="1"/>
  <c r="AE122" i="1"/>
  <c r="AB190" i="1"/>
  <c r="W141" i="1"/>
  <c r="S141" i="1"/>
  <c r="R141" i="1"/>
  <c r="X141" i="1"/>
  <c r="S111" i="1"/>
  <c r="X111" i="1"/>
  <c r="W111" i="1"/>
  <c r="R111" i="1"/>
  <c r="S107" i="1"/>
  <c r="R107" i="1"/>
  <c r="AB174" i="1"/>
  <c r="I107" i="1"/>
  <c r="AE240" i="1"/>
  <c r="AB181" i="1"/>
  <c r="AE133" i="1"/>
  <c r="N112" i="1"/>
  <c r="O112" i="1" s="1"/>
  <c r="X112" i="1" s="1"/>
  <c r="N70" i="1"/>
  <c r="O70" i="1" s="1"/>
  <c r="W70" i="1" s="1"/>
  <c r="I90" i="1"/>
  <c r="R168" i="1"/>
  <c r="S168" i="1"/>
  <c r="R119" i="1"/>
  <c r="S119" i="1"/>
  <c r="AB177" i="1"/>
  <c r="I135" i="1"/>
  <c r="AE104" i="1"/>
  <c r="X261" i="1"/>
  <c r="W261" i="1"/>
  <c r="R261" i="1"/>
  <c r="S261" i="1"/>
  <c r="AE165" i="1"/>
  <c r="N173" i="1"/>
  <c r="O173" i="1" s="1"/>
  <c r="X173" i="1" s="1"/>
  <c r="W80" i="1"/>
  <c r="S80" i="1"/>
  <c r="X80" i="1"/>
  <c r="R80" i="1"/>
  <c r="S61" i="1"/>
  <c r="R61" i="1"/>
  <c r="S18" i="1"/>
  <c r="R18" i="1"/>
  <c r="N29" i="1"/>
  <c r="O29" i="1" s="1"/>
  <c r="X29" i="1" s="1"/>
  <c r="R53" i="1"/>
  <c r="S53" i="1"/>
  <c r="N92" i="1"/>
  <c r="O92" i="1" s="1"/>
  <c r="X92" i="1" s="1"/>
  <c r="N98" i="1"/>
  <c r="O98" i="1" s="1"/>
  <c r="W98" i="1" s="1"/>
  <c r="I136" i="1"/>
  <c r="AE97" i="1"/>
  <c r="AE25" i="1"/>
  <c r="AB98" i="1"/>
  <c r="AE71" i="1"/>
  <c r="X103" i="1"/>
  <c r="W103" i="1"/>
  <c r="S103" i="1"/>
  <c r="R103" i="1"/>
  <c r="N72" i="1"/>
  <c r="O72" i="1" s="1"/>
  <c r="W72" i="1" s="1"/>
  <c r="I69" i="1"/>
  <c r="N26" i="1"/>
  <c r="O26" i="1" s="1"/>
  <c r="W26" i="1" s="1"/>
  <c r="AE15" i="1"/>
  <c r="AB60" i="1"/>
  <c r="N150" i="1"/>
  <c r="O150" i="1" s="1"/>
  <c r="X150" i="1" s="1"/>
  <c r="AE23" i="1"/>
  <c r="S114" i="1"/>
  <c r="R114" i="1"/>
  <c r="AB40" i="1"/>
  <c r="AE26" i="1"/>
  <c r="R60" i="1"/>
  <c r="S60" i="1"/>
  <c r="AE176" i="3"/>
  <c r="Q352" i="1"/>
  <c r="AD930" i="1"/>
  <c r="AC930" i="1"/>
  <c r="AB930" i="1"/>
  <c r="AA930" i="1"/>
  <c r="Z930" i="1"/>
  <c r="T930" i="1"/>
  <c r="M930" i="1"/>
  <c r="L930" i="1"/>
  <c r="K930" i="1"/>
  <c r="J930" i="1"/>
  <c r="J932" i="1" s="1"/>
  <c r="F930" i="1"/>
  <c r="M56" i="6"/>
  <c r="AD254" i="1"/>
  <c r="AD649" i="1"/>
  <c r="M40" i="8"/>
  <c r="M731" i="1"/>
  <c r="M600" i="1"/>
  <c r="M46" i="8"/>
  <c r="AD451" i="1"/>
  <c r="M438" i="1"/>
  <c r="M71" i="1"/>
  <c r="M61" i="1"/>
  <c r="M416" i="1"/>
  <c r="M82" i="3"/>
  <c r="M154" i="3"/>
  <c r="AD93" i="3"/>
  <c r="M526" i="1"/>
  <c r="M62" i="1"/>
  <c r="AD794" i="1"/>
  <c r="M734" i="1"/>
  <c r="M23" i="8"/>
  <c r="M502" i="1"/>
  <c r="Z42" i="8"/>
  <c r="M58" i="8"/>
  <c r="AD475" i="1"/>
  <c r="M717" i="1"/>
  <c r="M63" i="8"/>
  <c r="M308" i="1"/>
  <c r="M483" i="1"/>
  <c r="M458" i="1"/>
  <c r="M407" i="1"/>
  <c r="M562" i="1"/>
  <c r="M689" i="1"/>
  <c r="M145" i="3"/>
  <c r="M23" i="6"/>
  <c r="M300" i="1"/>
  <c r="M203" i="1"/>
  <c r="M211" i="1"/>
  <c r="M14" i="6"/>
  <c r="M45" i="8"/>
  <c r="M198" i="1"/>
  <c r="M53" i="7"/>
  <c r="M60" i="6"/>
  <c r="M460" i="1"/>
  <c r="AD128" i="3"/>
  <c r="M57" i="8"/>
  <c r="M415" i="1"/>
  <c r="M341" i="1"/>
  <c r="M439" i="1"/>
  <c r="AD448" i="1"/>
  <c r="M305" i="1"/>
  <c r="M565" i="1"/>
  <c r="M822" i="1"/>
  <c r="Z81" i="6"/>
  <c r="AD204" i="1"/>
  <c r="M630" i="1"/>
  <c r="M846" i="1"/>
  <c r="Z51" i="7"/>
  <c r="M50" i="8"/>
  <c r="Z13" i="8"/>
  <c r="M593" i="1"/>
  <c r="M25" i="8"/>
  <c r="M725" i="1"/>
  <c r="M12" i="8"/>
  <c r="M68" i="1"/>
  <c r="M274" i="1"/>
  <c r="M275" i="1"/>
  <c r="M719" i="1"/>
  <c r="AD434" i="1"/>
  <c r="M210" i="1"/>
  <c r="M718" i="1"/>
  <c r="M647" i="1"/>
  <c r="AD800" i="1"/>
  <c r="M286" i="1"/>
  <c r="M266" i="1"/>
  <c r="M47" i="8"/>
  <c r="M53" i="8"/>
  <c r="M16" i="8"/>
  <c r="M61" i="8"/>
  <c r="AD62" i="3"/>
  <c r="M16" i="7"/>
  <c r="M43" i="8"/>
  <c r="M650" i="1"/>
  <c r="AD622" i="1"/>
  <c r="AD737" i="1"/>
  <c r="M683" i="1"/>
  <c r="M844" i="1"/>
  <c r="M494" i="1"/>
  <c r="AD480" i="1"/>
  <c r="M41" i="6"/>
  <c r="M588" i="1"/>
  <c r="M707" i="1"/>
  <c r="M651" i="1"/>
  <c r="M139" i="3"/>
  <c r="AD135" i="3"/>
  <c r="M54" i="8"/>
  <c r="M44" i="8"/>
  <c r="M605" i="1"/>
  <c r="M743" i="1"/>
  <c r="Z57" i="7"/>
  <c r="M31" i="7"/>
  <c r="M614" i="1"/>
  <c r="M95" i="3"/>
  <c r="AD671" i="1"/>
  <c r="M82" i="6"/>
  <c r="AD740" i="1"/>
  <c r="M134" i="3"/>
  <c r="M531" i="1"/>
  <c r="M492" i="1"/>
  <c r="M86" i="3"/>
  <c r="M570" i="1"/>
  <c r="M806" i="1"/>
  <c r="M17" i="7"/>
  <c r="M555" i="1"/>
  <c r="M440" i="1"/>
  <c r="M28" i="8"/>
  <c r="M46" i="7"/>
  <c r="M96" i="3"/>
  <c r="M553" i="1"/>
  <c r="M22" i="7"/>
  <c r="M88" i="3"/>
  <c r="M558" i="1"/>
  <c r="AD788" i="1"/>
  <c r="AD147" i="3"/>
  <c r="AD587" i="1"/>
  <c r="M11" i="6"/>
  <c r="M842" i="1"/>
  <c r="M265" i="1"/>
  <c r="M344" i="1"/>
  <c r="M559" i="1"/>
  <c r="AD728" i="1"/>
  <c r="M70" i="3"/>
  <c r="M110" i="3"/>
  <c r="AD655" i="1"/>
  <c r="M708" i="1"/>
  <c r="M749" i="1"/>
  <c r="M48" i="8"/>
  <c r="M617" i="1"/>
  <c r="M695" i="1"/>
  <c r="Z35" i="6"/>
  <c r="AD209" i="1"/>
  <c r="M590" i="1"/>
  <c r="Z72" i="6"/>
  <c r="M746" i="1"/>
  <c r="AD738" i="1"/>
  <c r="M839" i="1"/>
  <c r="M700" i="1"/>
  <c r="AD436" i="1"/>
  <c r="Z48" i="7"/>
  <c r="AD527" i="1"/>
  <c r="M641" i="1"/>
  <c r="AD52" i="3"/>
  <c r="AD493" i="1"/>
  <c r="AD337" i="1"/>
  <c r="M563" i="1"/>
  <c r="M597" i="1"/>
  <c r="M431" i="1"/>
  <c r="M732" i="1"/>
  <c r="M17" i="3"/>
  <c r="M586" i="1"/>
  <c r="AD627" i="1"/>
  <c r="M140" i="3"/>
  <c r="M603" i="1"/>
  <c r="M227" i="1"/>
  <c r="AD432" i="1"/>
  <c r="Z36" i="7"/>
  <c r="M123" i="3"/>
  <c r="AD342" i="1"/>
  <c r="M22" i="8"/>
  <c r="AD767" i="1"/>
  <c r="M60" i="8"/>
  <c r="AD202" i="1"/>
  <c r="M735" i="1"/>
  <c r="M370" i="1"/>
  <c r="M524" i="1"/>
  <c r="M625" i="1"/>
  <c r="M515" i="1"/>
  <c r="M654" i="1"/>
  <c r="M40" i="7"/>
  <c r="M310" i="1"/>
  <c r="M711" i="1"/>
  <c r="M672" i="1"/>
  <c r="M411" i="1"/>
  <c r="M47" i="7"/>
  <c r="AD810" i="1"/>
  <c r="M20" i="6"/>
  <c r="M64" i="8"/>
  <c r="Z55" i="7"/>
  <c r="M744" i="1"/>
  <c r="M33" i="7"/>
  <c r="M48" i="1"/>
  <c r="M420" i="1"/>
  <c r="M205" i="1"/>
  <c r="M653" i="1"/>
  <c r="M365" i="1"/>
  <c r="AD408" i="1"/>
  <c r="M79" i="6"/>
  <c r="AD79" i="3"/>
  <c r="M613" i="1"/>
  <c r="M478" i="1"/>
  <c r="M550" i="1"/>
  <c r="Z37" i="7"/>
  <c r="M660" i="1"/>
  <c r="X908" i="1" l="1"/>
  <c r="X564" i="1"/>
  <c r="X549" i="1"/>
  <c r="W270" i="1"/>
  <c r="X329" i="1"/>
  <c r="X268" i="1"/>
  <c r="W880" i="1"/>
  <c r="W882" i="1"/>
  <c r="W212" i="1"/>
  <c r="Q45" i="3"/>
  <c r="W125" i="1"/>
  <c r="W89" i="1"/>
  <c r="W706" i="1"/>
  <c r="X655" i="1"/>
  <c r="W536" i="1"/>
  <c r="X336" i="1"/>
  <c r="X171" i="3"/>
  <c r="W226" i="1"/>
  <c r="X682" i="1"/>
  <c r="W100" i="3"/>
  <c r="W895" i="1"/>
  <c r="X909" i="1"/>
  <c r="X490" i="1"/>
  <c r="P901" i="1"/>
  <c r="X533" i="1"/>
  <c r="S90" i="3"/>
  <c r="X781" i="1"/>
  <c r="X820" i="1"/>
  <c r="X726" i="1"/>
  <c r="W764" i="1"/>
  <c r="W636" i="1"/>
  <c r="W329" i="1"/>
  <c r="W304" i="1"/>
  <c r="X658" i="1"/>
  <c r="W435" i="1"/>
  <c r="W753" i="1"/>
  <c r="W409" i="1"/>
  <c r="X742" i="1"/>
  <c r="X410" i="1"/>
  <c r="W209" i="1"/>
  <c r="X394" i="1"/>
  <c r="W53" i="1"/>
  <c r="W215" i="1"/>
  <c r="W449" i="1"/>
  <c r="X17" i="1"/>
  <c r="X23" i="1"/>
  <c r="X645" i="1"/>
  <c r="W101" i="1"/>
  <c r="R26" i="3"/>
  <c r="X26" i="3"/>
  <c r="X667" i="1"/>
  <c r="W810" i="1"/>
  <c r="X529" i="1"/>
  <c r="X612" i="1"/>
  <c r="X207" i="1"/>
  <c r="X424" i="1"/>
  <c r="W495" i="1"/>
  <c r="X759" i="1"/>
  <c r="X828" i="1"/>
  <c r="X768" i="1"/>
  <c r="X117" i="1"/>
  <c r="W785" i="1"/>
  <c r="W791" i="1"/>
  <c r="W157" i="1"/>
  <c r="AE46" i="1"/>
  <c r="AE63" i="1"/>
  <c r="W473" i="1"/>
  <c r="W90" i="3"/>
  <c r="X589" i="1"/>
  <c r="W262" i="1"/>
  <c r="W850" i="1"/>
  <c r="X340" i="1"/>
  <c r="X916" i="1"/>
  <c r="X621" i="1"/>
  <c r="W453" i="1"/>
  <c r="W523" i="1"/>
  <c r="X306" i="1"/>
  <c r="W139" i="1"/>
  <c r="W517" i="1"/>
  <c r="W659" i="1"/>
  <c r="W765" i="1"/>
  <c r="X714" i="1"/>
  <c r="X90" i="3"/>
  <c r="W521" i="1"/>
  <c r="X462" i="1"/>
  <c r="X567" i="1"/>
  <c r="W712" i="1"/>
  <c r="W84" i="3"/>
  <c r="W510" i="1"/>
  <c r="X500" i="1"/>
  <c r="X543" i="1"/>
  <c r="W886" i="1"/>
  <c r="S84" i="3"/>
  <c r="X214" i="1"/>
  <c r="X522" i="1"/>
  <c r="P63" i="1"/>
  <c r="W827" i="1"/>
  <c r="W705" i="1"/>
  <c r="X884" i="1"/>
  <c r="X512" i="1"/>
  <c r="X900" i="1"/>
  <c r="W738" i="1"/>
  <c r="W676" i="1"/>
  <c r="W404" i="1"/>
  <c r="W589" i="1"/>
  <c r="X429" i="1"/>
  <c r="W637" i="1"/>
  <c r="X507" i="1"/>
  <c r="W27" i="1"/>
  <c r="X372" i="1"/>
  <c r="S589" i="1"/>
  <c r="W595" i="1"/>
  <c r="W480" i="1"/>
  <c r="W505" i="1"/>
  <c r="W532" i="1"/>
  <c r="W452" i="1"/>
  <c r="P876" i="1"/>
  <c r="W16" i="1"/>
  <c r="P920" i="1"/>
  <c r="W741" i="1"/>
  <c r="X880" i="1"/>
  <c r="X688" i="1"/>
  <c r="W754" i="1"/>
  <c r="X568" i="1"/>
  <c r="W729" i="1"/>
  <c r="W7" i="4"/>
  <c r="X619" i="1"/>
  <c r="X898" i="1"/>
  <c r="X587" i="1"/>
  <c r="X616" i="1"/>
  <c r="P358" i="1"/>
  <c r="P12" i="4"/>
  <c r="AA75" i="8"/>
  <c r="X28" i="3"/>
  <c r="W162" i="1"/>
  <c r="W669" i="1"/>
  <c r="W607" i="1"/>
  <c r="X713" i="1"/>
  <c r="X84" i="3"/>
  <c r="AE29" i="3"/>
  <c r="W156" i="1"/>
  <c r="W486" i="1"/>
  <c r="W116" i="1"/>
  <c r="W670" i="1"/>
  <c r="P29" i="3"/>
  <c r="W847" i="1"/>
  <c r="W803" i="1"/>
  <c r="W799" i="1"/>
  <c r="R7" i="4"/>
  <c r="AE34" i="3"/>
  <c r="W110" i="1"/>
  <c r="X206" i="1"/>
  <c r="X390" i="1"/>
  <c r="W263" i="1"/>
  <c r="W687" i="1"/>
  <c r="X644" i="1"/>
  <c r="R28" i="3"/>
  <c r="W264" i="1"/>
  <c r="W217" i="1"/>
  <c r="AE53" i="3"/>
  <c r="X8" i="4"/>
  <c r="Q65" i="3"/>
  <c r="X319" i="1"/>
  <c r="X82" i="1"/>
  <c r="X42" i="1"/>
  <c r="X301" i="1"/>
  <c r="W508" i="1"/>
  <c r="X250" i="1"/>
  <c r="W542" i="1"/>
  <c r="X910" i="1"/>
  <c r="AA33" i="6"/>
  <c r="W626" i="1"/>
  <c r="X556" i="1"/>
  <c r="W693" i="1"/>
  <c r="W770" i="1"/>
  <c r="W276" i="1"/>
  <c r="X481" i="1"/>
  <c r="P311" i="1"/>
  <c r="W423" i="1"/>
  <c r="W132" i="1"/>
  <c r="W504" i="1"/>
  <c r="W296" i="1"/>
  <c r="W204" i="1"/>
  <c r="W671" i="1"/>
  <c r="W663" i="1"/>
  <c r="W33" i="3"/>
  <c r="P26" i="7"/>
  <c r="W269" i="1"/>
  <c r="W188" i="1"/>
  <c r="AE23" i="3"/>
  <c r="X811" i="1"/>
  <c r="W657" i="1"/>
  <c r="W11" i="4"/>
  <c r="R8" i="4"/>
  <c r="W163" i="1"/>
  <c r="X338" i="1"/>
  <c r="X615" i="1"/>
  <c r="X796" i="1"/>
  <c r="X592" i="1"/>
  <c r="P892" i="1"/>
  <c r="W169" i="3"/>
  <c r="W760" i="1"/>
  <c r="W817" i="1"/>
  <c r="W66" i="1"/>
  <c r="X584" i="1"/>
  <c r="W780" i="1"/>
  <c r="W887" i="1"/>
  <c r="X773" i="1"/>
  <c r="X766" i="1"/>
  <c r="N660" i="1"/>
  <c r="O660" i="1" s="1"/>
  <c r="AA37" i="7"/>
  <c r="N550" i="1"/>
  <c r="O550" i="1" s="1"/>
  <c r="N478" i="1"/>
  <c r="O478" i="1" s="1"/>
  <c r="W478" i="1" s="1"/>
  <c r="N613" i="1"/>
  <c r="O613" i="1" s="1"/>
  <c r="AE79" i="3"/>
  <c r="AE129" i="3" s="1"/>
  <c r="N79" i="6"/>
  <c r="O79" i="6" s="1"/>
  <c r="P79" i="6"/>
  <c r="Q79" i="6" s="1"/>
  <c r="AE408" i="1"/>
  <c r="N365" i="1"/>
  <c r="O365" i="1" s="1"/>
  <c r="N653" i="1"/>
  <c r="O653" i="1" s="1"/>
  <c r="N205" i="1"/>
  <c r="O205" i="1" s="1"/>
  <c r="N420" i="1"/>
  <c r="O420" i="1" s="1"/>
  <c r="X420" i="1" s="1"/>
  <c r="N48" i="1"/>
  <c r="O48" i="1" s="1"/>
  <c r="O50" i="1" s="1"/>
  <c r="P48" i="1"/>
  <c r="P50" i="1" s="1"/>
  <c r="N33" i="7"/>
  <c r="O33" i="7" s="1"/>
  <c r="P33" i="7"/>
  <c r="Q33" i="7" s="1"/>
  <c r="N744" i="1"/>
  <c r="O744" i="1" s="1"/>
  <c r="W744" i="1" s="1"/>
  <c r="AA55" i="7"/>
  <c r="P64" i="8"/>
  <c r="Q64" i="8" s="1"/>
  <c r="N64" i="8"/>
  <c r="O64" i="8" s="1"/>
  <c r="P20" i="6"/>
  <c r="P21" i="6" s="1"/>
  <c r="N20" i="6"/>
  <c r="N21" i="6" s="1"/>
  <c r="AE810" i="1"/>
  <c r="N47" i="7"/>
  <c r="O47" i="7" s="1"/>
  <c r="P47" i="7"/>
  <c r="Q47" i="7" s="1"/>
  <c r="N411" i="1"/>
  <c r="O411" i="1" s="1"/>
  <c r="P411" i="1"/>
  <c r="Q411" i="1" s="1"/>
  <c r="Q413" i="1" s="1"/>
  <c r="N672" i="1"/>
  <c r="O672" i="1" s="1"/>
  <c r="P672" i="1"/>
  <c r="Q672" i="1" s="1"/>
  <c r="N711" i="1"/>
  <c r="O711" i="1" s="1"/>
  <c r="X711" i="1" s="1"/>
  <c r="N310" i="1"/>
  <c r="O310" i="1" s="1"/>
  <c r="X310" i="1" s="1"/>
  <c r="P40" i="7"/>
  <c r="Q40" i="7" s="1"/>
  <c r="N40" i="7"/>
  <c r="O40" i="7" s="1"/>
  <c r="N654" i="1"/>
  <c r="O654" i="1" s="1"/>
  <c r="X654" i="1" s="1"/>
  <c r="N515" i="1"/>
  <c r="O515" i="1" s="1"/>
  <c r="N625" i="1"/>
  <c r="O625" i="1" s="1"/>
  <c r="N524" i="1"/>
  <c r="O524" i="1" s="1"/>
  <c r="X524" i="1" s="1"/>
  <c r="N370" i="1"/>
  <c r="O370" i="1" s="1"/>
  <c r="X370" i="1" s="1"/>
  <c r="N735" i="1"/>
  <c r="O735" i="1" s="1"/>
  <c r="AE202" i="1"/>
  <c r="P60" i="8"/>
  <c r="Q60" i="8" s="1"/>
  <c r="N60" i="8"/>
  <c r="O60" i="8" s="1"/>
  <c r="AE767" i="1"/>
  <c r="P22" i="8"/>
  <c r="Q22" i="8" s="1"/>
  <c r="N22" i="8"/>
  <c r="O22" i="8" s="1"/>
  <c r="AE342" i="1"/>
  <c r="P123" i="3"/>
  <c r="Q123" i="3" s="1"/>
  <c r="S123" i="3" s="1"/>
  <c r="N123" i="3"/>
  <c r="O123" i="3" s="1"/>
  <c r="AA36" i="7"/>
  <c r="AE432" i="1"/>
  <c r="N227" i="1"/>
  <c r="O227" i="1" s="1"/>
  <c r="X227" i="1" s="1"/>
  <c r="P227" i="1"/>
  <c r="Q227" i="1" s="1"/>
  <c r="S227" i="1" s="1"/>
  <c r="N603" i="1"/>
  <c r="O603" i="1" s="1"/>
  <c r="P140" i="3"/>
  <c r="Q140" i="3" s="1"/>
  <c r="S140" i="3" s="1"/>
  <c r="N140" i="3"/>
  <c r="O140" i="3" s="1"/>
  <c r="AE627" i="1"/>
  <c r="N586" i="1"/>
  <c r="O586" i="1" s="1"/>
  <c r="X586" i="1" s="1"/>
  <c r="N17" i="3"/>
  <c r="O17" i="3" s="1"/>
  <c r="P17" i="3"/>
  <c r="Q17" i="3" s="1"/>
  <c r="R17" i="3" s="1"/>
  <c r="N732" i="1"/>
  <c r="O732" i="1" s="1"/>
  <c r="N431" i="1"/>
  <c r="O431" i="1" s="1"/>
  <c r="W431" i="1" s="1"/>
  <c r="N597" i="1"/>
  <c r="O597" i="1" s="1"/>
  <c r="X597" i="1" s="1"/>
  <c r="N563" i="1"/>
  <c r="O563" i="1" s="1"/>
  <c r="X563" i="1" s="1"/>
  <c r="AE337" i="1"/>
  <c r="AE493" i="1"/>
  <c r="AE52" i="3"/>
  <c r="N641" i="1"/>
  <c r="O641" i="1" s="1"/>
  <c r="X641" i="1" s="1"/>
  <c r="AE527" i="1"/>
  <c r="AA48" i="7"/>
  <c r="AE436" i="1"/>
  <c r="N700" i="1"/>
  <c r="O700" i="1" s="1"/>
  <c r="X700" i="1" s="1"/>
  <c r="N839" i="1"/>
  <c r="O839" i="1" s="1"/>
  <c r="X839" i="1" s="1"/>
  <c r="AE738" i="1"/>
  <c r="N746" i="1"/>
  <c r="O746" i="1" s="1"/>
  <c r="X746" i="1" s="1"/>
  <c r="AA72" i="6"/>
  <c r="N590" i="1"/>
  <c r="O590" i="1" s="1"/>
  <c r="AE209" i="1"/>
  <c r="AA35" i="6"/>
  <c r="AA36" i="6" s="1"/>
  <c r="N695" i="1"/>
  <c r="O695" i="1" s="1"/>
  <c r="X695" i="1" s="1"/>
  <c r="N617" i="1"/>
  <c r="O617" i="1" s="1"/>
  <c r="X617" i="1" s="1"/>
  <c r="N48" i="8"/>
  <c r="O48" i="8" s="1"/>
  <c r="P48" i="8"/>
  <c r="Q48" i="8" s="1"/>
  <c r="N749" i="1"/>
  <c r="O749" i="1" s="1"/>
  <c r="X749" i="1" s="1"/>
  <c r="N708" i="1"/>
  <c r="O708" i="1" s="1"/>
  <c r="W708" i="1" s="1"/>
  <c r="AE655" i="1"/>
  <c r="P110" i="3"/>
  <c r="Q110" i="3" s="1"/>
  <c r="R110" i="3" s="1"/>
  <c r="N110" i="3"/>
  <c r="O110" i="3" s="1"/>
  <c r="N70" i="3"/>
  <c r="O70" i="3" s="1"/>
  <c r="P70" i="3"/>
  <c r="Q70" i="3" s="1"/>
  <c r="AE728" i="1"/>
  <c r="P559" i="1"/>
  <c r="Q559" i="1" s="1"/>
  <c r="S559" i="1" s="1"/>
  <c r="N559" i="1"/>
  <c r="O559" i="1" s="1"/>
  <c r="N344" i="1"/>
  <c r="O344" i="1" s="1"/>
  <c r="N265" i="1"/>
  <c r="O265" i="1" s="1"/>
  <c r="W265" i="1" s="1"/>
  <c r="N842" i="1"/>
  <c r="O842" i="1" s="1"/>
  <c r="N11" i="6"/>
  <c r="O11" i="6" s="1"/>
  <c r="O12" i="6" s="1"/>
  <c r="P11" i="6"/>
  <c r="P12" i="6" s="1"/>
  <c r="AE587" i="1"/>
  <c r="AE147" i="3"/>
  <c r="AE788" i="1"/>
  <c r="P558" i="1"/>
  <c r="Q558" i="1" s="1"/>
  <c r="S558" i="1" s="1"/>
  <c r="N558" i="1"/>
  <c r="O558" i="1" s="1"/>
  <c r="P88" i="3"/>
  <c r="Q88" i="3" s="1"/>
  <c r="S88" i="3" s="1"/>
  <c r="N88" i="3"/>
  <c r="O88" i="3" s="1"/>
  <c r="N22" i="7"/>
  <c r="O22" i="7" s="1"/>
  <c r="O23" i="7" s="1"/>
  <c r="P22" i="7"/>
  <c r="Q22" i="7" s="1"/>
  <c r="Q23" i="7" s="1"/>
  <c r="P553" i="1"/>
  <c r="Q553" i="1" s="1"/>
  <c r="N553" i="1"/>
  <c r="O553" i="1" s="1"/>
  <c r="P96" i="3"/>
  <c r="Q96" i="3" s="1"/>
  <c r="N96" i="3"/>
  <c r="O96" i="3" s="1"/>
  <c r="N46" i="7"/>
  <c r="O46" i="7" s="1"/>
  <c r="P46" i="7"/>
  <c r="Q46" i="7" s="1"/>
  <c r="P28" i="8"/>
  <c r="Q28" i="8" s="1"/>
  <c r="Q29" i="8" s="1"/>
  <c r="N28" i="8"/>
  <c r="N440" i="1"/>
  <c r="O440" i="1" s="1"/>
  <c r="X440" i="1" s="1"/>
  <c r="P555" i="1"/>
  <c r="Q555" i="1" s="1"/>
  <c r="R555" i="1" s="1"/>
  <c r="N555" i="1"/>
  <c r="O555" i="1" s="1"/>
  <c r="N17" i="7"/>
  <c r="O17" i="7" s="1"/>
  <c r="P17" i="7"/>
  <c r="Q17" i="7" s="1"/>
  <c r="N806" i="1"/>
  <c r="O806" i="1" s="1"/>
  <c r="N570" i="1"/>
  <c r="O570" i="1" s="1"/>
  <c r="X570" i="1" s="1"/>
  <c r="P86" i="3"/>
  <c r="Q86" i="3" s="1"/>
  <c r="R86" i="3" s="1"/>
  <c r="N86" i="3"/>
  <c r="O86" i="3" s="1"/>
  <c r="N492" i="1"/>
  <c r="O492" i="1" s="1"/>
  <c r="P531" i="1"/>
  <c r="Q531" i="1" s="1"/>
  <c r="N531" i="1"/>
  <c r="O531" i="1" s="1"/>
  <c r="P134" i="3"/>
  <c r="Q134" i="3" s="1"/>
  <c r="S134" i="3" s="1"/>
  <c r="N134" i="3"/>
  <c r="O134" i="3" s="1"/>
  <c r="AE740" i="1"/>
  <c r="P82" i="6"/>
  <c r="Q82" i="6" s="1"/>
  <c r="N82" i="6"/>
  <c r="O82" i="6" s="1"/>
  <c r="AE671" i="1"/>
  <c r="P95" i="3"/>
  <c r="Q95" i="3" s="1"/>
  <c r="S95" i="3" s="1"/>
  <c r="N95" i="3"/>
  <c r="O95" i="3" s="1"/>
  <c r="N614" i="1"/>
  <c r="O614" i="1" s="1"/>
  <c r="P31" i="7"/>
  <c r="Q31" i="7" s="1"/>
  <c r="N31" i="7"/>
  <c r="O31" i="7" s="1"/>
  <c r="AA57" i="7"/>
  <c r="N743" i="1"/>
  <c r="O743" i="1" s="1"/>
  <c r="W743" i="1" s="1"/>
  <c r="P605" i="1"/>
  <c r="Q605" i="1" s="1"/>
  <c r="R605" i="1" s="1"/>
  <c r="N605" i="1"/>
  <c r="O605" i="1" s="1"/>
  <c r="P44" i="8"/>
  <c r="Q44" i="8" s="1"/>
  <c r="N44" i="8"/>
  <c r="O44" i="8" s="1"/>
  <c r="N54" i="8"/>
  <c r="O54" i="8" s="1"/>
  <c r="P54" i="8"/>
  <c r="Q54" i="8" s="1"/>
  <c r="AE135" i="3"/>
  <c r="P139" i="3"/>
  <c r="Q139" i="3" s="1"/>
  <c r="R139" i="3" s="1"/>
  <c r="N139" i="3"/>
  <c r="O139" i="3" s="1"/>
  <c r="N651" i="1"/>
  <c r="O651" i="1" s="1"/>
  <c r="N707" i="1"/>
  <c r="O707" i="1" s="1"/>
  <c r="P588" i="1"/>
  <c r="Q588" i="1" s="1"/>
  <c r="S588" i="1" s="1"/>
  <c r="N588" i="1"/>
  <c r="O588" i="1" s="1"/>
  <c r="N41" i="6"/>
  <c r="N42" i="6" s="1"/>
  <c r="P41" i="6"/>
  <c r="Q41" i="6" s="1"/>
  <c r="Q42" i="6" s="1"/>
  <c r="AE480" i="1"/>
  <c r="N494" i="1"/>
  <c r="O494" i="1" s="1"/>
  <c r="N844" i="1"/>
  <c r="O844" i="1" s="1"/>
  <c r="W844" i="1" s="1"/>
  <c r="N683" i="1"/>
  <c r="O683" i="1" s="1"/>
  <c r="X683" i="1" s="1"/>
  <c r="AE737" i="1"/>
  <c r="AE622" i="1"/>
  <c r="N650" i="1"/>
  <c r="O650" i="1" s="1"/>
  <c r="W650" i="1" s="1"/>
  <c r="N43" i="8"/>
  <c r="O43" i="8" s="1"/>
  <c r="P43" i="8"/>
  <c r="Q43" i="8" s="1"/>
  <c r="P16" i="7"/>
  <c r="Q16" i="7" s="1"/>
  <c r="N16" i="7"/>
  <c r="O16" i="7" s="1"/>
  <c r="AE62" i="3"/>
  <c r="AE63" i="3" s="1"/>
  <c r="N61" i="8"/>
  <c r="O61" i="8" s="1"/>
  <c r="P61" i="8"/>
  <c r="Q61" i="8" s="1"/>
  <c r="N16" i="8"/>
  <c r="N17" i="8" s="1"/>
  <c r="P16" i="8"/>
  <c r="Q16" i="8" s="1"/>
  <c r="Q17" i="8" s="1"/>
  <c r="N53" i="8"/>
  <c r="O53" i="8" s="1"/>
  <c r="P53" i="8"/>
  <c r="Q53" i="8" s="1"/>
  <c r="N47" i="8"/>
  <c r="O47" i="8" s="1"/>
  <c r="P47" i="8"/>
  <c r="Q47" i="8" s="1"/>
  <c r="N266" i="1"/>
  <c r="O266" i="1" s="1"/>
  <c r="X266" i="1" s="1"/>
  <c r="N286" i="1"/>
  <c r="O286" i="1" s="1"/>
  <c r="AE800" i="1"/>
  <c r="N647" i="1"/>
  <c r="O647" i="1" s="1"/>
  <c r="P647" i="1"/>
  <c r="P718" i="1"/>
  <c r="Q718" i="1" s="1"/>
  <c r="N718" i="1"/>
  <c r="O718" i="1" s="1"/>
  <c r="N210" i="1"/>
  <c r="O210" i="1" s="1"/>
  <c r="AE434" i="1"/>
  <c r="N719" i="1"/>
  <c r="O719" i="1" s="1"/>
  <c r="N275" i="1"/>
  <c r="O275" i="1" s="1"/>
  <c r="N274" i="1"/>
  <c r="O274" i="1" s="1"/>
  <c r="N68" i="1"/>
  <c r="O68" i="1" s="1"/>
  <c r="P68" i="1"/>
  <c r="Q68" i="1" s="1"/>
  <c r="S68" i="1" s="1"/>
  <c r="P12" i="8"/>
  <c r="Q12" i="8" s="1"/>
  <c r="N12" i="8"/>
  <c r="O12" i="8" s="1"/>
  <c r="N725" i="1"/>
  <c r="O725" i="1" s="1"/>
  <c r="X725" i="1" s="1"/>
  <c r="P25" i="8"/>
  <c r="Q25" i="8" s="1"/>
  <c r="N25" i="8"/>
  <c r="O25" i="8" s="1"/>
  <c r="N593" i="1"/>
  <c r="O593" i="1" s="1"/>
  <c r="AA13" i="8"/>
  <c r="P50" i="8"/>
  <c r="Q50" i="8" s="1"/>
  <c r="N50" i="8"/>
  <c r="O50" i="8" s="1"/>
  <c r="AA51" i="7"/>
  <c r="N846" i="1"/>
  <c r="O846" i="1" s="1"/>
  <c r="X846" i="1" s="1"/>
  <c r="N630" i="1"/>
  <c r="O630" i="1" s="1"/>
  <c r="AE204" i="1"/>
  <c r="AA81" i="6"/>
  <c r="N822" i="1"/>
  <c r="O822" i="1" s="1"/>
  <c r="P565" i="1"/>
  <c r="Q565" i="1" s="1"/>
  <c r="S565" i="1" s="1"/>
  <c r="N565" i="1"/>
  <c r="O565" i="1" s="1"/>
  <c r="N305" i="1"/>
  <c r="O305" i="1" s="1"/>
  <c r="W305" i="1" s="1"/>
  <c r="AE448" i="1"/>
  <c r="N439" i="1"/>
  <c r="O439" i="1" s="1"/>
  <c r="W439" i="1" s="1"/>
  <c r="N341" i="1"/>
  <c r="O341" i="1" s="1"/>
  <c r="N415" i="1"/>
  <c r="O415" i="1" s="1"/>
  <c r="P57" i="8"/>
  <c r="Q57" i="8" s="1"/>
  <c r="N57" i="8"/>
  <c r="O57" i="8" s="1"/>
  <c r="AE128" i="3"/>
  <c r="N460" i="1"/>
  <c r="O460" i="1" s="1"/>
  <c r="W460" i="1" s="1"/>
  <c r="N60" i="6"/>
  <c r="O60" i="6" s="1"/>
  <c r="P60" i="6"/>
  <c r="Q60" i="6" s="1"/>
  <c r="P53" i="7"/>
  <c r="Q53" i="7" s="1"/>
  <c r="N53" i="7"/>
  <c r="O53" i="7" s="1"/>
  <c r="P198" i="1"/>
  <c r="Q198" i="1" s="1"/>
  <c r="N198" i="1"/>
  <c r="N45" i="8"/>
  <c r="O45" i="8" s="1"/>
  <c r="P45" i="8"/>
  <c r="Q45" i="8" s="1"/>
  <c r="N14" i="6"/>
  <c r="O14" i="6" s="1"/>
  <c r="O18" i="6" s="1"/>
  <c r="P14" i="6"/>
  <c r="Q14" i="6" s="1"/>
  <c r="Q18" i="6" s="1"/>
  <c r="N211" i="1"/>
  <c r="O211" i="1" s="1"/>
  <c r="N203" i="1"/>
  <c r="O203" i="1" s="1"/>
  <c r="N300" i="1"/>
  <c r="O300" i="1" s="1"/>
  <c r="X300" i="1" s="1"/>
  <c r="P23" i="6"/>
  <c r="P24" i="6" s="1"/>
  <c r="N23" i="6"/>
  <c r="O23" i="6" s="1"/>
  <c r="O24" i="6" s="1"/>
  <c r="N145" i="3"/>
  <c r="O145" i="3" s="1"/>
  <c r="P145" i="3"/>
  <c r="Q145" i="3" s="1"/>
  <c r="R145" i="3" s="1"/>
  <c r="N689" i="1"/>
  <c r="O689" i="1" s="1"/>
  <c r="N562" i="1"/>
  <c r="O562" i="1" s="1"/>
  <c r="X562" i="1" s="1"/>
  <c r="N407" i="1"/>
  <c r="O407" i="1" s="1"/>
  <c r="N458" i="1"/>
  <c r="O458" i="1" s="1"/>
  <c r="X458" i="1" s="1"/>
  <c r="N483" i="1"/>
  <c r="O483" i="1" s="1"/>
  <c r="N308" i="1"/>
  <c r="O308" i="1" s="1"/>
  <c r="P63" i="8"/>
  <c r="Q63" i="8" s="1"/>
  <c r="N63" i="8"/>
  <c r="O63" i="8" s="1"/>
  <c r="N717" i="1"/>
  <c r="O717" i="1" s="1"/>
  <c r="X717" i="1" s="1"/>
  <c r="AE475" i="1"/>
  <c r="P58" i="8"/>
  <c r="Q58" i="8" s="1"/>
  <c r="N58" i="8"/>
  <c r="O58" i="8" s="1"/>
  <c r="AA42" i="8"/>
  <c r="N502" i="1"/>
  <c r="O502" i="1" s="1"/>
  <c r="N23" i="8"/>
  <c r="O23" i="8" s="1"/>
  <c r="P23" i="8"/>
  <c r="Q23" i="8" s="1"/>
  <c r="N734" i="1"/>
  <c r="O734" i="1" s="1"/>
  <c r="AE794" i="1"/>
  <c r="N62" i="1"/>
  <c r="O62" i="1" s="1"/>
  <c r="N526" i="1"/>
  <c r="O526" i="1" s="1"/>
  <c r="W526" i="1" s="1"/>
  <c r="AE93" i="3"/>
  <c r="N154" i="3"/>
  <c r="P154" i="3"/>
  <c r="Q154" i="3" s="1"/>
  <c r="N82" i="3"/>
  <c r="O82" i="3" s="1"/>
  <c r="P82" i="3"/>
  <c r="Q82" i="3" s="1"/>
  <c r="S82" i="3" s="1"/>
  <c r="N416" i="1"/>
  <c r="O416" i="1" s="1"/>
  <c r="X416" i="1" s="1"/>
  <c r="N61" i="1"/>
  <c r="O61" i="1" s="1"/>
  <c r="N71" i="1"/>
  <c r="O71" i="1" s="1"/>
  <c r="W71" i="1" s="1"/>
  <c r="N438" i="1"/>
  <c r="O438" i="1" s="1"/>
  <c r="P438" i="1"/>
  <c r="AE451" i="1"/>
  <c r="N46" i="8"/>
  <c r="O46" i="8" s="1"/>
  <c r="P46" i="8"/>
  <c r="Q46" i="8" s="1"/>
  <c r="N600" i="1"/>
  <c r="O600" i="1" s="1"/>
  <c r="P600" i="1"/>
  <c r="Q600" i="1" s="1"/>
  <c r="W600" i="1" s="1"/>
  <c r="N731" i="1"/>
  <c r="O731" i="1" s="1"/>
  <c r="W731" i="1" s="1"/>
  <c r="P731" i="1"/>
  <c r="Q731" i="1" s="1"/>
  <c r="P40" i="8"/>
  <c r="N40" i="8"/>
  <c r="O40" i="8" s="1"/>
  <c r="AE649" i="1"/>
  <c r="AE254" i="1"/>
  <c r="AE311" i="1" s="1"/>
  <c r="P56" i="6"/>
  <c r="Q56" i="6" s="1"/>
  <c r="N56" i="6"/>
  <c r="O56" i="6" s="1"/>
  <c r="X396" i="1"/>
  <c r="X290" i="1"/>
  <c r="X302" i="1"/>
  <c r="X97" i="1"/>
  <c r="X479" i="1"/>
  <c r="W518" i="1"/>
  <c r="X130" i="1"/>
  <c r="X528" i="1"/>
  <c r="X774" i="1"/>
  <c r="X681" i="1"/>
  <c r="X649" i="1"/>
  <c r="W915" i="1"/>
  <c r="P172" i="3"/>
  <c r="W136" i="1"/>
  <c r="W216" i="1"/>
  <c r="W632" i="1"/>
  <c r="R10" i="4"/>
  <c r="W371" i="1"/>
  <c r="W208" i="1"/>
  <c r="W403" i="1"/>
  <c r="X44" i="1"/>
  <c r="W461" i="1"/>
  <c r="W170" i="1"/>
  <c r="W202" i="1"/>
  <c r="X169" i="3"/>
  <c r="X786" i="1"/>
  <c r="W805" i="1"/>
  <c r="X169" i="1"/>
  <c r="W245" i="1"/>
  <c r="W343" i="1"/>
  <c r="W88" i="1"/>
  <c r="W841" i="1"/>
  <c r="X812" i="1"/>
  <c r="W149" i="1"/>
  <c r="X60" i="1"/>
  <c r="W498" i="1"/>
  <c r="W281" i="1"/>
  <c r="W402" i="1"/>
  <c r="W280" i="1"/>
  <c r="W258" i="1"/>
  <c r="X737" i="1"/>
  <c r="W513" i="1"/>
  <c r="W113" i="1"/>
  <c r="W117" i="1"/>
  <c r="X113" i="1"/>
  <c r="X10" i="4"/>
  <c r="W295" i="1"/>
  <c r="S113" i="1"/>
  <c r="X119" i="1"/>
  <c r="W566" i="1"/>
  <c r="W758" i="1"/>
  <c r="W385" i="1"/>
  <c r="W114" i="1"/>
  <c r="W541" i="1"/>
  <c r="W527" i="1"/>
  <c r="W686" i="1"/>
  <c r="P143" i="1"/>
  <c r="X779" i="1"/>
  <c r="W618" i="1"/>
  <c r="W767" i="1"/>
  <c r="X631" i="1"/>
  <c r="X164" i="1"/>
  <c r="N362" i="1"/>
  <c r="X18" i="1"/>
  <c r="O362" i="1"/>
  <c r="W727" i="1"/>
  <c r="W107" i="1"/>
  <c r="W241" i="1"/>
  <c r="W321" i="1"/>
  <c r="W792" i="1"/>
  <c r="W730" i="1"/>
  <c r="X912" i="1"/>
  <c r="AE333" i="1"/>
  <c r="W100" i="1"/>
  <c r="W361" i="1"/>
  <c r="W560" i="1"/>
  <c r="AE143" i="1"/>
  <c r="W168" i="1"/>
  <c r="AE358" i="1"/>
  <c r="W54" i="1"/>
  <c r="W537" i="1"/>
  <c r="X622" i="1"/>
  <c r="X919" i="1"/>
  <c r="W611" i="1"/>
  <c r="X610" i="1"/>
  <c r="X724" i="1"/>
  <c r="X740" i="1"/>
  <c r="W122" i="1"/>
  <c r="W578" i="1"/>
  <c r="X787" i="1"/>
  <c r="W699" i="1"/>
  <c r="X691" i="1"/>
  <c r="W849" i="1"/>
  <c r="W763" i="1"/>
  <c r="W843" i="1"/>
  <c r="X815" i="1"/>
  <c r="W28" i="3"/>
  <c r="W121" i="3"/>
  <c r="AE71" i="3"/>
  <c r="P34" i="3"/>
  <c r="W26" i="3"/>
  <c r="AE166" i="3"/>
  <c r="AA20" i="7"/>
  <c r="AA9" i="8"/>
  <c r="AA26" i="8"/>
  <c r="R227" i="1"/>
  <c r="O369" i="1"/>
  <c r="X347" i="1"/>
  <c r="X43" i="1"/>
  <c r="X345" i="1"/>
  <c r="X419" i="1"/>
  <c r="W448" i="1"/>
  <c r="N143" i="1"/>
  <c r="W427" i="1"/>
  <c r="S443" i="1"/>
  <c r="S444" i="1" s="1"/>
  <c r="Q444" i="1"/>
  <c r="R443" i="1"/>
  <c r="R444" i="1" s="1"/>
  <c r="R76" i="1"/>
  <c r="R84" i="1" s="1"/>
  <c r="S76" i="1"/>
  <c r="S84" i="1" s="1"/>
  <c r="Q84" i="1"/>
  <c r="X467" i="1"/>
  <c r="W417" i="1"/>
  <c r="O195" i="1"/>
  <c r="O196" i="1" s="1"/>
  <c r="N196" i="1"/>
  <c r="W39" i="1"/>
  <c r="Q196" i="1"/>
  <c r="R195" i="1"/>
  <c r="R196" i="1" s="1"/>
  <c r="W195" i="1"/>
  <c r="W196" i="1" s="1"/>
  <c r="S195" i="1"/>
  <c r="S196" i="1" s="1"/>
  <c r="X165" i="1"/>
  <c r="W299" i="1"/>
  <c r="X377" i="1"/>
  <c r="X380" i="1"/>
  <c r="X98" i="1"/>
  <c r="X72" i="1"/>
  <c r="X598" i="1"/>
  <c r="X739" i="1"/>
  <c r="X777" i="1"/>
  <c r="X824" i="1"/>
  <c r="AE11" i="3"/>
  <c r="N12" i="6"/>
  <c r="W673" i="1"/>
  <c r="W723" i="1"/>
  <c r="W848" i="1"/>
  <c r="W271" i="1"/>
  <c r="W472" i="1"/>
  <c r="W570" i="1"/>
  <c r="W728" i="1"/>
  <c r="W92" i="1"/>
  <c r="N316" i="1"/>
  <c r="O313" i="1"/>
  <c r="O316" i="1" s="1"/>
  <c r="X666" i="1"/>
  <c r="R68" i="1"/>
  <c r="P350" i="1"/>
  <c r="Q335" i="1"/>
  <c r="X170" i="3"/>
  <c r="W783" i="1"/>
  <c r="W816" i="1"/>
  <c r="X703" i="1"/>
  <c r="X257" i="1"/>
  <c r="W257" i="1"/>
  <c r="S257" i="1"/>
  <c r="R257" i="1"/>
  <c r="W516" i="1"/>
  <c r="W643" i="1"/>
  <c r="X830" i="1"/>
  <c r="AE876" i="1"/>
  <c r="W899" i="1"/>
  <c r="AE57" i="3"/>
  <c r="W575" i="1"/>
  <c r="X569" i="1"/>
  <c r="X757" i="1"/>
  <c r="X829" i="1"/>
  <c r="X75" i="3"/>
  <c r="W75" i="3"/>
  <c r="S75" i="3"/>
  <c r="R75" i="3"/>
  <c r="R122" i="3"/>
  <c r="X122" i="3"/>
  <c r="S122" i="3"/>
  <c r="W122" i="3"/>
  <c r="O65" i="7"/>
  <c r="O66" i="7" s="1"/>
  <c r="N66" i="7"/>
  <c r="W596" i="1"/>
  <c r="X596" i="1"/>
  <c r="S596" i="1"/>
  <c r="R596" i="1"/>
  <c r="X143" i="3"/>
  <c r="W143" i="3"/>
  <c r="S143" i="3"/>
  <c r="R143" i="3"/>
  <c r="O68" i="8"/>
  <c r="O75" i="8" s="1"/>
  <c r="N75" i="8"/>
  <c r="W42" i="3"/>
  <c r="R42" i="3"/>
  <c r="S42" i="3"/>
  <c r="X42" i="3"/>
  <c r="X871" i="1"/>
  <c r="W871" i="1"/>
  <c r="S871" i="1"/>
  <c r="R871" i="1"/>
  <c r="R116" i="3"/>
  <c r="X116" i="3"/>
  <c r="S116" i="3"/>
  <c r="W116" i="3"/>
  <c r="Q73" i="3"/>
  <c r="P76" i="3"/>
  <c r="W52" i="3"/>
  <c r="S52" i="3"/>
  <c r="R52" i="3"/>
  <c r="X52" i="3"/>
  <c r="X571" i="1"/>
  <c r="W571" i="1"/>
  <c r="S571" i="1"/>
  <c r="R571" i="1"/>
  <c r="X89" i="3"/>
  <c r="W89" i="3"/>
  <c r="S89" i="3"/>
  <c r="R89" i="3"/>
  <c r="P63" i="3"/>
  <c r="Q62" i="3"/>
  <c r="X135" i="3"/>
  <c r="W135" i="3"/>
  <c r="S135" i="3"/>
  <c r="R135" i="3"/>
  <c r="X468" i="1"/>
  <c r="S468" i="1"/>
  <c r="R468" i="1"/>
  <c r="W468" i="1"/>
  <c r="X477" i="1"/>
  <c r="S477" i="1"/>
  <c r="W477" i="1"/>
  <c r="R477" i="1"/>
  <c r="S144" i="3"/>
  <c r="X144" i="3"/>
  <c r="W144" i="3"/>
  <c r="R144" i="3"/>
  <c r="X674" i="1"/>
  <c r="W674" i="1"/>
  <c r="S674" i="1"/>
  <c r="R674" i="1"/>
  <c r="X69" i="3"/>
  <c r="W69" i="3"/>
  <c r="R69" i="3"/>
  <c r="S69" i="3"/>
  <c r="X133" i="3"/>
  <c r="W133" i="3"/>
  <c r="S133" i="3"/>
  <c r="R133" i="3"/>
  <c r="S352" i="1"/>
  <c r="R352" i="1"/>
  <c r="Q358" i="1"/>
  <c r="X352" i="1"/>
  <c r="W352" i="1"/>
  <c r="R201" i="1"/>
  <c r="R218" i="1" s="1"/>
  <c r="Q218" i="1"/>
  <c r="S201" i="1"/>
  <c r="S218" i="1" s="1"/>
  <c r="O201" i="1"/>
  <c r="X24" i="1"/>
  <c r="W24" i="1"/>
  <c r="S24" i="1"/>
  <c r="R24" i="1"/>
  <c r="AE50" i="1"/>
  <c r="S446" i="1"/>
  <c r="R446" i="1"/>
  <c r="N333" i="1"/>
  <c r="O318" i="1"/>
  <c r="O333" i="1" s="1"/>
  <c r="Q63" i="1"/>
  <c r="R52" i="1"/>
  <c r="S52" i="1"/>
  <c r="W307" i="1"/>
  <c r="W400" i="1"/>
  <c r="W493" i="1"/>
  <c r="X55" i="1"/>
  <c r="R55" i="1"/>
  <c r="S55" i="1"/>
  <c r="W55" i="1"/>
  <c r="X627" i="1"/>
  <c r="N920" i="1"/>
  <c r="O907" i="1"/>
  <c r="X907" i="1" s="1"/>
  <c r="S59" i="1"/>
  <c r="R59" i="1"/>
  <c r="W59" i="1"/>
  <c r="X59" i="1"/>
  <c r="X322" i="1"/>
  <c r="W697" i="1"/>
  <c r="W750" i="1"/>
  <c r="W721" i="1"/>
  <c r="W845" i="1"/>
  <c r="W690" i="1"/>
  <c r="O16" i="3"/>
  <c r="O73" i="3"/>
  <c r="O76" i="3" s="1"/>
  <c r="N76" i="3"/>
  <c r="W538" i="1"/>
  <c r="W633" i="1"/>
  <c r="W381" i="1"/>
  <c r="X795" i="1"/>
  <c r="W469" i="1"/>
  <c r="W704" i="1"/>
  <c r="W838" i="1"/>
  <c r="W544" i="1"/>
  <c r="N60" i="3"/>
  <c r="O59" i="3"/>
  <c r="O60" i="3" s="1"/>
  <c r="X357" i="1"/>
  <c r="W357" i="1"/>
  <c r="R357" i="1"/>
  <c r="S357" i="1"/>
  <c r="N43" i="3"/>
  <c r="O41" i="3"/>
  <c r="O43" i="3" s="1"/>
  <c r="P30" i="1"/>
  <c r="Q15" i="1"/>
  <c r="W602" i="1"/>
  <c r="Q46" i="3"/>
  <c r="R45" i="3"/>
  <c r="R46" i="3" s="1"/>
  <c r="S45" i="3"/>
  <c r="S46" i="3" s="1"/>
  <c r="N53" i="3"/>
  <c r="O48" i="3"/>
  <c r="O53" i="3" s="1"/>
  <c r="X103" i="3"/>
  <c r="W103" i="3"/>
  <c r="S103" i="3"/>
  <c r="R103" i="3"/>
  <c r="S31" i="3"/>
  <c r="S34" i="3" s="1"/>
  <c r="R31" i="3"/>
  <c r="R34" i="3" s="1"/>
  <c r="Q34" i="3"/>
  <c r="AA8" i="7"/>
  <c r="R581" i="1"/>
  <c r="X581" i="1"/>
  <c r="W581" i="1"/>
  <c r="S581" i="1"/>
  <c r="O358" i="1"/>
  <c r="X32" i="3"/>
  <c r="Q6" i="6"/>
  <c r="Q9" i="6" s="1"/>
  <c r="P9" i="6"/>
  <c r="X85" i="3"/>
  <c r="W85" i="3"/>
  <c r="S85" i="3"/>
  <c r="R85" i="3"/>
  <c r="X91" i="3"/>
  <c r="W91" i="3"/>
  <c r="S91" i="3"/>
  <c r="R91" i="3"/>
  <c r="X125" i="3"/>
  <c r="W125" i="3"/>
  <c r="S125" i="3"/>
  <c r="R125" i="3"/>
  <c r="S146" i="3"/>
  <c r="R146" i="3"/>
  <c r="X146" i="3"/>
  <c r="W146" i="3"/>
  <c r="X155" i="3"/>
  <c r="W155" i="3"/>
  <c r="S155" i="3"/>
  <c r="R155" i="3"/>
  <c r="W474" i="1"/>
  <c r="R474" i="1"/>
  <c r="X474" i="1"/>
  <c r="S474" i="1"/>
  <c r="W874" i="1"/>
  <c r="S874" i="1"/>
  <c r="R874" i="1"/>
  <c r="X874" i="1"/>
  <c r="X624" i="1"/>
  <c r="W624" i="1"/>
  <c r="S624" i="1"/>
  <c r="R624" i="1"/>
  <c r="S702" i="1"/>
  <c r="R702" i="1"/>
  <c r="W702" i="1"/>
  <c r="X702" i="1"/>
  <c r="X97" i="3"/>
  <c r="W97" i="3"/>
  <c r="R97" i="3"/>
  <c r="S97" i="3"/>
  <c r="X148" i="3"/>
  <c r="W148" i="3"/>
  <c r="S148" i="3"/>
  <c r="R148" i="3"/>
  <c r="X70" i="1"/>
  <c r="O253" i="1"/>
  <c r="X253" i="1" s="1"/>
  <c r="Q46" i="1"/>
  <c r="S36" i="1"/>
  <c r="S46" i="1" s="1"/>
  <c r="R36" i="1"/>
  <c r="R46" i="1" s="1"/>
  <c r="W36" i="1"/>
  <c r="W46" i="1" s="1"/>
  <c r="X36" i="1"/>
  <c r="W187" i="1"/>
  <c r="W405" i="1"/>
  <c r="X425" i="1"/>
  <c r="X401" i="1"/>
  <c r="W348" i="1"/>
  <c r="N30" i="1"/>
  <c r="O15" i="1"/>
  <c r="O30" i="1" s="1"/>
  <c r="W152" i="1"/>
  <c r="X229" i="1"/>
  <c r="N199" i="1"/>
  <c r="O198" i="1"/>
  <c r="O199" i="1" s="1"/>
  <c r="X259" i="1"/>
  <c r="W292" i="1"/>
  <c r="X395" i="1"/>
  <c r="N892" i="1"/>
  <c r="O878" i="1"/>
  <c r="O892" i="1" s="1"/>
  <c r="W552" i="1"/>
  <c r="X646" i="1"/>
  <c r="R491" i="1"/>
  <c r="X491" i="1"/>
  <c r="S491" i="1"/>
  <c r="W491" i="1"/>
  <c r="W173" i="1"/>
  <c r="W782" i="1"/>
  <c r="W599" i="1"/>
  <c r="W179" i="1"/>
  <c r="W608" i="1"/>
  <c r="W772" i="1"/>
  <c r="O25" i="3"/>
  <c r="O29" i="3" s="1"/>
  <c r="N29" i="3"/>
  <c r="O26" i="6"/>
  <c r="O27" i="6" s="1"/>
  <c r="N27" i="6"/>
  <c r="AE350" i="1"/>
  <c r="W459" i="1"/>
  <c r="S459" i="1"/>
  <c r="X459" i="1"/>
  <c r="R459" i="1"/>
  <c r="W701" i="1"/>
  <c r="W776" i="1"/>
  <c r="N34" i="3"/>
  <c r="O31" i="3"/>
  <c r="O34" i="3" s="1"/>
  <c r="O68" i="3"/>
  <c r="N45" i="6"/>
  <c r="O44" i="6"/>
  <c r="O45" i="6" s="1"/>
  <c r="W696" i="1"/>
  <c r="W913" i="1"/>
  <c r="X10" i="3"/>
  <c r="R10" i="3"/>
  <c r="W10" i="3"/>
  <c r="S10" i="3"/>
  <c r="Q13" i="7"/>
  <c r="Q14" i="7" s="1"/>
  <c r="P14" i="7"/>
  <c r="O28" i="7"/>
  <c r="O29" i="7" s="1"/>
  <c r="N29" i="7"/>
  <c r="N358" i="1"/>
  <c r="O6" i="7"/>
  <c r="O8" i="7" s="1"/>
  <c r="N8" i="7"/>
  <c r="S25" i="3"/>
  <c r="S29" i="3" s="1"/>
  <c r="R25" i="3"/>
  <c r="R29" i="3" s="1"/>
  <c r="Q29" i="3"/>
  <c r="O6" i="8"/>
  <c r="O9" i="8" s="1"/>
  <c r="N9" i="8"/>
  <c r="S7" i="3"/>
  <c r="R7" i="3"/>
  <c r="W7" i="3"/>
  <c r="X7" i="3"/>
  <c r="X113" i="3"/>
  <c r="W113" i="3"/>
  <c r="S113" i="3"/>
  <c r="R113" i="3"/>
  <c r="W142" i="3"/>
  <c r="X142" i="3"/>
  <c r="S142" i="3"/>
  <c r="R142" i="3"/>
  <c r="R104" i="3"/>
  <c r="X104" i="3"/>
  <c r="S104" i="3"/>
  <c r="W104" i="3"/>
  <c r="W163" i="3"/>
  <c r="S163" i="3"/>
  <c r="R163" i="3"/>
  <c r="X163" i="3"/>
  <c r="Q16" i="3"/>
  <c r="X118" i="3"/>
  <c r="W118" i="3"/>
  <c r="S118" i="3"/>
  <c r="R118" i="3"/>
  <c r="S873" i="1"/>
  <c r="R873" i="1"/>
  <c r="X873" i="1"/>
  <c r="W873" i="1"/>
  <c r="X99" i="3"/>
  <c r="R99" i="3"/>
  <c r="W99" i="3"/>
  <c r="S99" i="3"/>
  <c r="Q6" i="8"/>
  <c r="Q9" i="8" s="1"/>
  <c r="P9" i="8"/>
  <c r="X283" i="1"/>
  <c r="Q311" i="1"/>
  <c r="S253" i="1"/>
  <c r="R253" i="1"/>
  <c r="X20" i="1"/>
  <c r="W289" i="1"/>
  <c r="W221" i="1"/>
  <c r="W428" i="1"/>
  <c r="O335" i="1"/>
  <c r="W285" i="1"/>
  <c r="X298" i="1"/>
  <c r="N84" i="1"/>
  <c r="O76" i="1"/>
  <c r="O84" i="1" s="1"/>
  <c r="X421" i="1"/>
  <c r="X433" i="1"/>
  <c r="R397" i="1"/>
  <c r="X397" i="1"/>
  <c r="S397" i="1"/>
  <c r="W397" i="1"/>
  <c r="X56" i="1"/>
  <c r="N444" i="1"/>
  <c r="O443" i="1"/>
  <c r="O444" i="1" s="1"/>
  <c r="Q876" i="1"/>
  <c r="S835" i="1"/>
  <c r="R835" i="1"/>
  <c r="AE150" i="3"/>
  <c r="W133" i="1"/>
  <c r="W594" i="1"/>
  <c r="W716" i="1"/>
  <c r="X794" i="1"/>
  <c r="W885" i="1"/>
  <c r="X745" i="1"/>
  <c r="W800" i="1"/>
  <c r="AE413" i="1"/>
  <c r="W455" i="1"/>
  <c r="W680" i="1"/>
  <c r="X889" i="1"/>
  <c r="X119" i="3"/>
  <c r="W119" i="3"/>
  <c r="S119" i="3"/>
  <c r="R119" i="3"/>
  <c r="AA9" i="6"/>
  <c r="X74" i="3"/>
  <c r="W74" i="3"/>
  <c r="S74" i="3"/>
  <c r="R74" i="3"/>
  <c r="Q172" i="3"/>
  <c r="X802" i="1"/>
  <c r="W802" i="1"/>
  <c r="S802" i="1"/>
  <c r="R802" i="1"/>
  <c r="Q12" i="4"/>
  <c r="S6" i="4"/>
  <c r="S12" i="4" s="1"/>
  <c r="R6" i="4"/>
  <c r="W49" i="3"/>
  <c r="X49" i="3"/>
  <c r="S49" i="3"/>
  <c r="R49" i="3"/>
  <c r="P57" i="3"/>
  <c r="Q55" i="3"/>
  <c r="X456" i="1"/>
  <c r="W456" i="1"/>
  <c r="S456" i="1"/>
  <c r="R456" i="1"/>
  <c r="X80" i="3"/>
  <c r="W80" i="3"/>
  <c r="S80" i="3"/>
  <c r="R80" i="3"/>
  <c r="P373" i="1"/>
  <c r="Q369" i="1"/>
  <c r="Q34" i="8"/>
  <c r="Q35" i="8" s="1"/>
  <c r="P35" i="8"/>
  <c r="Q11" i="8"/>
  <c r="P45" i="6"/>
  <c r="Q44" i="6"/>
  <c r="Q45" i="6" s="1"/>
  <c r="W356" i="1"/>
  <c r="S356" i="1"/>
  <c r="R356" i="1"/>
  <c r="X356" i="1"/>
  <c r="X22" i="3"/>
  <c r="W22" i="3"/>
  <c r="S22" i="3"/>
  <c r="R22" i="3"/>
  <c r="X120" i="3"/>
  <c r="W120" i="3"/>
  <c r="S120" i="3"/>
  <c r="R120" i="3"/>
  <c r="X158" i="3"/>
  <c r="W158" i="3"/>
  <c r="S158" i="3"/>
  <c r="R158" i="3"/>
  <c r="Q31" i="8"/>
  <c r="Q32" i="8" s="1"/>
  <c r="P32" i="8"/>
  <c r="AE30" i="1"/>
  <c r="W29" i="1"/>
  <c r="AE441" i="1"/>
  <c r="W256" i="1"/>
  <c r="S86" i="1"/>
  <c r="R86" i="1"/>
  <c r="R143" i="1" s="1"/>
  <c r="W86" i="1"/>
  <c r="X86" i="1"/>
  <c r="Q143" i="1"/>
  <c r="W273" i="1"/>
  <c r="P230" i="1"/>
  <c r="W346" i="1"/>
  <c r="X303" i="1"/>
  <c r="W147" i="1"/>
  <c r="Q251" i="1"/>
  <c r="R232" i="1"/>
  <c r="R251" i="1" s="1"/>
  <c r="S232" i="1"/>
  <c r="S251" i="1" s="1"/>
  <c r="AE367" i="1"/>
  <c r="W475" i="1"/>
  <c r="X293" i="1"/>
  <c r="W128" i="1"/>
  <c r="O45" i="3"/>
  <c r="O46" i="3" s="1"/>
  <c r="N46" i="3"/>
  <c r="X172" i="1"/>
  <c r="W825" i="1"/>
  <c r="W793" i="1"/>
  <c r="O29" i="6"/>
  <c r="O33" i="6" s="1"/>
  <c r="N33" i="6"/>
  <c r="AE251" i="1"/>
  <c r="X722" i="1"/>
  <c r="W790" i="1"/>
  <c r="X925" i="1"/>
  <c r="W925" i="1"/>
  <c r="W926" i="1" s="1"/>
  <c r="Q926" i="1"/>
  <c r="O131" i="3"/>
  <c r="O174" i="3"/>
  <c r="O176" i="3" s="1"/>
  <c r="N176" i="3"/>
  <c r="O835" i="1"/>
  <c r="N391" i="1"/>
  <c r="O375" i="1"/>
  <c r="O391" i="1" s="1"/>
  <c r="W620" i="1"/>
  <c r="X165" i="3"/>
  <c r="W165" i="3"/>
  <c r="S165" i="3"/>
  <c r="R165" i="3"/>
  <c r="X109" i="3"/>
  <c r="W109" i="3"/>
  <c r="S109" i="3"/>
  <c r="R109" i="3"/>
  <c r="S162" i="3"/>
  <c r="R162" i="3"/>
  <c r="X162" i="3"/>
  <c r="W162" i="3"/>
  <c r="P11" i="3"/>
  <c r="Q6" i="3"/>
  <c r="S111" i="3"/>
  <c r="R111" i="3"/>
  <c r="W111" i="3"/>
  <c r="X111" i="3"/>
  <c r="S50" i="3"/>
  <c r="X50" i="3"/>
  <c r="W50" i="3"/>
  <c r="R50" i="3"/>
  <c r="X161" i="3"/>
  <c r="W161" i="3"/>
  <c r="R161" i="3"/>
  <c r="S161" i="3"/>
  <c r="Q38" i="6"/>
  <c r="Q39" i="6" s="1"/>
  <c r="P39" i="6"/>
  <c r="X634" i="1"/>
  <c r="W634" i="1"/>
  <c r="S634" i="1"/>
  <c r="R634" i="1"/>
  <c r="W79" i="3"/>
  <c r="S79" i="3"/>
  <c r="R79" i="3"/>
  <c r="X79" i="3"/>
  <c r="S497" i="1"/>
  <c r="R497" i="1"/>
  <c r="W497" i="1"/>
  <c r="X497" i="1"/>
  <c r="W661" i="1"/>
  <c r="S661" i="1"/>
  <c r="X661" i="1"/>
  <c r="R661" i="1"/>
  <c r="X128" i="3"/>
  <c r="W128" i="3"/>
  <c r="S128" i="3"/>
  <c r="R128" i="3"/>
  <c r="W22" i="1"/>
  <c r="X22" i="1"/>
  <c r="R22" i="1"/>
  <c r="S22" i="1"/>
  <c r="P14" i="3"/>
  <c r="Q13" i="3"/>
  <c r="X629" i="1"/>
  <c r="W629" i="1"/>
  <c r="S629" i="1"/>
  <c r="R629" i="1"/>
  <c r="R38" i="3"/>
  <c r="X38" i="3"/>
  <c r="W38" i="3"/>
  <c r="S38" i="3"/>
  <c r="S105" i="3"/>
  <c r="R105" i="3"/>
  <c r="W105" i="3"/>
  <c r="X105" i="3"/>
  <c r="W146" i="1"/>
  <c r="X154" i="1"/>
  <c r="O46" i="1"/>
  <c r="X406" i="1"/>
  <c r="Q230" i="1"/>
  <c r="S224" i="1"/>
  <c r="R224" i="1"/>
  <c r="W450" i="1"/>
  <c r="Q193" i="1"/>
  <c r="S145" i="1"/>
  <c r="S193" i="1" s="1"/>
  <c r="R145" i="1"/>
  <c r="R193" i="1" s="1"/>
  <c r="X145" i="1"/>
  <c r="W145" i="1"/>
  <c r="W49" i="1"/>
  <c r="X71" i="1"/>
  <c r="W326" i="1"/>
  <c r="AE193" i="1"/>
  <c r="W260" i="1"/>
  <c r="X129" i="1"/>
  <c r="W160" i="1"/>
  <c r="R375" i="1"/>
  <c r="R391" i="1" s="1"/>
  <c r="Q391" i="1"/>
  <c r="S375" i="1"/>
  <c r="S391" i="1" s="1"/>
  <c r="N63" i="3"/>
  <c r="O62" i="3"/>
  <c r="O63" i="3" s="1"/>
  <c r="X26" i="1"/>
  <c r="W501" i="1"/>
  <c r="W534" i="1"/>
  <c r="N23" i="3"/>
  <c r="O21" i="3"/>
  <c r="O23" i="3" s="1"/>
  <c r="W551" i="1"/>
  <c r="X736" i="1"/>
  <c r="W890" i="1"/>
  <c r="X236" i="1"/>
  <c r="W457" i="1"/>
  <c r="X457" i="1"/>
  <c r="S457" i="1"/>
  <c r="R457" i="1"/>
  <c r="O640" i="1"/>
  <c r="N57" i="3"/>
  <c r="O55" i="3"/>
  <c r="O57" i="3" s="1"/>
  <c r="S640" i="1"/>
  <c r="R640" i="1"/>
  <c r="X349" i="1"/>
  <c r="R349" i="1"/>
  <c r="W349" i="1"/>
  <c r="S349" i="1"/>
  <c r="W836" i="1"/>
  <c r="O894" i="1"/>
  <c r="X894" i="1" s="1"/>
  <c r="W476" i="1"/>
  <c r="Q901" i="1"/>
  <c r="AA77" i="6"/>
  <c r="W814" i="1"/>
  <c r="W917" i="1"/>
  <c r="AE39" i="3"/>
  <c r="X525" i="1"/>
  <c r="W525" i="1"/>
  <c r="S525" i="1"/>
  <c r="R525" i="1"/>
  <c r="X112" i="3"/>
  <c r="W112" i="3"/>
  <c r="S112" i="3"/>
  <c r="R112" i="3"/>
  <c r="X92" i="3"/>
  <c r="R92" i="3"/>
  <c r="S92" i="3"/>
  <c r="W92" i="3"/>
  <c r="N20" i="8"/>
  <c r="O19" i="8"/>
  <c r="O20" i="8" s="1"/>
  <c r="X115" i="3"/>
  <c r="W115" i="3"/>
  <c r="S115" i="3"/>
  <c r="R115" i="3"/>
  <c r="S127" i="3"/>
  <c r="R127" i="3"/>
  <c r="W127" i="3"/>
  <c r="X127" i="3"/>
  <c r="W149" i="3"/>
  <c r="R149" i="3"/>
  <c r="X149" i="3"/>
  <c r="S149" i="3"/>
  <c r="O47" i="6"/>
  <c r="X25" i="1"/>
  <c r="R25" i="1"/>
  <c r="W25" i="1"/>
  <c r="S25" i="1"/>
  <c r="W451" i="1"/>
  <c r="X451" i="1"/>
  <c r="S451" i="1"/>
  <c r="R451" i="1"/>
  <c r="W804" i="1"/>
  <c r="X804" i="1"/>
  <c r="S804" i="1"/>
  <c r="R804" i="1"/>
  <c r="X93" i="3"/>
  <c r="W93" i="3"/>
  <c r="S93" i="3"/>
  <c r="R93" i="3"/>
  <c r="Q37" i="8"/>
  <c r="Q38" i="8" s="1"/>
  <c r="P38" i="8"/>
  <c r="X548" i="1"/>
  <c r="W548" i="1"/>
  <c r="S548" i="1"/>
  <c r="R548" i="1"/>
  <c r="S18" i="3"/>
  <c r="R18" i="3"/>
  <c r="X18" i="3"/>
  <c r="W18" i="3"/>
  <c r="W813" i="1"/>
  <c r="S813" i="1"/>
  <c r="R813" i="1"/>
  <c r="X813" i="1"/>
  <c r="X156" i="3"/>
  <c r="W156" i="3"/>
  <c r="S156" i="3"/>
  <c r="R156" i="3"/>
  <c r="W267" i="1"/>
  <c r="W511" i="1"/>
  <c r="N46" i="1"/>
  <c r="W159" i="1"/>
  <c r="X408" i="1"/>
  <c r="W278" i="1"/>
  <c r="W181" i="1"/>
  <c r="W503" i="1"/>
  <c r="X96" i="1"/>
  <c r="N222" i="1"/>
  <c r="O220" i="1"/>
  <c r="O222" i="1" s="1"/>
  <c r="W388" i="1"/>
  <c r="S415" i="1"/>
  <c r="R415" i="1"/>
  <c r="W540" i="1"/>
  <c r="W642" i="1"/>
  <c r="X678" i="1"/>
  <c r="N66" i="3"/>
  <c r="O65" i="3"/>
  <c r="O66" i="3" s="1"/>
  <c r="W482" i="1"/>
  <c r="W789" i="1"/>
  <c r="O168" i="3"/>
  <c r="O172" i="3" s="1"/>
  <c r="N172" i="3"/>
  <c r="W604" i="1"/>
  <c r="R496" i="1"/>
  <c r="X496" i="1"/>
  <c r="W496" i="1"/>
  <c r="S496" i="1"/>
  <c r="W623" i="1"/>
  <c r="W665" i="1"/>
  <c r="W797" i="1"/>
  <c r="W881" i="1"/>
  <c r="Q176" i="3"/>
  <c r="W487" i="1"/>
  <c r="W609" i="1"/>
  <c r="X8" i="3"/>
  <c r="W8" i="3"/>
  <c r="S8" i="3"/>
  <c r="R8" i="3"/>
  <c r="X514" i="1"/>
  <c r="W715" i="1"/>
  <c r="W709" i="1"/>
  <c r="R28" i="1"/>
  <c r="S28" i="1"/>
  <c r="W28" i="1"/>
  <c r="X28" i="1"/>
  <c r="S353" i="1"/>
  <c r="R353" i="1"/>
  <c r="X353" i="1"/>
  <c r="W353" i="1"/>
  <c r="W597" i="1"/>
  <c r="W679" i="1"/>
  <c r="W175" i="3"/>
  <c r="R576" i="1"/>
  <c r="X576" i="1"/>
  <c r="W576" i="1"/>
  <c r="S576" i="1"/>
  <c r="N9" i="6"/>
  <c r="O6" i="6"/>
  <c r="O9" i="6" s="1"/>
  <c r="X102" i="3"/>
  <c r="W102" i="3"/>
  <c r="R102" i="3"/>
  <c r="S102" i="3"/>
  <c r="N26" i="7"/>
  <c r="O25" i="7"/>
  <c r="O26" i="7" s="1"/>
  <c r="N14" i="8"/>
  <c r="O11" i="8"/>
  <c r="O14" i="8" s="1"/>
  <c r="X342" i="1"/>
  <c r="S342" i="1"/>
  <c r="R342" i="1"/>
  <c r="W342" i="1"/>
  <c r="X87" i="3"/>
  <c r="W87" i="3"/>
  <c r="S87" i="3"/>
  <c r="R87" i="3"/>
  <c r="N896" i="1"/>
  <c r="O896" i="1" s="1"/>
  <c r="X896" i="1" s="1"/>
  <c r="I896" i="1"/>
  <c r="X107" i="3"/>
  <c r="W107" i="3"/>
  <c r="S107" i="3"/>
  <c r="R107" i="3"/>
  <c r="R315" i="1"/>
  <c r="X315" i="1"/>
  <c r="W315" i="1"/>
  <c r="S315" i="1"/>
  <c r="X106" i="3"/>
  <c r="W106" i="3"/>
  <c r="S106" i="3"/>
  <c r="R106" i="3"/>
  <c r="P53" i="3"/>
  <c r="Q48" i="3"/>
  <c r="X572" i="1"/>
  <c r="W572" i="1"/>
  <c r="S572" i="1"/>
  <c r="R572" i="1"/>
  <c r="P27" i="6"/>
  <c r="Q26" i="6"/>
  <c r="Q27" i="6" s="1"/>
  <c r="X430" i="1"/>
  <c r="W254" i="1"/>
  <c r="W288" i="1"/>
  <c r="AE373" i="1"/>
  <c r="X291" i="1"/>
  <c r="W332" i="1"/>
  <c r="X190" i="1"/>
  <c r="X158" i="1"/>
  <c r="X330" i="1"/>
  <c r="W387" i="1"/>
  <c r="X447" i="1"/>
  <c r="X32" i="1"/>
  <c r="X34" i="1" s="1"/>
  <c r="W32" i="1"/>
  <c r="W34" i="1" s="1"/>
  <c r="S32" i="1"/>
  <c r="S34" i="1" s="1"/>
  <c r="R32" i="1"/>
  <c r="R34" i="1" s="1"/>
  <c r="Q34" i="1"/>
  <c r="W778" i="1"/>
  <c r="W891" i="1"/>
  <c r="X733" i="1"/>
  <c r="W752" i="1"/>
  <c r="N14" i="3"/>
  <c r="O13" i="3"/>
  <c r="O14" i="3" s="1"/>
  <c r="X418" i="1"/>
  <c r="O78" i="3"/>
  <c r="W366" i="1"/>
  <c r="W756" i="1"/>
  <c r="W818" i="1"/>
  <c r="W151" i="1"/>
  <c r="X412" i="1"/>
  <c r="W547" i="1"/>
  <c r="R314" i="1"/>
  <c r="X314" i="1"/>
  <c r="W314" i="1"/>
  <c r="S314" i="1"/>
  <c r="W883" i="1"/>
  <c r="W150" i="1"/>
  <c r="W437" i="1"/>
  <c r="R437" i="1"/>
  <c r="S437" i="1"/>
  <c r="X437" i="1"/>
  <c r="X554" i="1"/>
  <c r="W554" i="1"/>
  <c r="S554" i="1"/>
  <c r="R554" i="1"/>
  <c r="AE12" i="4"/>
  <c r="X801" i="1"/>
  <c r="X108" i="3"/>
  <c r="W108" i="3"/>
  <c r="S108" i="3"/>
  <c r="R108" i="3"/>
  <c r="X137" i="3"/>
  <c r="W137" i="3"/>
  <c r="R137" i="3"/>
  <c r="S137" i="3"/>
  <c r="Q36" i="3"/>
  <c r="P39" i="3"/>
  <c r="W10" i="4"/>
  <c r="N35" i="8"/>
  <c r="O34" i="8"/>
  <c r="O35" i="8" s="1"/>
  <c r="N38" i="8"/>
  <c r="O37" i="8"/>
  <c r="O38" i="8" s="1"/>
  <c r="X101" i="3"/>
  <c r="W101" i="3"/>
  <c r="S101" i="3"/>
  <c r="R101" i="3"/>
  <c r="P33" i="6"/>
  <c r="Q29" i="6"/>
  <c r="Q33" i="6" s="1"/>
  <c r="S138" i="3"/>
  <c r="X138" i="3"/>
  <c r="W138" i="3"/>
  <c r="R138" i="3"/>
  <c r="X580" i="1"/>
  <c r="W580" i="1"/>
  <c r="S580" i="1"/>
  <c r="R580" i="1"/>
  <c r="X98" i="3"/>
  <c r="R98" i="3"/>
  <c r="W98" i="3"/>
  <c r="S98" i="3"/>
  <c r="Q68" i="3"/>
  <c r="P20" i="8"/>
  <c r="Q19" i="8"/>
  <c r="Q20" i="8" s="1"/>
  <c r="W112" i="1"/>
  <c r="X19" i="1"/>
  <c r="X426" i="1"/>
  <c r="O193" i="1"/>
  <c r="W484" i="1"/>
  <c r="W489" i="1"/>
  <c r="W91" i="1"/>
  <c r="W248" i="1"/>
  <c r="AE316" i="1"/>
  <c r="W255" i="1"/>
  <c r="X436" i="1"/>
  <c r="AE74" i="1"/>
  <c r="W213" i="1"/>
  <c r="N11" i="3"/>
  <c r="O6" i="3"/>
  <c r="O11" i="3" s="1"/>
  <c r="W509" i="1"/>
  <c r="W897" i="1"/>
  <c r="O36" i="3"/>
  <c r="O39" i="3" s="1"/>
  <c r="N39" i="3"/>
  <c r="W21" i="1"/>
  <c r="W282" i="1"/>
  <c r="W685" i="1"/>
  <c r="W579" i="1"/>
  <c r="X914" i="1"/>
  <c r="W784" i="1"/>
  <c r="R454" i="1"/>
  <c r="X454" i="1"/>
  <c r="W454" i="1"/>
  <c r="S454" i="1"/>
  <c r="X583" i="1"/>
  <c r="W583" i="1"/>
  <c r="S583" i="1"/>
  <c r="R583" i="1"/>
  <c r="X684" i="1"/>
  <c r="X662" i="1"/>
  <c r="N36" i="6"/>
  <c r="O35" i="6"/>
  <c r="O36" i="6" s="1"/>
  <c r="X234" i="1"/>
  <c r="W675" i="1"/>
  <c r="AE831" i="1"/>
  <c r="N14" i="7"/>
  <c r="O13" i="7"/>
  <c r="O14" i="7" s="1"/>
  <c r="S748" i="1"/>
  <c r="R748" i="1"/>
  <c r="W748" i="1"/>
  <c r="X748" i="1"/>
  <c r="O28" i="8"/>
  <c r="O29" i="8" s="1"/>
  <c r="N29" i="8"/>
  <c r="R94" i="3"/>
  <c r="X94" i="3"/>
  <c r="W94" i="3"/>
  <c r="S94" i="3"/>
  <c r="X164" i="3"/>
  <c r="W164" i="3"/>
  <c r="S164" i="3"/>
  <c r="R164" i="3"/>
  <c r="S519" i="1"/>
  <c r="W519" i="1"/>
  <c r="X519" i="1"/>
  <c r="R519" i="1"/>
  <c r="Q6" i="7"/>
  <c r="Q8" i="7" s="1"/>
  <c r="P8" i="7"/>
  <c r="P316" i="1"/>
  <c r="Q313" i="1"/>
  <c r="W57" i="1"/>
  <c r="S57" i="1"/>
  <c r="X57" i="1"/>
  <c r="R57" i="1"/>
  <c r="S117" i="3"/>
  <c r="R117" i="3"/>
  <c r="W117" i="3"/>
  <c r="X117" i="3"/>
  <c r="P36" i="6"/>
  <c r="Q35" i="6"/>
  <c r="Q36" i="6" s="1"/>
  <c r="W601" i="1"/>
  <c r="S601" i="1"/>
  <c r="R601" i="1"/>
  <c r="X601" i="1"/>
  <c r="X585" i="1"/>
  <c r="W585" i="1"/>
  <c r="S585" i="1"/>
  <c r="R585" i="1"/>
  <c r="S51" i="3"/>
  <c r="W51" i="3"/>
  <c r="X51" i="3"/>
  <c r="R51" i="3"/>
  <c r="X159" i="3"/>
  <c r="W159" i="3"/>
  <c r="S159" i="3"/>
  <c r="R159" i="3"/>
  <c r="X710" i="1"/>
  <c r="W710" i="1"/>
  <c r="S710" i="1"/>
  <c r="R710" i="1"/>
  <c r="X243" i="1"/>
  <c r="W284" i="1"/>
  <c r="W399" i="1"/>
  <c r="X324" i="1"/>
  <c r="X309" i="1"/>
  <c r="X167" i="1"/>
  <c r="N193" i="1"/>
  <c r="O224" i="1"/>
  <c r="AE218" i="1"/>
  <c r="W38" i="1"/>
  <c r="O393" i="1"/>
  <c r="W318" i="1"/>
  <c r="R318" i="1"/>
  <c r="R333" i="1" s="1"/>
  <c r="Q333" i="1"/>
  <c r="X318" i="1"/>
  <c r="X333" i="1" s="1"/>
  <c r="S318" i="1"/>
  <c r="S333" i="1" s="1"/>
  <c r="W434" i="1"/>
  <c r="W272" i="1"/>
  <c r="AE76" i="3"/>
  <c r="X499" i="1"/>
  <c r="W499" i="1"/>
  <c r="R499" i="1"/>
  <c r="S499" i="1"/>
  <c r="Q920" i="1"/>
  <c r="W771" i="1"/>
  <c r="W823" i="1"/>
  <c r="W762" i="1"/>
  <c r="W746" i="1"/>
  <c r="W819" i="1"/>
  <c r="S220" i="1"/>
  <c r="S222" i="1" s="1"/>
  <c r="Q222" i="1"/>
  <c r="R220" i="1"/>
  <c r="R222" i="1" s="1"/>
  <c r="W664" i="1"/>
  <c r="W506" i="1"/>
  <c r="AE19" i="3"/>
  <c r="X931" i="1"/>
  <c r="X932" i="1" s="1"/>
  <c r="W931" i="1"/>
  <c r="W932" i="1" s="1"/>
  <c r="Q932" i="1"/>
  <c r="W798" i="1"/>
  <c r="W720" i="1"/>
  <c r="Q892" i="1"/>
  <c r="X582" i="1"/>
  <c r="W582" i="1"/>
  <c r="S582" i="1"/>
  <c r="R582" i="1"/>
  <c r="X870" i="1"/>
  <c r="W870" i="1"/>
  <c r="S870" i="1"/>
  <c r="R870" i="1"/>
  <c r="X81" i="3"/>
  <c r="W81" i="3"/>
  <c r="S81" i="3"/>
  <c r="R81" i="3"/>
  <c r="AA86" i="6"/>
  <c r="AA63" i="7"/>
  <c r="R731" i="1"/>
  <c r="S731" i="1"/>
  <c r="W8" i="4"/>
  <c r="X337" i="1"/>
  <c r="W337" i="1"/>
  <c r="S337" i="1"/>
  <c r="R337" i="1"/>
  <c r="X432" i="1"/>
  <c r="S432" i="1"/>
  <c r="R432" i="1"/>
  <c r="W432" i="1"/>
  <c r="W573" i="1"/>
  <c r="S573" i="1"/>
  <c r="R573" i="1"/>
  <c r="X573" i="1"/>
  <c r="X147" i="3"/>
  <c r="W147" i="3"/>
  <c r="S147" i="3"/>
  <c r="R147" i="3"/>
  <c r="R339" i="1"/>
  <c r="X339" i="1"/>
  <c r="W339" i="1"/>
  <c r="S339" i="1"/>
  <c r="S755" i="1"/>
  <c r="R755" i="1"/>
  <c r="W755" i="1"/>
  <c r="X755" i="1"/>
  <c r="R470" i="1"/>
  <c r="X470" i="1"/>
  <c r="W470" i="1"/>
  <c r="S470" i="1"/>
  <c r="S577" i="1"/>
  <c r="R577" i="1"/>
  <c r="W577" i="1"/>
  <c r="X577" i="1"/>
  <c r="X668" i="1"/>
  <c r="W668" i="1"/>
  <c r="R668" i="1"/>
  <c r="S668" i="1"/>
  <c r="P29" i="7"/>
  <c r="Q28" i="7"/>
  <c r="Q29" i="7" s="1"/>
  <c r="X192" i="1"/>
  <c r="W78" i="1"/>
  <c r="W422" i="1"/>
  <c r="W121" i="1"/>
  <c r="W383" i="1"/>
  <c r="N251" i="1"/>
  <c r="O232" i="1"/>
  <c r="O251" i="1" s="1"/>
  <c r="W389" i="1"/>
  <c r="S393" i="1"/>
  <c r="R393" i="1"/>
  <c r="O364" i="1"/>
  <c r="N39" i="6"/>
  <c r="O38" i="6"/>
  <c r="O39" i="6" s="1"/>
  <c r="W910" i="1"/>
  <c r="N166" i="3"/>
  <c r="O154" i="3"/>
  <c r="O166" i="3" s="1"/>
  <c r="W888" i="1"/>
  <c r="W652" i="1"/>
  <c r="W635" i="1"/>
  <c r="W879" i="1"/>
  <c r="AA18" i="6"/>
  <c r="W124" i="1"/>
  <c r="W911" i="1"/>
  <c r="P60" i="3"/>
  <c r="Q59" i="3"/>
  <c r="X872" i="1"/>
  <c r="W872" i="1"/>
  <c r="R872" i="1"/>
  <c r="S872" i="1"/>
  <c r="AA66" i="8"/>
  <c r="S65" i="3"/>
  <c r="S66" i="3" s="1"/>
  <c r="Q66" i="3"/>
  <c r="R65" i="3"/>
  <c r="R66" i="3" s="1"/>
  <c r="W65" i="3"/>
  <c r="W66" i="3" s="1"/>
  <c r="Q78" i="3"/>
  <c r="X761" i="1"/>
  <c r="W761" i="1"/>
  <c r="S761" i="1"/>
  <c r="R761" i="1"/>
  <c r="R37" i="3"/>
  <c r="X37" i="3"/>
  <c r="W37" i="3"/>
  <c r="S37" i="3"/>
  <c r="Q364" i="1"/>
  <c r="P367" i="1"/>
  <c r="W136" i="3"/>
  <c r="S136" i="3"/>
  <c r="R136" i="3"/>
  <c r="X136" i="3"/>
  <c r="X279" i="1"/>
  <c r="W279" i="1"/>
  <c r="R279" i="1"/>
  <c r="S279" i="1"/>
  <c r="S398" i="1"/>
  <c r="R398" i="1"/>
  <c r="X398" i="1"/>
  <c r="W398" i="1"/>
  <c r="Q131" i="3"/>
  <c r="X114" i="3"/>
  <c r="W114" i="3"/>
  <c r="S114" i="3"/>
  <c r="R114" i="3"/>
  <c r="X677" i="1"/>
  <c r="W677" i="1"/>
  <c r="S677" i="1"/>
  <c r="R677" i="1"/>
  <c r="P66" i="7"/>
  <c r="Q65" i="7"/>
  <c r="Q66" i="7" s="1"/>
  <c r="N74" i="1"/>
  <c r="O65" i="1"/>
  <c r="O74" i="1" s="1"/>
  <c r="O143" i="1"/>
  <c r="W360" i="1"/>
  <c r="W362" i="1" s="1"/>
  <c r="Q362" i="1"/>
  <c r="X360" i="1"/>
  <c r="X362" i="1" s="1"/>
  <c r="S360" i="1"/>
  <c r="S362" i="1" s="1"/>
  <c r="R360" i="1"/>
  <c r="R362" i="1" s="1"/>
  <c r="AE638" i="1"/>
  <c r="O52" i="1"/>
  <c r="AE391" i="1"/>
  <c r="X574" i="1"/>
  <c r="R574" i="1"/>
  <c r="W574" i="1"/>
  <c r="S574" i="1"/>
  <c r="Q65" i="1"/>
  <c r="P74" i="1"/>
  <c r="S355" i="1"/>
  <c r="R355" i="1"/>
  <c r="X355" i="1"/>
  <c r="W355" i="1"/>
  <c r="N12" i="4"/>
  <c r="O6" i="4"/>
  <c r="O12" i="4" s="1"/>
  <c r="O446" i="1"/>
  <c r="X56" i="3"/>
  <c r="R56" i="3"/>
  <c r="S56" i="3"/>
  <c r="W56" i="3"/>
  <c r="O31" i="8"/>
  <c r="O32" i="8" s="1"/>
  <c r="N32" i="8"/>
  <c r="X535" i="1"/>
  <c r="W535" i="1"/>
  <c r="S535" i="1"/>
  <c r="R535" i="1"/>
  <c r="X160" i="3"/>
  <c r="W160" i="3"/>
  <c r="S160" i="3"/>
  <c r="R160" i="3"/>
  <c r="AA14" i="8"/>
  <c r="W561" i="1"/>
  <c r="X561" i="1"/>
  <c r="S561" i="1"/>
  <c r="R561" i="1"/>
  <c r="X9" i="3"/>
  <c r="W9" i="3"/>
  <c r="S9" i="3"/>
  <c r="R9" i="3"/>
  <c r="X485" i="1"/>
  <c r="S485" i="1"/>
  <c r="W485" i="1"/>
  <c r="R485" i="1"/>
  <c r="X875" i="1"/>
  <c r="W875" i="1"/>
  <c r="S875" i="1"/>
  <c r="R875" i="1"/>
  <c r="Q21" i="3"/>
  <c r="P23" i="3"/>
  <c r="P43" i="3"/>
  <c r="Q41" i="3"/>
  <c r="W277" i="1"/>
  <c r="S277" i="1"/>
  <c r="R277" i="1"/>
  <c r="X277" i="1"/>
  <c r="X471" i="1"/>
  <c r="W471" i="1"/>
  <c r="R471" i="1"/>
  <c r="S471" i="1"/>
  <c r="X141" i="3"/>
  <c r="W141" i="3"/>
  <c r="S141" i="3"/>
  <c r="R141" i="3"/>
  <c r="R557" i="1"/>
  <c r="X557" i="1"/>
  <c r="W557" i="1"/>
  <c r="S557" i="1"/>
  <c r="X692" i="1"/>
  <c r="W692" i="1"/>
  <c r="S692" i="1"/>
  <c r="R692" i="1"/>
  <c r="X124" i="3"/>
  <c r="W124" i="3"/>
  <c r="S124" i="3"/>
  <c r="R124" i="3"/>
  <c r="G930" i="1"/>
  <c r="AE930" i="1"/>
  <c r="AB924" i="1"/>
  <c r="AD924" i="1"/>
  <c r="AC924" i="1"/>
  <c r="AA924" i="1"/>
  <c r="Z924" i="1"/>
  <c r="T924" i="1"/>
  <c r="M924" i="1"/>
  <c r="L924" i="1"/>
  <c r="K924" i="1"/>
  <c r="J924" i="1"/>
  <c r="J926" i="1" s="1"/>
  <c r="G924" i="1"/>
  <c r="F924" i="1"/>
  <c r="Q11" i="6" l="1"/>
  <c r="Q12" i="6" s="1"/>
  <c r="S139" i="3"/>
  <c r="P166" i="3"/>
  <c r="X731" i="1"/>
  <c r="P199" i="1"/>
  <c r="S145" i="3"/>
  <c r="W683" i="1"/>
  <c r="X145" i="3"/>
  <c r="N230" i="1"/>
  <c r="O230" i="1"/>
  <c r="W139" i="3"/>
  <c r="N18" i="6"/>
  <c r="Q48" i="1"/>
  <c r="X48" i="1" s="1"/>
  <c r="X50" i="1" s="1"/>
  <c r="W711" i="1"/>
  <c r="R140" i="3"/>
  <c r="W140" i="3"/>
  <c r="X140" i="3"/>
  <c r="W695" i="1"/>
  <c r="W333" i="1"/>
  <c r="W749" i="1"/>
  <c r="N71" i="3"/>
  <c r="X139" i="3"/>
  <c r="W700" i="1"/>
  <c r="O66" i="8"/>
  <c r="W310" i="1"/>
  <c r="W134" i="3"/>
  <c r="X743" i="1"/>
  <c r="X110" i="3"/>
  <c r="X672" i="1"/>
  <c r="P17" i="8"/>
  <c r="X305" i="1"/>
  <c r="O71" i="3"/>
  <c r="O373" i="1"/>
  <c r="X265" i="1"/>
  <c r="N413" i="1"/>
  <c r="O413" i="1"/>
  <c r="W563" i="1"/>
  <c r="W110" i="3"/>
  <c r="S110" i="3"/>
  <c r="S86" i="3"/>
  <c r="W145" i="3"/>
  <c r="Q77" i="6"/>
  <c r="W559" i="1"/>
  <c r="O16" i="8"/>
  <c r="O17" i="8" s="1"/>
  <c r="X708" i="1"/>
  <c r="X86" i="3"/>
  <c r="N23" i="7"/>
  <c r="R82" i="3"/>
  <c r="X439" i="1"/>
  <c r="P18" i="6"/>
  <c r="W86" i="3"/>
  <c r="X559" i="1"/>
  <c r="W617" i="1"/>
  <c r="W605" i="1"/>
  <c r="S605" i="1"/>
  <c r="W641" i="1"/>
  <c r="W588" i="1"/>
  <c r="X96" i="3"/>
  <c r="W440" i="1"/>
  <c r="W88" i="3"/>
  <c r="O150" i="3"/>
  <c r="W718" i="1"/>
  <c r="R134" i="3"/>
  <c r="R88" i="3"/>
  <c r="P150" i="3"/>
  <c r="W846" i="1"/>
  <c r="Q14" i="8"/>
  <c r="W370" i="1"/>
  <c r="P14" i="8"/>
  <c r="N24" i="6"/>
  <c r="X478" i="1"/>
  <c r="O20" i="7"/>
  <c r="R96" i="3"/>
  <c r="N26" i="8"/>
  <c r="S96" i="3"/>
  <c r="W95" i="3"/>
  <c r="W96" i="3"/>
  <c r="W70" i="3"/>
  <c r="X95" i="3"/>
  <c r="Q63" i="7"/>
  <c r="R95" i="3"/>
  <c r="X431" i="1"/>
  <c r="N50" i="1"/>
  <c r="X411" i="1"/>
  <c r="R411" i="1"/>
  <c r="R413" i="1" s="1"/>
  <c r="S411" i="1"/>
  <c r="S413" i="1" s="1"/>
  <c r="P413" i="1"/>
  <c r="R558" i="1"/>
  <c r="O311" i="1"/>
  <c r="W300" i="1"/>
  <c r="O26" i="8"/>
  <c r="N311" i="1"/>
  <c r="Q20" i="7"/>
  <c r="X588" i="1"/>
  <c r="X88" i="3"/>
  <c r="R559" i="1"/>
  <c r="X605" i="1"/>
  <c r="P63" i="7"/>
  <c r="X134" i="3"/>
  <c r="S230" i="1"/>
  <c r="Q20" i="6"/>
  <c r="Q21" i="6" s="1"/>
  <c r="W586" i="1"/>
  <c r="R230" i="1"/>
  <c r="P77" i="6"/>
  <c r="R588" i="1"/>
  <c r="O41" i="6"/>
  <c r="O42" i="6" s="1"/>
  <c r="N20" i="7"/>
  <c r="N350" i="1"/>
  <c r="X555" i="1"/>
  <c r="P26" i="8"/>
  <c r="W555" i="1"/>
  <c r="R718" i="1"/>
  <c r="O350" i="1"/>
  <c r="N150" i="3"/>
  <c r="N367" i="1"/>
  <c r="S718" i="1"/>
  <c r="O367" i="1"/>
  <c r="X718" i="1"/>
  <c r="W839" i="1"/>
  <c r="W458" i="1"/>
  <c r="AA88" i="6"/>
  <c r="Q26" i="8"/>
  <c r="P20" i="7"/>
  <c r="X565" i="1"/>
  <c r="W420" i="1"/>
  <c r="X553" i="1"/>
  <c r="O831" i="1"/>
  <c r="N831" i="1"/>
  <c r="O876" i="1"/>
  <c r="Q23" i="6"/>
  <c r="Q24" i="6" s="1"/>
  <c r="N876" i="1"/>
  <c r="O129" i="3"/>
  <c r="N63" i="7"/>
  <c r="O441" i="1"/>
  <c r="N66" i="8"/>
  <c r="N129" i="3"/>
  <c r="N441" i="1"/>
  <c r="R565" i="1"/>
  <c r="W411" i="1"/>
  <c r="X878" i="1"/>
  <c r="X892" i="1" s="1"/>
  <c r="Q638" i="1"/>
  <c r="N63" i="1"/>
  <c r="Q86" i="6"/>
  <c r="R12" i="4"/>
  <c r="S555" i="1"/>
  <c r="W524" i="1"/>
  <c r="W68" i="1"/>
  <c r="O63" i="1"/>
  <c r="P86" i="6"/>
  <c r="O638" i="1"/>
  <c r="O77" i="6"/>
  <c r="P19" i="3"/>
  <c r="X70" i="3"/>
  <c r="N638" i="1"/>
  <c r="X123" i="3"/>
  <c r="N77" i="6"/>
  <c r="S17" i="3"/>
  <c r="R553" i="1"/>
  <c r="W123" i="3"/>
  <c r="N373" i="1"/>
  <c r="X82" i="3"/>
  <c r="S553" i="1"/>
  <c r="R123" i="3"/>
  <c r="N19" i="3"/>
  <c r="N218" i="1"/>
  <c r="N86" i="6"/>
  <c r="W553" i="1"/>
  <c r="O19" i="3"/>
  <c r="O218" i="1"/>
  <c r="X526" i="1"/>
  <c r="W878" i="1"/>
  <c r="W892" i="1" s="1"/>
  <c r="P129" i="3"/>
  <c r="O86" i="6"/>
  <c r="W565" i="1"/>
  <c r="W82" i="3"/>
  <c r="W227" i="1"/>
  <c r="X17" i="3"/>
  <c r="P638" i="1"/>
  <c r="P66" i="8"/>
  <c r="O63" i="7"/>
  <c r="O68" i="7" s="1"/>
  <c r="X531" i="1"/>
  <c r="W266" i="1"/>
  <c r="S70" i="3"/>
  <c r="X201" i="1"/>
  <c r="R672" i="1"/>
  <c r="R70" i="3"/>
  <c r="W558" i="1"/>
  <c r="S672" i="1"/>
  <c r="X650" i="1"/>
  <c r="Q40" i="8"/>
  <c r="Q66" i="8" s="1"/>
  <c r="X558" i="1"/>
  <c r="P29" i="8"/>
  <c r="W672" i="1"/>
  <c r="P71" i="3"/>
  <c r="X744" i="1"/>
  <c r="R531" i="1"/>
  <c r="S531" i="1"/>
  <c r="W531" i="1"/>
  <c r="Q438" i="1"/>
  <c r="P441" i="1"/>
  <c r="X68" i="1"/>
  <c r="W562" i="1"/>
  <c r="X600" i="1"/>
  <c r="W717" i="1"/>
  <c r="W416" i="1"/>
  <c r="W725" i="1"/>
  <c r="P42" i="6"/>
  <c r="X844" i="1"/>
  <c r="W822" i="1"/>
  <c r="X822" i="1"/>
  <c r="Q647" i="1"/>
  <c r="P831" i="1"/>
  <c r="X842" i="1"/>
  <c r="W842" i="1"/>
  <c r="X515" i="1"/>
  <c r="W515" i="1"/>
  <c r="X205" i="1"/>
  <c r="W205" i="1"/>
  <c r="X653" i="1"/>
  <c r="W653" i="1"/>
  <c r="X308" i="1"/>
  <c r="W308" i="1"/>
  <c r="W211" i="1"/>
  <c r="X211" i="1"/>
  <c r="X344" i="1"/>
  <c r="W344" i="1"/>
  <c r="X365" i="1"/>
  <c r="W365" i="1"/>
  <c r="O20" i="6"/>
  <c r="O21" i="6" s="1"/>
  <c r="X734" i="1"/>
  <c r="W734" i="1"/>
  <c r="X483" i="1"/>
  <c r="W483" i="1"/>
  <c r="X630" i="1"/>
  <c r="W630" i="1"/>
  <c r="X286" i="1"/>
  <c r="W286" i="1"/>
  <c r="X460" i="1"/>
  <c r="W61" i="1"/>
  <c r="X61" i="1"/>
  <c r="W407" i="1"/>
  <c r="X407" i="1"/>
  <c r="W274" i="1"/>
  <c r="X274" i="1"/>
  <c r="X707" i="1"/>
  <c r="W707" i="1"/>
  <c r="X203" i="1"/>
  <c r="W203" i="1"/>
  <c r="X502" i="1"/>
  <c r="W502" i="1"/>
  <c r="W341" i="1"/>
  <c r="X341" i="1"/>
  <c r="X275" i="1"/>
  <c r="W275" i="1"/>
  <c r="X651" i="1"/>
  <c r="W651" i="1"/>
  <c r="X603" i="1"/>
  <c r="W603" i="1"/>
  <c r="W393" i="1"/>
  <c r="W375" i="1"/>
  <c r="W391" i="1" s="1"/>
  <c r="X25" i="3"/>
  <c r="X29" i="3" s="1"/>
  <c r="X689" i="1"/>
  <c r="W689" i="1"/>
  <c r="X719" i="1"/>
  <c r="W719" i="1"/>
  <c r="W492" i="1"/>
  <c r="X492" i="1"/>
  <c r="X590" i="1"/>
  <c r="W590" i="1"/>
  <c r="W613" i="1"/>
  <c r="X613" i="1"/>
  <c r="P23" i="7"/>
  <c r="X393" i="1"/>
  <c r="W654" i="1"/>
  <c r="S143" i="1"/>
  <c r="X614" i="1"/>
  <c r="W614" i="1"/>
  <c r="X735" i="1"/>
  <c r="W735" i="1"/>
  <c r="X62" i="1"/>
  <c r="W62" i="1"/>
  <c r="X375" i="1"/>
  <c r="X391" i="1" s="1"/>
  <c r="W17" i="3"/>
  <c r="S600" i="1"/>
  <c r="R600" i="1"/>
  <c r="X593" i="1"/>
  <c r="W593" i="1"/>
  <c r="X210" i="1"/>
  <c r="W210" i="1"/>
  <c r="X550" i="1"/>
  <c r="W550" i="1"/>
  <c r="AA68" i="7"/>
  <c r="W253" i="1"/>
  <c r="X494" i="1"/>
  <c r="W494" i="1"/>
  <c r="W806" i="1"/>
  <c r="X806" i="1"/>
  <c r="X732" i="1"/>
  <c r="W732" i="1"/>
  <c r="W625" i="1"/>
  <c r="X625" i="1"/>
  <c r="W660" i="1"/>
  <c r="X660" i="1"/>
  <c r="W894" i="1"/>
  <c r="X920" i="1"/>
  <c r="W52" i="1"/>
  <c r="W193" i="1"/>
  <c r="AE833" i="1"/>
  <c r="AE903" i="1" s="1"/>
  <c r="X46" i="1"/>
  <c r="W201" i="1"/>
  <c r="W896" i="1"/>
  <c r="N901" i="1"/>
  <c r="W415" i="1"/>
  <c r="W45" i="3"/>
  <c r="W46" i="3" s="1"/>
  <c r="W25" i="3"/>
  <c r="W29" i="3" s="1"/>
  <c r="W143" i="1"/>
  <c r="S15" i="1"/>
  <c r="S30" i="1" s="1"/>
  <c r="Q30" i="1"/>
  <c r="X15" i="1"/>
  <c r="X30" i="1" s="1"/>
  <c r="W15" i="1"/>
  <c r="W30" i="1" s="1"/>
  <c r="R15" i="1"/>
  <c r="R30" i="1" s="1"/>
  <c r="S63" i="1"/>
  <c r="X358" i="1"/>
  <c r="W76" i="1"/>
  <c r="W84" i="1" s="1"/>
  <c r="W65" i="1"/>
  <c r="W74" i="1" s="1"/>
  <c r="Q74" i="1"/>
  <c r="X65" i="1"/>
  <c r="S65" i="1"/>
  <c r="S74" i="1" s="1"/>
  <c r="R65" i="1"/>
  <c r="R74" i="1" s="1"/>
  <c r="AA77" i="8"/>
  <c r="W232" i="1"/>
  <c r="W251" i="1" s="1"/>
  <c r="R63" i="1"/>
  <c r="R358" i="1"/>
  <c r="W6" i="4"/>
  <c r="W12" i="4" s="1"/>
  <c r="Q316" i="1"/>
  <c r="W313" i="1"/>
  <c r="W316" i="1" s="1"/>
  <c r="S313" i="1"/>
  <c r="S316" i="1" s="1"/>
  <c r="X313" i="1"/>
  <c r="X316" i="1" s="1"/>
  <c r="R313" i="1"/>
  <c r="R316" i="1" s="1"/>
  <c r="AE152" i="3"/>
  <c r="AE178" i="3" s="1"/>
  <c r="R6" i="3"/>
  <c r="R11" i="3" s="1"/>
  <c r="Q11" i="3"/>
  <c r="S6" i="3"/>
  <c r="S11" i="3" s="1"/>
  <c r="X6" i="3"/>
  <c r="X11" i="3" s="1"/>
  <c r="W6" i="3"/>
  <c r="W11" i="3" s="1"/>
  <c r="X232" i="1"/>
  <c r="X251" i="1" s="1"/>
  <c r="X154" i="3"/>
  <c r="X166" i="3" s="1"/>
  <c r="W154" i="3"/>
  <c r="W166" i="3" s="1"/>
  <c r="S154" i="3"/>
  <c r="S166" i="3" s="1"/>
  <c r="Q166" i="3"/>
  <c r="R154" i="3"/>
  <c r="R166" i="3" s="1"/>
  <c r="S358" i="1"/>
  <c r="W443" i="1"/>
  <c r="W444" i="1" s="1"/>
  <c r="X13" i="3"/>
  <c r="X14" i="3" s="1"/>
  <c r="W13" i="3"/>
  <c r="W14" i="3" s="1"/>
  <c r="S13" i="3"/>
  <c r="S14" i="3" s="1"/>
  <c r="Q14" i="3"/>
  <c r="R13" i="3"/>
  <c r="R14" i="3" s="1"/>
  <c r="S41" i="3"/>
  <c r="S43" i="3" s="1"/>
  <c r="X41" i="3"/>
  <c r="X43" i="3" s="1"/>
  <c r="W41" i="3"/>
  <c r="W43" i="3" s="1"/>
  <c r="Q43" i="3"/>
  <c r="R41" i="3"/>
  <c r="R43" i="3" s="1"/>
  <c r="Q150" i="3"/>
  <c r="X131" i="3"/>
  <c r="W131" i="3"/>
  <c r="S131" i="3"/>
  <c r="S150" i="3" s="1"/>
  <c r="R131" i="3"/>
  <c r="Q19" i="3"/>
  <c r="X16" i="3"/>
  <c r="W16" i="3"/>
  <c r="R16" i="3"/>
  <c r="R19" i="3" s="1"/>
  <c r="S16" i="3"/>
  <c r="W31" i="3"/>
  <c r="W34" i="3" s="1"/>
  <c r="W224" i="1"/>
  <c r="W168" i="3"/>
  <c r="W172" i="3" s="1"/>
  <c r="X31" i="3"/>
  <c r="X34" i="3" s="1"/>
  <c r="W446" i="1"/>
  <c r="X443" i="1"/>
  <c r="X444" i="1" s="1"/>
  <c r="X68" i="3"/>
  <c r="W68" i="3"/>
  <c r="S68" i="3"/>
  <c r="R68" i="3"/>
  <c r="Q71" i="3"/>
  <c r="Q129" i="3"/>
  <c r="S78" i="3"/>
  <c r="R78" i="3"/>
  <c r="X78" i="3"/>
  <c r="W78" i="3"/>
  <c r="W220" i="1"/>
  <c r="W222" i="1" s="1"/>
  <c r="Q373" i="1"/>
  <c r="S369" i="1"/>
  <c r="S373" i="1" s="1"/>
  <c r="R369" i="1"/>
  <c r="R373" i="1" s="1"/>
  <c r="X369" i="1"/>
  <c r="X373" i="1" s="1"/>
  <c r="W369" i="1"/>
  <c r="X168" i="3"/>
  <c r="X172" i="3" s="1"/>
  <c r="W835" i="1"/>
  <c r="X446" i="1"/>
  <c r="Q53" i="3"/>
  <c r="W48" i="3"/>
  <c r="W53" i="3" s="1"/>
  <c r="S48" i="3"/>
  <c r="S53" i="3" s="1"/>
  <c r="X48" i="3"/>
  <c r="X53" i="3" s="1"/>
  <c r="R48" i="3"/>
  <c r="R53" i="3" s="1"/>
  <c r="X21" i="3"/>
  <c r="X23" i="3" s="1"/>
  <c r="W21" i="3"/>
  <c r="W23" i="3" s="1"/>
  <c r="S21" i="3"/>
  <c r="S23" i="3" s="1"/>
  <c r="R21" i="3"/>
  <c r="R23" i="3" s="1"/>
  <c r="Q23" i="3"/>
  <c r="X364" i="1"/>
  <c r="W364" i="1"/>
  <c r="Q367" i="1"/>
  <c r="R364" i="1"/>
  <c r="R367" i="1" s="1"/>
  <c r="S364" i="1"/>
  <c r="S367" i="1" s="1"/>
  <c r="X220" i="1"/>
  <c r="X222" i="1" s="1"/>
  <c r="W907" i="1"/>
  <c r="W920" i="1" s="1"/>
  <c r="W640" i="1"/>
  <c r="X224" i="1"/>
  <c r="X230" i="1" s="1"/>
  <c r="S198" i="1"/>
  <c r="S199" i="1" s="1"/>
  <c r="X198" i="1"/>
  <c r="X199" i="1" s="1"/>
  <c r="W198" i="1"/>
  <c r="W199" i="1" s="1"/>
  <c r="R198" i="1"/>
  <c r="R199" i="1" s="1"/>
  <c r="Q199" i="1"/>
  <c r="R876" i="1"/>
  <c r="X45" i="3"/>
  <c r="X46" i="3" s="1"/>
  <c r="X62" i="3"/>
  <c r="X63" i="3" s="1"/>
  <c r="W62" i="3"/>
  <c r="W63" i="3" s="1"/>
  <c r="Q63" i="3"/>
  <c r="S62" i="3"/>
  <c r="S63" i="3" s="1"/>
  <c r="R62" i="3"/>
  <c r="R63" i="3" s="1"/>
  <c r="X65" i="3"/>
  <c r="X66" i="3" s="1"/>
  <c r="W59" i="3"/>
  <c r="W60" i="3" s="1"/>
  <c r="S59" i="3"/>
  <c r="S60" i="3" s="1"/>
  <c r="Q60" i="3"/>
  <c r="R59" i="3"/>
  <c r="R60" i="3" s="1"/>
  <c r="X59" i="3"/>
  <c r="X60" i="3" s="1"/>
  <c r="Q39" i="3"/>
  <c r="X36" i="3"/>
  <c r="X39" i="3" s="1"/>
  <c r="W36" i="3"/>
  <c r="W39" i="3" s="1"/>
  <c r="S36" i="3"/>
  <c r="S39" i="3" s="1"/>
  <c r="R36" i="3"/>
  <c r="R39" i="3" s="1"/>
  <c r="X901" i="1"/>
  <c r="X640" i="1"/>
  <c r="S876" i="1"/>
  <c r="R311" i="1"/>
  <c r="X76" i="1"/>
  <c r="X84" i="1" s="1"/>
  <c r="X6" i="4"/>
  <c r="X12" i="4" s="1"/>
  <c r="S311" i="1"/>
  <c r="W174" i="3"/>
  <c r="W176" i="3" s="1"/>
  <c r="X174" i="3"/>
  <c r="X176" i="3" s="1"/>
  <c r="X415" i="1"/>
  <c r="O901" i="1"/>
  <c r="X193" i="1"/>
  <c r="X143" i="1"/>
  <c r="X55" i="3"/>
  <c r="X57" i="3" s="1"/>
  <c r="W55" i="3"/>
  <c r="W57" i="3" s="1"/>
  <c r="Q57" i="3"/>
  <c r="S55" i="3"/>
  <c r="S57" i="3" s="1"/>
  <c r="R55" i="3"/>
  <c r="R57" i="3" s="1"/>
  <c r="X835" i="1"/>
  <c r="X52" i="1"/>
  <c r="W358" i="1"/>
  <c r="X73" i="3"/>
  <c r="X76" i="3" s="1"/>
  <c r="W73" i="3"/>
  <c r="W76" i="3" s="1"/>
  <c r="S73" i="3"/>
  <c r="S76" i="3" s="1"/>
  <c r="R73" i="3"/>
  <c r="R76" i="3" s="1"/>
  <c r="Q76" i="3"/>
  <c r="Q350" i="1"/>
  <c r="X335" i="1"/>
  <c r="R335" i="1"/>
  <c r="R350" i="1" s="1"/>
  <c r="W335" i="1"/>
  <c r="S335" i="1"/>
  <c r="S350" i="1" s="1"/>
  <c r="X195" i="1"/>
  <c r="X196" i="1" s="1"/>
  <c r="I930" i="1"/>
  <c r="H930" i="1"/>
  <c r="N930" i="1" s="1"/>
  <c r="N932" i="1" s="1"/>
  <c r="I924" i="1"/>
  <c r="H924" i="1"/>
  <c r="N924" i="1" s="1"/>
  <c r="N926" i="1" s="1"/>
  <c r="AE924" i="1"/>
  <c r="X921" i="1"/>
  <c r="Q50" i="1" l="1"/>
  <c r="W48" i="1"/>
  <c r="W50" i="1" s="1"/>
  <c r="X150" i="3"/>
  <c r="R48" i="1"/>
  <c r="R50" i="1" s="1"/>
  <c r="S48" i="1"/>
  <c r="S50" i="1" s="1"/>
  <c r="R150" i="3"/>
  <c r="W901" i="1"/>
  <c r="S129" i="3"/>
  <c r="W367" i="1"/>
  <c r="W71" i="3"/>
  <c r="W373" i="1"/>
  <c r="W150" i="3"/>
  <c r="Q88" i="6"/>
  <c r="O77" i="8"/>
  <c r="N88" i="6"/>
  <c r="Q68" i="7"/>
  <c r="N77" i="8"/>
  <c r="X876" i="1"/>
  <c r="W311" i="1"/>
  <c r="X71" i="3"/>
  <c r="P152" i="3"/>
  <c r="P178" i="3" s="1"/>
  <c r="R638" i="1"/>
  <c r="X311" i="1"/>
  <c r="X350" i="1"/>
  <c r="N152" i="3"/>
  <c r="N178" i="3" s="1"/>
  <c r="R129" i="3"/>
  <c r="P77" i="8"/>
  <c r="Q77" i="8"/>
  <c r="X413" i="1"/>
  <c r="W218" i="1"/>
  <c r="O833" i="1"/>
  <c r="O903" i="1" s="1"/>
  <c r="N833" i="1"/>
  <c r="N903" i="1" s="1"/>
  <c r="W350" i="1"/>
  <c r="P88" i="6"/>
  <c r="W876" i="1"/>
  <c r="W230" i="1"/>
  <c r="X367" i="1"/>
  <c r="N68" i="7"/>
  <c r="O152" i="3"/>
  <c r="O178" i="3" s="1"/>
  <c r="X129" i="3"/>
  <c r="P68" i="7"/>
  <c r="P833" i="1"/>
  <c r="P903" i="1" s="1"/>
  <c r="W63" i="1"/>
  <c r="S638" i="1"/>
  <c r="X63" i="1"/>
  <c r="S19" i="3"/>
  <c r="X218" i="1"/>
  <c r="W19" i="3"/>
  <c r="X19" i="3"/>
  <c r="O88" i="6"/>
  <c r="W129" i="3"/>
  <c r="X74" i="1"/>
  <c r="R71" i="3"/>
  <c r="W638" i="1"/>
  <c r="X638" i="1"/>
  <c r="W413" i="1"/>
  <c r="X438" i="1"/>
  <c r="X441" i="1" s="1"/>
  <c r="S438" i="1"/>
  <c r="S441" i="1" s="1"/>
  <c r="R438" i="1"/>
  <c r="R441" i="1" s="1"/>
  <c r="W438" i="1"/>
  <c r="W441" i="1" s="1"/>
  <c r="Q441" i="1"/>
  <c r="S71" i="3"/>
  <c r="X926" i="1"/>
  <c r="Q831" i="1"/>
  <c r="R647" i="1"/>
  <c r="R831" i="1" s="1"/>
  <c r="X647" i="1"/>
  <c r="X831" i="1" s="1"/>
  <c r="W647" i="1"/>
  <c r="W831" i="1" s="1"/>
  <c r="S647" i="1"/>
  <c r="S831" i="1" s="1"/>
  <c r="Q152" i="3"/>
  <c r="Q178" i="3" s="1"/>
  <c r="Y921" i="1"/>
  <c r="O930" i="1"/>
  <c r="O924" i="1"/>
  <c r="R152" i="3" l="1"/>
  <c r="R178" i="3" s="1"/>
  <c r="X152" i="3"/>
  <c r="X178" i="3" s="1"/>
  <c r="S833" i="1"/>
  <c r="S903" i="1" s="1"/>
  <c r="R833" i="1"/>
  <c r="R903" i="1" s="1"/>
  <c r="Q833" i="1"/>
  <c r="Q903" i="1" s="1"/>
  <c r="S152" i="3"/>
  <c r="S178" i="3" s="1"/>
  <c r="W152" i="3"/>
  <c r="W178" i="3" s="1"/>
  <c r="W833" i="1"/>
  <c r="W903" i="1" s="1"/>
  <c r="X833" i="1"/>
  <c r="X903" i="1" s="1"/>
  <c r="F6" i="1"/>
  <c r="F5" i="1"/>
  <c r="N9" i="1"/>
  <c r="M9" i="1"/>
  <c r="J9" i="1"/>
  <c r="I9" i="1"/>
  <c r="G9" i="1"/>
  <c r="F9" i="1"/>
  <c r="Q3" i="1"/>
  <c r="Q2" i="1"/>
  <c r="F4" i="1" l="1"/>
  <c r="AE906" i="1" l="1"/>
  <c r="AE920" i="1" l="1"/>
  <c r="AE929" i="1" s="1"/>
  <c r="AE932" i="1" s="1"/>
  <c r="F3" i="1"/>
  <c r="AE923" i="1" l="1"/>
  <c r="AE926" i="1" s="1"/>
  <c r="H8" i="1"/>
  <c r="F8" i="1"/>
  <c r="G8" i="1" s="1"/>
  <c r="F2" i="1"/>
  <c r="F7" i="1" s="1"/>
  <c r="O906" i="1"/>
  <c r="O920" i="1" s="1"/>
  <c r="O929" i="1" l="1"/>
  <c r="O932" i="1" s="1"/>
  <c r="O923" i="1"/>
  <c r="O926" i="1" s="1"/>
  <c r="G2" i="1"/>
  <c r="G7" i="1" s="1"/>
  <c r="E10" i="1" s="1"/>
  <c r="H5" i="1" l="1"/>
  <c r="W115" i="8" l="1"/>
  <c r="H115" i="8"/>
  <c r="I115" i="8" s="1"/>
  <c r="W134" i="6"/>
  <c r="H134" i="6"/>
  <c r="I134" i="6" s="1"/>
  <c r="X134" i="6" l="1"/>
  <c r="X115" i="8"/>
  <c r="G14" i="4"/>
  <c r="G119" i="8"/>
  <c r="D106" i="6"/>
  <c r="D129" i="8"/>
  <c r="G88" i="8"/>
  <c r="D115" i="8"/>
  <c r="F143" i="6"/>
  <c r="D116" i="6"/>
  <c r="F106" i="6"/>
  <c r="D124" i="8"/>
  <c r="G98" i="8"/>
  <c r="D143" i="6"/>
  <c r="G116" i="6"/>
  <c r="D122" i="8"/>
  <c r="G151" i="6"/>
  <c r="F124" i="8"/>
  <c r="G143" i="6"/>
  <c r="D14" i="4"/>
  <c r="G135" i="6"/>
  <c r="G145" i="6"/>
  <c r="F119" i="8"/>
  <c r="F151" i="6"/>
  <c r="D15" i="4"/>
  <c r="G124" i="8"/>
  <c r="F116" i="6"/>
  <c r="F140" i="6"/>
  <c r="D98" i="8"/>
  <c r="D119" i="8"/>
  <c r="D145" i="6"/>
  <c r="F135" i="6"/>
  <c r="F129" i="8"/>
  <c r="D140" i="6"/>
  <c r="D134" i="6"/>
  <c r="G140" i="6"/>
  <c r="D88" i="8"/>
  <c r="F122" i="8"/>
  <c r="F15" i="4"/>
  <c r="G129" i="8"/>
  <c r="F88" i="8"/>
  <c r="F145" i="6"/>
  <c r="F98" i="8"/>
  <c r="G15" i="4"/>
  <c r="D135" i="6"/>
  <c r="D151" i="6"/>
  <c r="G106" i="6"/>
  <c r="G122" i="8"/>
  <c r="F14" i="4"/>
  <c r="W88" i="8" l="1"/>
  <c r="X88" i="8" s="1"/>
  <c r="K106" i="6"/>
  <c r="R106" i="6"/>
  <c r="W129" i="8"/>
  <c r="X129" i="8" s="1"/>
  <c r="R151" i="6"/>
  <c r="K151" i="6"/>
  <c r="R88" i="8"/>
  <c r="K88" i="8"/>
  <c r="AA14" i="4"/>
  <c r="AB14" i="4" s="1"/>
  <c r="W140" i="6"/>
  <c r="X140" i="6" s="1"/>
  <c r="R140" i="6"/>
  <c r="K140" i="6"/>
  <c r="K134" i="6"/>
  <c r="R134" i="6"/>
  <c r="R115" i="8"/>
  <c r="K115" i="8"/>
  <c r="T15" i="4"/>
  <c r="K15" i="4"/>
  <c r="H14" i="4"/>
  <c r="I14" i="4" s="1"/>
  <c r="H129" i="8"/>
  <c r="I129" i="8" s="1"/>
  <c r="H145" i="6"/>
  <c r="I145" i="6" s="1"/>
  <c r="H119" i="8"/>
  <c r="I119" i="8" s="1"/>
  <c r="W135" i="6"/>
  <c r="X135" i="6" s="1"/>
  <c r="H98" i="8"/>
  <c r="I98" i="8" s="1"/>
  <c r="W151" i="6"/>
  <c r="X151" i="6" s="1"/>
  <c r="W124" i="8"/>
  <c r="X124" i="8" s="1"/>
  <c r="W119" i="8"/>
  <c r="X119" i="8" s="1"/>
  <c r="R124" i="8"/>
  <c r="K124" i="8"/>
  <c r="W98" i="8"/>
  <c r="X98" i="8" s="1"/>
  <c r="R129" i="8"/>
  <c r="K129" i="8"/>
  <c r="W106" i="6"/>
  <c r="X106" i="6" s="1"/>
  <c r="H106" i="6"/>
  <c r="I106" i="6" s="1"/>
  <c r="H140" i="6"/>
  <c r="I140" i="6" s="1"/>
  <c r="H124" i="8"/>
  <c r="I124" i="8" s="1"/>
  <c r="W116" i="6"/>
  <c r="X116" i="6" s="1"/>
  <c r="R145" i="6"/>
  <c r="K145" i="6"/>
  <c r="K116" i="6"/>
  <c r="R116" i="6"/>
  <c r="H15" i="4"/>
  <c r="I15" i="4" s="1"/>
  <c r="H135" i="6"/>
  <c r="I135" i="6" s="1"/>
  <c r="H116" i="6"/>
  <c r="I116" i="6" s="1"/>
  <c r="AA15" i="4"/>
  <c r="AB15" i="4" s="1"/>
  <c r="K119" i="8"/>
  <c r="R119" i="8"/>
  <c r="T14" i="4"/>
  <c r="K14" i="4"/>
  <c r="H151" i="6"/>
  <c r="I151" i="6" s="1"/>
  <c r="R98" i="8"/>
  <c r="K98" i="8"/>
  <c r="W145" i="6"/>
  <c r="X145" i="6" s="1"/>
  <c r="R135" i="6"/>
  <c r="K135" i="6"/>
  <c r="H88" i="8"/>
  <c r="I88" i="8" s="1"/>
  <c r="K122" i="8"/>
  <c r="R122" i="8"/>
  <c r="W122" i="8"/>
  <c r="X122" i="8" s="1"/>
  <c r="K143" i="6"/>
  <c r="R143" i="6"/>
  <c r="H122" i="8"/>
  <c r="I122" i="8" s="1"/>
  <c r="W143" i="6"/>
  <c r="X143" i="6" s="1"/>
  <c r="H143" i="6"/>
  <c r="Z139" i="6"/>
  <c r="W139" i="6"/>
  <c r="R139" i="6"/>
  <c r="M139" i="6"/>
  <c r="L139" i="6"/>
  <c r="K139" i="6"/>
  <c r="H139" i="6"/>
  <c r="X97" i="6"/>
  <c r="W97" i="6"/>
  <c r="R97" i="6"/>
  <c r="K97" i="6"/>
  <c r="I97" i="6"/>
  <c r="H97" i="6"/>
  <c r="L129" i="8"/>
  <c r="L14" i="4"/>
  <c r="L15" i="4"/>
  <c r="L115" i="8"/>
  <c r="L98" i="8"/>
  <c r="L135" i="6"/>
  <c r="L145" i="6"/>
  <c r="L151" i="6"/>
  <c r="L88" i="8"/>
  <c r="L106" i="6"/>
  <c r="L140" i="6"/>
  <c r="L134" i="6"/>
  <c r="L119" i="8"/>
  <c r="L124" i="8"/>
  <c r="L116" i="6"/>
  <c r="I143" i="6" l="1"/>
  <c r="P139" i="6"/>
  <c r="Q139" i="6" s="1"/>
  <c r="N139" i="6"/>
  <c r="O139" i="6" s="1"/>
  <c r="AA139" i="6"/>
  <c r="X139" i="6"/>
  <c r="I139" i="6"/>
  <c r="H6" i="1" l="1"/>
  <c r="Z116" i="6"/>
  <c r="M140" i="6"/>
  <c r="Z151" i="6"/>
  <c r="Z129" i="8"/>
  <c r="AD14" i="4"/>
  <c r="Z106" i="6"/>
  <c r="M134" i="6"/>
  <c r="Z135" i="6"/>
  <c r="Z115" i="8"/>
  <c r="M135" i="6"/>
  <c r="Z140" i="6"/>
  <c r="M151" i="6"/>
  <c r="M88" i="8"/>
  <c r="AD15" i="4"/>
  <c r="M119" i="8"/>
  <c r="Z145" i="6"/>
  <c r="M124" i="8"/>
  <c r="Z119" i="8"/>
  <c r="M106" i="6"/>
  <c r="M98" i="8"/>
  <c r="M15" i="4"/>
  <c r="M115" i="8"/>
  <c r="Z134" i="6"/>
  <c r="M14" i="4"/>
  <c r="Z88" i="8"/>
  <c r="M129" i="8"/>
  <c r="M145" i="6"/>
  <c r="Z98" i="8"/>
  <c r="Z124" i="8"/>
  <c r="M116" i="6"/>
  <c r="N106" i="6" l="1"/>
  <c r="O106" i="6" s="1"/>
  <c r="P106" i="6"/>
  <c r="Q106" i="6" s="1"/>
  <c r="AA140" i="6"/>
  <c r="P129" i="8"/>
  <c r="Q129" i="8" s="1"/>
  <c r="N129" i="8"/>
  <c r="O129" i="8" s="1"/>
  <c r="AA124" i="8"/>
  <c r="AA145" i="6"/>
  <c r="AA119" i="8"/>
  <c r="P124" i="8"/>
  <c r="Q124" i="8" s="1"/>
  <c r="N124" i="8"/>
  <c r="O124" i="8" s="1"/>
  <c r="P14" i="4"/>
  <c r="Q14" i="4" s="1"/>
  <c r="S14" i="4" s="1"/>
  <c r="N14" i="4"/>
  <c r="O14" i="4" s="1"/>
  <c r="AA115" i="8"/>
  <c r="P98" i="8"/>
  <c r="Q98" i="8" s="1"/>
  <c r="N98" i="8"/>
  <c r="O98" i="8" s="1"/>
  <c r="P145" i="6"/>
  <c r="Q145" i="6" s="1"/>
  <c r="N145" i="6"/>
  <c r="O145" i="6" s="1"/>
  <c r="N140" i="6"/>
  <c r="O140" i="6" s="1"/>
  <c r="P140" i="6"/>
  <c r="Q140" i="6" s="1"/>
  <c r="AA151" i="6"/>
  <c r="AA134" i="6"/>
  <c r="AA135" i="6"/>
  <c r="N15" i="4"/>
  <c r="O15" i="4" s="1"/>
  <c r="P15" i="4"/>
  <c r="Q15" i="4" s="1"/>
  <c r="R15" i="4" s="1"/>
  <c r="N116" i="6"/>
  <c r="O116" i="6" s="1"/>
  <c r="P116" i="6"/>
  <c r="Q116" i="6" s="1"/>
  <c r="P88" i="8"/>
  <c r="Q88" i="8" s="1"/>
  <c r="N88" i="8"/>
  <c r="O88" i="8" s="1"/>
  <c r="AA129" i="8"/>
  <c r="P151" i="6"/>
  <c r="Q151" i="6" s="1"/>
  <c r="N151" i="6"/>
  <c r="O151" i="6" s="1"/>
  <c r="P134" i="6"/>
  <c r="Q134" i="6" s="1"/>
  <c r="N134" i="6"/>
  <c r="O134" i="6" s="1"/>
  <c r="AE14" i="4"/>
  <c r="N135" i="6"/>
  <c r="O135" i="6" s="1"/>
  <c r="P135" i="6"/>
  <c r="Q135" i="6" s="1"/>
  <c r="AA88" i="8"/>
  <c r="AA116" i="6"/>
  <c r="AA98" i="8"/>
  <c r="AA106" i="6"/>
  <c r="N119" i="8"/>
  <c r="O119" i="8" s="1"/>
  <c r="P119" i="8"/>
  <c r="Q119" i="8" s="1"/>
  <c r="P115" i="8"/>
  <c r="Q115" i="8" s="1"/>
  <c r="N115" i="8"/>
  <c r="O115" i="8" s="1"/>
  <c r="AE15" i="4"/>
  <c r="H146" i="6"/>
  <c r="K146" i="6"/>
  <c r="R146" i="6"/>
  <c r="W146" i="6"/>
  <c r="L146" i="6"/>
  <c r="M146" i="6" s="1"/>
  <c r="Z146" i="6"/>
  <c r="G120" i="8"/>
  <c r="G111" i="8"/>
  <c r="G119" i="6"/>
  <c r="G154" i="6"/>
  <c r="G110" i="8"/>
  <c r="G136" i="8"/>
  <c r="G157" i="6"/>
  <c r="G153" i="6"/>
  <c r="G113" i="8"/>
  <c r="G90" i="6"/>
  <c r="G123" i="6"/>
  <c r="G118" i="8"/>
  <c r="G127" i="6"/>
  <c r="G116" i="8"/>
  <c r="G112" i="8"/>
  <c r="G96" i="8"/>
  <c r="G130" i="8"/>
  <c r="G128" i="6"/>
  <c r="G133" i="6"/>
  <c r="G79" i="8"/>
  <c r="G93" i="6"/>
  <c r="G93" i="8"/>
  <c r="G101" i="8"/>
  <c r="G138" i="6"/>
  <c r="G114" i="8"/>
  <c r="G97" i="8"/>
  <c r="G125" i="8"/>
  <c r="G133" i="8"/>
  <c r="G121" i="8"/>
  <c r="G156" i="6"/>
  <c r="G96" i="6"/>
  <c r="G114" i="6"/>
  <c r="G109" i="8"/>
  <c r="G100" i="6"/>
  <c r="G134" i="8"/>
  <c r="G141" i="6"/>
  <c r="G111" i="6"/>
  <c r="G120" i="6"/>
  <c r="G115" i="6"/>
  <c r="G148" i="6"/>
  <c r="G137" i="6"/>
  <c r="G108" i="8"/>
  <c r="G136" i="6"/>
  <c r="G85" i="8"/>
  <c r="G117" i="8"/>
  <c r="G155" i="6"/>
  <c r="G103" i="6"/>
  <c r="G152" i="6"/>
  <c r="G92" i="8"/>
  <c r="G135" i="8"/>
  <c r="G107" i="6"/>
  <c r="G89" i="8"/>
  <c r="G158" i="6"/>
  <c r="G144" i="6"/>
  <c r="G132" i="6"/>
  <c r="G82" i="8"/>
  <c r="G126" i="6"/>
  <c r="G110" i="6"/>
  <c r="G102" i="8"/>
  <c r="G147" i="6"/>
  <c r="G132" i="8"/>
  <c r="G126" i="8"/>
  <c r="G105" i="8"/>
  <c r="G130" i="6"/>
  <c r="G131" i="6"/>
  <c r="G142" i="6"/>
  <c r="G131" i="8"/>
  <c r="G123" i="8"/>
  <c r="G129" i="6"/>
  <c r="H4" i="1" l="1"/>
  <c r="AE16" i="4"/>
  <c r="R14" i="4"/>
  <c r="R16" i="4" s="1"/>
  <c r="P16" i="4"/>
  <c r="Q16" i="4"/>
  <c r="X14" i="4"/>
  <c r="O16" i="4"/>
  <c r="I2" i="1" s="1"/>
  <c r="I7" i="1" s="1"/>
  <c r="X15" i="4"/>
  <c r="S15" i="4"/>
  <c r="S16" i="4" s="1"/>
  <c r="W15" i="4"/>
  <c r="N16" i="4"/>
  <c r="W14" i="4"/>
  <c r="P146" i="6"/>
  <c r="Q146" i="6" s="1"/>
  <c r="I146" i="6"/>
  <c r="N146" i="6"/>
  <c r="O146" i="6" s="1"/>
  <c r="AA146" i="6"/>
  <c r="X146" i="6"/>
  <c r="X16" i="4" l="1"/>
  <c r="W16" i="4"/>
  <c r="H2" i="1" l="1"/>
  <c r="H3" i="1"/>
  <c r="F121" i="8"/>
  <c r="F155" i="6"/>
  <c r="F147" i="6"/>
  <c r="D114" i="8"/>
  <c r="D136" i="8"/>
  <c r="F154" i="6"/>
  <c r="D127" i="6"/>
  <c r="F103" i="6"/>
  <c r="D135" i="8"/>
  <c r="D133" i="6"/>
  <c r="D132" i="6"/>
  <c r="D131" i="8"/>
  <c r="L122" i="8"/>
  <c r="D92" i="8"/>
  <c r="D82" i="8"/>
  <c r="F101" i="8"/>
  <c r="D110" i="8"/>
  <c r="D130" i="8"/>
  <c r="F107" i="6"/>
  <c r="F144" i="6"/>
  <c r="F120" i="8"/>
  <c r="F118" i="8"/>
  <c r="F111" i="6"/>
  <c r="F136" i="6"/>
  <c r="D89" i="8"/>
  <c r="F142" i="6"/>
  <c r="D131" i="6"/>
  <c r="F93" i="8"/>
  <c r="D111" i="8"/>
  <c r="F114" i="6"/>
  <c r="D138" i="6"/>
  <c r="D93" i="8"/>
  <c r="F158" i="6"/>
  <c r="F131" i="6"/>
  <c r="L143" i="6"/>
  <c r="F137" i="6"/>
  <c r="F133" i="8"/>
  <c r="D101" i="8"/>
  <c r="D97" i="8"/>
  <c r="F79" i="8"/>
  <c r="D142" i="6"/>
  <c r="D96" i="8"/>
  <c r="D130" i="6"/>
  <c r="D108" i="8"/>
  <c r="D85" i="8"/>
  <c r="F138" i="6"/>
  <c r="F110" i="6"/>
  <c r="D79" i="8"/>
  <c r="F126" i="8"/>
  <c r="D157" i="6"/>
  <c r="F102" i="8"/>
  <c r="D132" i="8"/>
  <c r="L97" i="6"/>
  <c r="D113" i="8"/>
  <c r="F153" i="6"/>
  <c r="D125" i="8"/>
  <c r="D136" i="6"/>
  <c r="D90" i="6"/>
  <c r="F129" i="6"/>
  <c r="F156" i="6"/>
  <c r="D123" i="6"/>
  <c r="D154" i="6"/>
  <c r="D158" i="6"/>
  <c r="F127" i="6"/>
  <c r="F134" i="8"/>
  <c r="F110" i="8"/>
  <c r="D112" i="8"/>
  <c r="F130" i="6"/>
  <c r="D120" i="8"/>
  <c r="D156" i="6"/>
  <c r="D153" i="6"/>
  <c r="D134" i="8"/>
  <c r="F119" i="6"/>
  <c r="F126" i="6"/>
  <c r="F92" i="8"/>
  <c r="F128" i="6"/>
  <c r="F136" i="8"/>
  <c r="D152" i="6"/>
  <c r="D102" i="8"/>
  <c r="D118" i="8"/>
  <c r="F123" i="6"/>
  <c r="D133" i="8"/>
  <c r="D114" i="6"/>
  <c r="D148" i="6"/>
  <c r="F93" i="6"/>
  <c r="D115" i="6"/>
  <c r="F135" i="8"/>
  <c r="F152" i="6"/>
  <c r="F125" i="8"/>
  <c r="F132" i="8"/>
  <c r="F89" i="8"/>
  <c r="F116" i="8"/>
  <c r="D129" i="6"/>
  <c r="D105" i="8"/>
  <c r="F115" i="6"/>
  <c r="F157" i="6"/>
  <c r="F131" i="8"/>
  <c r="F90" i="6"/>
  <c r="F132" i="6"/>
  <c r="D137" i="6"/>
  <c r="F82" i="8"/>
  <c r="F120" i="6"/>
  <c r="D120" i="6"/>
  <c r="F96" i="6"/>
  <c r="F113" i="8"/>
  <c r="F117" i="8"/>
  <c r="F114" i="8"/>
  <c r="F111" i="8"/>
  <c r="D116" i="8"/>
  <c r="F85" i="8"/>
  <c r="F100" i="6"/>
  <c r="F105" i="8"/>
  <c r="F130" i="8"/>
  <c r="F123" i="8"/>
  <c r="F109" i="8"/>
  <c r="D110" i="6"/>
  <c r="F133" i="6"/>
  <c r="F141" i="6"/>
  <c r="D144" i="6"/>
  <c r="D123" i="8"/>
  <c r="F108" i="8"/>
  <c r="D117" i="8"/>
  <c r="D126" i="6"/>
  <c r="D100" i="6"/>
  <c r="D155" i="6"/>
  <c r="D93" i="6"/>
  <c r="F148" i="6"/>
  <c r="D121" i="8"/>
  <c r="F112" i="8"/>
  <c r="D107" i="6"/>
  <c r="F96" i="8"/>
  <c r="D111" i="6"/>
  <c r="D141" i="6"/>
  <c r="D109" i="8"/>
  <c r="D126" i="8"/>
  <c r="D96" i="6"/>
  <c r="D147" i="6"/>
  <c r="D128" i="6"/>
  <c r="D103" i="6"/>
  <c r="D119" i="6"/>
  <c r="F97" i="8"/>
  <c r="R126" i="6" l="1"/>
  <c r="K126" i="6"/>
  <c r="K147" i="6"/>
  <c r="R147" i="6"/>
  <c r="R133" i="6"/>
  <c r="K133" i="6"/>
  <c r="R97" i="8"/>
  <c r="K97" i="8"/>
  <c r="K153" i="6"/>
  <c r="R153" i="6"/>
  <c r="H133" i="6"/>
  <c r="I133" i="6" s="1"/>
  <c r="W133" i="6"/>
  <c r="X133" i="6" s="1"/>
  <c r="K93" i="8"/>
  <c r="R93" i="8"/>
  <c r="H111" i="8"/>
  <c r="I111" i="8" s="1"/>
  <c r="W111" i="8"/>
  <c r="X111" i="8" s="1"/>
  <c r="H152" i="6"/>
  <c r="I152" i="6" s="1"/>
  <c r="W152" i="6"/>
  <c r="X152" i="6" s="1"/>
  <c r="W105" i="8"/>
  <c r="X105" i="8" s="1"/>
  <c r="H105" i="8"/>
  <c r="I105" i="8" s="1"/>
  <c r="R117" i="8"/>
  <c r="K117" i="8"/>
  <c r="K89" i="8"/>
  <c r="R89" i="8"/>
  <c r="R92" i="8"/>
  <c r="K92" i="8"/>
  <c r="W136" i="8"/>
  <c r="X136" i="8" s="1"/>
  <c r="H136" i="8"/>
  <c r="I136" i="8" s="1"/>
  <c r="H128" i="6"/>
  <c r="I128" i="6" s="1"/>
  <c r="W128" i="6"/>
  <c r="X128" i="6" s="1"/>
  <c r="H127" i="6"/>
  <c r="I127" i="6" s="1"/>
  <c r="W127" i="6"/>
  <c r="X127" i="6" s="1"/>
  <c r="W110" i="8"/>
  <c r="X110" i="8" s="1"/>
  <c r="H110" i="8"/>
  <c r="I110" i="8" s="1"/>
  <c r="H123" i="6"/>
  <c r="I123" i="6" s="1"/>
  <c r="W123" i="6"/>
  <c r="X123" i="6" s="1"/>
  <c r="H107" i="6"/>
  <c r="I107" i="6" s="1"/>
  <c r="W107" i="6"/>
  <c r="X107" i="6" s="1"/>
  <c r="H154" i="6"/>
  <c r="I154" i="6" s="1"/>
  <c r="W154" i="6"/>
  <c r="X154" i="6" s="1"/>
  <c r="R128" i="6"/>
  <c r="K128" i="6"/>
  <c r="H82" i="8"/>
  <c r="I82" i="8" s="1"/>
  <c r="W82" i="8"/>
  <c r="X82" i="8" s="1"/>
  <c r="H116" i="8"/>
  <c r="I116" i="8" s="1"/>
  <c r="W116" i="8"/>
  <c r="X116" i="8" s="1"/>
  <c r="H142" i="6"/>
  <c r="I142" i="6" s="1"/>
  <c r="W142" i="6"/>
  <c r="X142" i="6" s="1"/>
  <c r="H114" i="8"/>
  <c r="I114" i="8" s="1"/>
  <c r="W114" i="8"/>
  <c r="X114" i="8" s="1"/>
  <c r="H156" i="6"/>
  <c r="I156" i="6" s="1"/>
  <c r="W156" i="6"/>
  <c r="X156" i="6" s="1"/>
  <c r="W136" i="6"/>
  <c r="X136" i="6" s="1"/>
  <c r="H136" i="6"/>
  <c r="I136" i="6" s="1"/>
  <c r="R100" i="6"/>
  <c r="K100" i="6"/>
  <c r="R138" i="6"/>
  <c r="K138" i="6"/>
  <c r="K130" i="6"/>
  <c r="R130" i="6"/>
  <c r="R114" i="8"/>
  <c r="K114" i="8"/>
  <c r="W79" i="8"/>
  <c r="X79" i="8" s="1"/>
  <c r="H79" i="8"/>
  <c r="I79" i="8" s="1"/>
  <c r="H119" i="6"/>
  <c r="I119" i="6" s="1"/>
  <c r="W119" i="6"/>
  <c r="X119" i="6" s="1"/>
  <c r="W97" i="8"/>
  <c r="X97" i="8" s="1"/>
  <c r="H97" i="8"/>
  <c r="I97" i="8" s="1"/>
  <c r="W157" i="6"/>
  <c r="X157" i="6" s="1"/>
  <c r="H157" i="6"/>
  <c r="I157" i="6" s="1"/>
  <c r="H155" i="6"/>
  <c r="I155" i="6" s="1"/>
  <c r="W155" i="6"/>
  <c r="X155" i="6" s="1"/>
  <c r="K93" i="6"/>
  <c r="R93" i="6"/>
  <c r="H96" i="8"/>
  <c r="I96" i="8" s="1"/>
  <c r="W96" i="8"/>
  <c r="X96" i="8" s="1"/>
  <c r="W131" i="6"/>
  <c r="X131" i="6" s="1"/>
  <c r="H131" i="6"/>
  <c r="I131" i="6" s="1"/>
  <c r="R125" i="8"/>
  <c r="K125" i="8"/>
  <c r="W125" i="8"/>
  <c r="X125" i="8" s="1"/>
  <c r="H125" i="8"/>
  <c r="I125" i="8" s="1"/>
  <c r="K129" i="6"/>
  <c r="R129" i="6"/>
  <c r="K110" i="6"/>
  <c r="R110" i="6"/>
  <c r="R132" i="6"/>
  <c r="K132" i="6"/>
  <c r="K135" i="8"/>
  <c r="R135" i="8"/>
  <c r="H131" i="8"/>
  <c r="I131" i="8" s="1"/>
  <c r="W131" i="8"/>
  <c r="X131" i="8" s="1"/>
  <c r="R123" i="6"/>
  <c r="K123" i="6"/>
  <c r="R132" i="8"/>
  <c r="K132" i="8"/>
  <c r="K144" i="6"/>
  <c r="R144" i="6"/>
  <c r="K127" i="6"/>
  <c r="R127" i="6"/>
  <c r="H117" i="8"/>
  <c r="I117" i="8" s="1"/>
  <c r="W117" i="8"/>
  <c r="X117" i="8" s="1"/>
  <c r="K120" i="6"/>
  <c r="R120" i="6"/>
  <c r="W126" i="6"/>
  <c r="X126" i="6" s="1"/>
  <c r="H126" i="6"/>
  <c r="I126" i="6" s="1"/>
  <c r="K158" i="6"/>
  <c r="R158" i="6"/>
  <c r="H141" i="6"/>
  <c r="I141" i="6" s="1"/>
  <c r="W141" i="6"/>
  <c r="X141" i="6" s="1"/>
  <c r="R110" i="8"/>
  <c r="K110" i="8"/>
  <c r="H153" i="6"/>
  <c r="I153" i="6" s="1"/>
  <c r="W153" i="6"/>
  <c r="X153" i="6" s="1"/>
  <c r="K120" i="8"/>
  <c r="R120" i="8"/>
  <c r="H100" i="6"/>
  <c r="I100" i="6" s="1"/>
  <c r="W100" i="6"/>
  <c r="X100" i="6" s="1"/>
  <c r="R119" i="6"/>
  <c r="K119" i="6"/>
  <c r="K157" i="6"/>
  <c r="R157" i="6"/>
  <c r="K112" i="8"/>
  <c r="R112" i="8"/>
  <c r="K141" i="6"/>
  <c r="R141" i="6"/>
  <c r="R152" i="6"/>
  <c r="K152" i="6"/>
  <c r="W113" i="8"/>
  <c r="X113" i="8" s="1"/>
  <c r="H113" i="8"/>
  <c r="I113" i="8" s="1"/>
  <c r="W85" i="8"/>
  <c r="X85" i="8" s="1"/>
  <c r="H85" i="8"/>
  <c r="I85" i="8" s="1"/>
  <c r="H114" i="6"/>
  <c r="I114" i="6" s="1"/>
  <c r="W114" i="6"/>
  <c r="X114" i="6" s="1"/>
  <c r="R115" i="6"/>
  <c r="K115" i="6"/>
  <c r="R82" i="8"/>
  <c r="K82" i="8"/>
  <c r="R142" i="6"/>
  <c r="K142" i="6"/>
  <c r="K148" i="6"/>
  <c r="R148" i="6"/>
  <c r="W93" i="6"/>
  <c r="X93" i="6" s="1"/>
  <c r="H93" i="6"/>
  <c r="I93" i="6" s="1"/>
  <c r="W137" i="6"/>
  <c r="X137" i="6" s="1"/>
  <c r="H137" i="6"/>
  <c r="I137" i="6" s="1"/>
  <c r="K118" i="8"/>
  <c r="R118" i="8"/>
  <c r="K121" i="8"/>
  <c r="R121" i="8"/>
  <c r="R111" i="8"/>
  <c r="K111" i="8"/>
  <c r="R109" i="8"/>
  <c r="K109" i="8"/>
  <c r="H133" i="8"/>
  <c r="I133" i="8" s="1"/>
  <c r="W133" i="8"/>
  <c r="X133" i="8" s="1"/>
  <c r="K137" i="6"/>
  <c r="R137" i="6"/>
  <c r="K90" i="6"/>
  <c r="R90" i="6"/>
  <c r="W101" i="8"/>
  <c r="X101" i="8" s="1"/>
  <c r="H101" i="8"/>
  <c r="I101" i="8" s="1"/>
  <c r="W92" i="8"/>
  <c r="X92" i="8" s="1"/>
  <c r="H92" i="8"/>
  <c r="I92" i="8" s="1"/>
  <c r="K156" i="6"/>
  <c r="R156" i="6"/>
  <c r="K111" i="6"/>
  <c r="R111" i="6"/>
  <c r="H103" i="6"/>
  <c r="I103" i="6" s="1"/>
  <c r="W103" i="6"/>
  <c r="X103" i="6" s="1"/>
  <c r="K101" i="8"/>
  <c r="R101" i="8"/>
  <c r="H112" i="8"/>
  <c r="I112" i="8" s="1"/>
  <c r="W112" i="8"/>
  <c r="X112" i="8" s="1"/>
  <c r="K79" i="8"/>
  <c r="R79" i="8"/>
  <c r="H148" i="6"/>
  <c r="I148" i="6" s="1"/>
  <c r="W148" i="6"/>
  <c r="X148" i="6" s="1"/>
  <c r="H120" i="6"/>
  <c r="I120" i="6" s="1"/>
  <c r="W120" i="6"/>
  <c r="X120" i="6" s="1"/>
  <c r="H90" i="6"/>
  <c r="I90" i="6" s="1"/>
  <c r="W90" i="6"/>
  <c r="X90" i="6" s="1"/>
  <c r="H110" i="6"/>
  <c r="I110" i="6" s="1"/>
  <c r="W110" i="6"/>
  <c r="X110" i="6" s="1"/>
  <c r="K114" i="6"/>
  <c r="R114" i="6"/>
  <c r="H109" i="8"/>
  <c r="I109" i="8" s="1"/>
  <c r="W109" i="8"/>
  <c r="X109" i="8" s="1"/>
  <c r="H115" i="6"/>
  <c r="I115" i="6" s="1"/>
  <c r="W115" i="6"/>
  <c r="X115" i="6" s="1"/>
  <c r="R123" i="8"/>
  <c r="K123" i="8"/>
  <c r="H132" i="6"/>
  <c r="I132" i="6" s="1"/>
  <c r="W132" i="6"/>
  <c r="X132" i="6" s="1"/>
  <c r="W121" i="8"/>
  <c r="X121" i="8" s="1"/>
  <c r="H121" i="8"/>
  <c r="I121" i="8" s="1"/>
  <c r="K107" i="6"/>
  <c r="R107" i="6"/>
  <c r="H129" i="6"/>
  <c r="I129" i="6" s="1"/>
  <c r="W129" i="6"/>
  <c r="X129" i="6" s="1"/>
  <c r="K131" i="8"/>
  <c r="R131" i="8"/>
  <c r="W135" i="8"/>
  <c r="X135" i="8" s="1"/>
  <c r="H135" i="8"/>
  <c r="I135" i="8" s="1"/>
  <c r="K126" i="8"/>
  <c r="R126" i="8"/>
  <c r="W134" i="8"/>
  <c r="X134" i="8" s="1"/>
  <c r="H134" i="8"/>
  <c r="I134" i="8" s="1"/>
  <c r="W118" i="8"/>
  <c r="X118" i="8" s="1"/>
  <c r="H118" i="8"/>
  <c r="I118" i="8" s="1"/>
  <c r="R133" i="8"/>
  <c r="K133" i="8"/>
  <c r="W108" i="8"/>
  <c r="X108" i="8" s="1"/>
  <c r="H108" i="8"/>
  <c r="I108" i="8" s="1"/>
  <c r="H130" i="8"/>
  <c r="I130" i="8" s="1"/>
  <c r="W130" i="8"/>
  <c r="X130" i="8" s="1"/>
  <c r="H96" i="6"/>
  <c r="I96" i="6" s="1"/>
  <c r="W96" i="6"/>
  <c r="X96" i="6" s="1"/>
  <c r="K130" i="8"/>
  <c r="R130" i="8"/>
  <c r="H130" i="6"/>
  <c r="I130" i="6" s="1"/>
  <c r="W130" i="6"/>
  <c r="X130" i="6" s="1"/>
  <c r="R108" i="8"/>
  <c r="K108" i="8"/>
  <c r="R136" i="8"/>
  <c r="K136" i="8"/>
  <c r="R105" i="8"/>
  <c r="K105" i="8"/>
  <c r="R154" i="6"/>
  <c r="K154" i="6"/>
  <c r="R102" i="8"/>
  <c r="K102" i="8"/>
  <c r="H120" i="8"/>
  <c r="I120" i="8" s="1"/>
  <c r="W120" i="8"/>
  <c r="X120" i="8" s="1"/>
  <c r="W93" i="8"/>
  <c r="X93" i="8" s="1"/>
  <c r="H93" i="8"/>
  <c r="I93" i="8" s="1"/>
  <c r="R136" i="6"/>
  <c r="K136" i="6"/>
  <c r="H111" i="6"/>
  <c r="I111" i="6" s="1"/>
  <c r="W111" i="6"/>
  <c r="X111" i="6" s="1"/>
  <c r="K134" i="8"/>
  <c r="R134" i="8"/>
  <c r="W89" i="8"/>
  <c r="X89" i="8" s="1"/>
  <c r="H89" i="8"/>
  <c r="I89" i="8" s="1"/>
  <c r="R116" i="8"/>
  <c r="K116" i="8"/>
  <c r="K85" i="8"/>
  <c r="R85" i="8"/>
  <c r="W158" i="6"/>
  <c r="X158" i="6" s="1"/>
  <c r="H158" i="6"/>
  <c r="I158" i="6" s="1"/>
  <c r="K96" i="6"/>
  <c r="R96" i="6"/>
  <c r="R113" i="8"/>
  <c r="K113" i="8"/>
  <c r="K131" i="6"/>
  <c r="R131" i="6"/>
  <c r="H144" i="6"/>
  <c r="I144" i="6" s="1"/>
  <c r="W144" i="6"/>
  <c r="X144" i="6" s="1"/>
  <c r="H138" i="6"/>
  <c r="I138" i="6" s="1"/>
  <c r="W138" i="6"/>
  <c r="X138" i="6" s="1"/>
  <c r="W102" i="8"/>
  <c r="X102" i="8" s="1"/>
  <c r="H102" i="8"/>
  <c r="I102" i="8" s="1"/>
  <c r="H132" i="8"/>
  <c r="I132" i="8" s="1"/>
  <c r="W132" i="8"/>
  <c r="X132" i="8" s="1"/>
  <c r="K96" i="8"/>
  <c r="R96" i="8"/>
  <c r="W123" i="8"/>
  <c r="X123" i="8" s="1"/>
  <c r="H123" i="8"/>
  <c r="I123" i="8" s="1"/>
  <c r="K155" i="6"/>
  <c r="R155" i="6"/>
  <c r="H126" i="8"/>
  <c r="I126" i="8" s="1"/>
  <c r="W126" i="8"/>
  <c r="X126" i="8" s="1"/>
  <c r="K103" i="6"/>
  <c r="R103" i="6"/>
  <c r="H147" i="6"/>
  <c r="I147" i="6" s="1"/>
  <c r="W147" i="6"/>
  <c r="X147" i="6" s="1"/>
  <c r="L133" i="8"/>
  <c r="L113" i="8"/>
  <c r="L123" i="6"/>
  <c r="Z122" i="8"/>
  <c r="L93" i="8"/>
  <c r="L105" i="8"/>
  <c r="L127" i="6"/>
  <c r="L82" i="8"/>
  <c r="L153" i="6"/>
  <c r="L97" i="8"/>
  <c r="L136" i="8"/>
  <c r="L100" i="6"/>
  <c r="L142" i="6"/>
  <c r="L148" i="6"/>
  <c r="L128" i="6"/>
  <c r="L131" i="6"/>
  <c r="L147" i="6"/>
  <c r="L152" i="6"/>
  <c r="L125" i="8"/>
  <c r="L118" i="8"/>
  <c r="L135" i="8"/>
  <c r="L96" i="8"/>
  <c r="L119" i="6"/>
  <c r="L123" i="8"/>
  <c r="L79" i="8"/>
  <c r="L129" i="6"/>
  <c r="L126" i="8"/>
  <c r="L138" i="6"/>
  <c r="L96" i="6"/>
  <c r="L117" i="8"/>
  <c r="L85" i="8"/>
  <c r="L107" i="6"/>
  <c r="L102" i="8"/>
  <c r="L132" i="6"/>
  <c r="L120" i="8"/>
  <c r="L114" i="6"/>
  <c r="L157" i="6"/>
  <c r="Z143" i="6"/>
  <c r="L111" i="6"/>
  <c r="L130" i="8"/>
  <c r="L132" i="8"/>
  <c r="L108" i="8"/>
  <c r="L101" i="8"/>
  <c r="L133" i="6"/>
  <c r="L130" i="6"/>
  <c r="L109" i="8"/>
  <c r="L137" i="6"/>
  <c r="L158" i="6"/>
  <c r="L110" i="6"/>
  <c r="M143" i="6"/>
  <c r="L144" i="6"/>
  <c r="L115" i="6"/>
  <c r="L103" i="6"/>
  <c r="L120" i="6"/>
  <c r="L112" i="8"/>
  <c r="L155" i="6"/>
  <c r="L156" i="6"/>
  <c r="L89" i="8"/>
  <c r="L134" i="8"/>
  <c r="L141" i="6"/>
  <c r="L93" i="6"/>
  <c r="L110" i="8"/>
  <c r="L90" i="6"/>
  <c r="L131" i="8"/>
  <c r="L116" i="8"/>
  <c r="L136" i="6"/>
  <c r="L121" i="8"/>
  <c r="L92" i="8"/>
  <c r="L114" i="8"/>
  <c r="L154" i="6"/>
  <c r="M97" i="6"/>
  <c r="Z97" i="6"/>
  <c r="L126" i="6"/>
  <c r="M122" i="8"/>
  <c r="L111" i="8"/>
  <c r="AA143" i="6" l="1"/>
  <c r="AA122" i="8"/>
  <c r="AA97" i="6"/>
  <c r="P143" i="6"/>
  <c r="Q143" i="6" s="1"/>
  <c r="N143" i="6"/>
  <c r="O143" i="6" s="1"/>
  <c r="N97" i="6"/>
  <c r="O97" i="6" s="1"/>
  <c r="P97" i="6"/>
  <c r="Q97" i="6" s="1"/>
  <c r="N122" i="8"/>
  <c r="O122" i="8" s="1"/>
  <c r="P122" i="8"/>
  <c r="Q122" i="8" s="1"/>
  <c r="Z155" i="6"/>
  <c r="M133" i="8"/>
  <c r="M96" i="6"/>
  <c r="M85" i="8"/>
  <c r="Z103" i="6"/>
  <c r="M121" i="8"/>
  <c r="M90" i="6"/>
  <c r="Z147" i="6"/>
  <c r="Z136" i="8"/>
  <c r="Z129" i="6"/>
  <c r="M142" i="6"/>
  <c r="Z105" i="8"/>
  <c r="M141" i="6"/>
  <c r="Z127" i="6"/>
  <c r="M123" i="8"/>
  <c r="M114" i="6"/>
  <c r="Z79" i="8"/>
  <c r="Z130" i="8"/>
  <c r="Z111" i="8"/>
  <c r="M147" i="6"/>
  <c r="M114" i="8"/>
  <c r="Z137" i="6"/>
  <c r="M108" i="8"/>
  <c r="M156" i="6"/>
  <c r="M111" i="6"/>
  <c r="M92" i="8"/>
  <c r="M97" i="8"/>
  <c r="M134" i="8"/>
  <c r="M79" i="8"/>
  <c r="M131" i="6"/>
  <c r="Z96" i="8"/>
  <c r="Z128" i="6"/>
  <c r="Z102" i="8"/>
  <c r="Z120" i="8"/>
  <c r="Z126" i="8"/>
  <c r="M100" i="6"/>
  <c r="M132" i="8"/>
  <c r="Z132" i="8"/>
  <c r="M126" i="8"/>
  <c r="Z142" i="6"/>
  <c r="Z113" i="8"/>
  <c r="M110" i="8"/>
  <c r="Z126" i="6"/>
  <c r="Z134" i="8"/>
  <c r="Z112" i="8"/>
  <c r="M138" i="6"/>
  <c r="Z123" i="6"/>
  <c r="Z121" i="8"/>
  <c r="Z133" i="8"/>
  <c r="M155" i="6"/>
  <c r="Z123" i="8"/>
  <c r="M128" i="6"/>
  <c r="Z90" i="6"/>
  <c r="Z136" i="6"/>
  <c r="M133" i="6"/>
  <c r="Z116" i="8"/>
  <c r="M126" i="6"/>
  <c r="M117" i="8"/>
  <c r="M148" i="6"/>
  <c r="Z138" i="6"/>
  <c r="Z114" i="8"/>
  <c r="M130" i="6"/>
  <c r="Z131" i="8"/>
  <c r="M119" i="6"/>
  <c r="Z97" i="8"/>
  <c r="Z117" i="8"/>
  <c r="Z110" i="8"/>
  <c r="Z154" i="6"/>
  <c r="M144" i="6"/>
  <c r="Z133" i="6"/>
  <c r="Z92" i="8"/>
  <c r="M109" i="8"/>
  <c r="Z115" i="6"/>
  <c r="Z152" i="6"/>
  <c r="M154" i="6"/>
  <c r="Z158" i="6"/>
  <c r="M132" i="6"/>
  <c r="Z96" i="6"/>
  <c r="M103" i="6"/>
  <c r="M123" i="6"/>
  <c r="M136" i="8"/>
  <c r="M137" i="6"/>
  <c r="Z144" i="6"/>
  <c r="M82" i="8"/>
  <c r="M157" i="6"/>
  <c r="M120" i="8"/>
  <c r="M153" i="6"/>
  <c r="Z108" i="8"/>
  <c r="Z130" i="6"/>
  <c r="Z107" i="6"/>
  <c r="M116" i="8"/>
  <c r="M102" i="8"/>
  <c r="M115" i="6"/>
  <c r="Z141" i="6"/>
  <c r="Z93" i="6"/>
  <c r="Z153" i="6"/>
  <c r="Z118" i="8"/>
  <c r="Z110" i="6"/>
  <c r="M96" i="8"/>
  <c r="Z101" i="8"/>
  <c r="M131" i="8"/>
  <c r="Z93" i="8"/>
  <c r="M89" i="8"/>
  <c r="M93" i="6"/>
  <c r="M152" i="6"/>
  <c r="M107" i="6"/>
  <c r="Z100" i="6"/>
  <c r="M125" i="8"/>
  <c r="Z111" i="6"/>
  <c r="M129" i="6"/>
  <c r="Z131" i="6"/>
  <c r="Z109" i="8"/>
  <c r="M110" i="6"/>
  <c r="M101" i="8"/>
  <c r="Z114" i="6"/>
  <c r="Z125" i="8"/>
  <c r="Z119" i="6"/>
  <c r="Z156" i="6"/>
  <c r="M130" i="8"/>
  <c r="Z85" i="8"/>
  <c r="M118" i="8"/>
  <c r="Z89" i="8"/>
  <c r="M127" i="6"/>
  <c r="M113" i="8"/>
  <c r="Z157" i="6"/>
  <c r="M120" i="6"/>
  <c r="M158" i="6"/>
  <c r="M105" i="8"/>
  <c r="M93" i="8"/>
  <c r="Z135" i="8"/>
  <c r="M111" i="8"/>
  <c r="M135" i="8"/>
  <c r="Z82" i="8"/>
  <c r="M112" i="8"/>
  <c r="Z132" i="6"/>
  <c r="M136" i="6"/>
  <c r="Z120" i="6"/>
  <c r="Z148" i="6"/>
  <c r="N132" i="6" l="1"/>
  <c r="O132" i="6" s="1"/>
  <c r="P132" i="6"/>
  <c r="Q132" i="6" s="1"/>
  <c r="AA118" i="8"/>
  <c r="AA137" i="6"/>
  <c r="P100" i="6"/>
  <c r="Q100" i="6" s="1"/>
  <c r="Q101" i="6" s="1"/>
  <c r="N100" i="6"/>
  <c r="N101" i="6" s="1"/>
  <c r="P111" i="8"/>
  <c r="Q111" i="8" s="1"/>
  <c r="N111" i="8"/>
  <c r="O111" i="8" s="1"/>
  <c r="AA110" i="8"/>
  <c r="AA111" i="6"/>
  <c r="AA90" i="6"/>
  <c r="AA91" i="6" s="1"/>
  <c r="AA153" i="6"/>
  <c r="N110" i="6"/>
  <c r="O110" i="6" s="1"/>
  <c r="P110" i="6"/>
  <c r="AA147" i="6"/>
  <c r="AA112" i="8"/>
  <c r="N136" i="8"/>
  <c r="O136" i="8" s="1"/>
  <c r="P136" i="8"/>
  <c r="Q136" i="8" s="1"/>
  <c r="N134" i="8"/>
  <c r="O134" i="8" s="1"/>
  <c r="P134" i="8"/>
  <c r="Q134" i="8" s="1"/>
  <c r="P133" i="8"/>
  <c r="Q133" i="8" s="1"/>
  <c r="N133" i="8"/>
  <c r="O133" i="8" s="1"/>
  <c r="AA130" i="8"/>
  <c r="P85" i="8"/>
  <c r="Q85" i="8" s="1"/>
  <c r="Q86" i="8" s="1"/>
  <c r="N85" i="8"/>
  <c r="O85" i="8" s="1"/>
  <c r="O86" i="8" s="1"/>
  <c r="P118" i="8"/>
  <c r="Q118" i="8" s="1"/>
  <c r="N118" i="8"/>
  <c r="O118" i="8" s="1"/>
  <c r="AA89" i="8"/>
  <c r="AA90" i="8" s="1"/>
  <c r="AA100" i="6"/>
  <c r="AA101" i="6" s="1"/>
  <c r="P82" i="8"/>
  <c r="Q82" i="8" s="1"/>
  <c r="Q83" i="8" s="1"/>
  <c r="N82" i="8"/>
  <c r="N83" i="8" s="1"/>
  <c r="N117" i="8"/>
  <c r="O117" i="8" s="1"/>
  <c r="P117" i="8"/>
  <c r="Q117" i="8" s="1"/>
  <c r="P126" i="8"/>
  <c r="Q126" i="8" s="1"/>
  <c r="N126" i="8"/>
  <c r="O126" i="8" s="1"/>
  <c r="AA152" i="6"/>
  <c r="P111" i="6"/>
  <c r="Q111" i="6" s="1"/>
  <c r="N111" i="6"/>
  <c r="O111" i="6" s="1"/>
  <c r="AA93" i="6"/>
  <c r="AA94" i="6" s="1"/>
  <c r="N156" i="6"/>
  <c r="O156" i="6" s="1"/>
  <c r="P156" i="6"/>
  <c r="Q156" i="6" s="1"/>
  <c r="AA158" i="6"/>
  <c r="N97" i="8"/>
  <c r="O97" i="8" s="1"/>
  <c r="P97" i="8"/>
  <c r="Q97" i="8" s="1"/>
  <c r="P93" i="8"/>
  <c r="Q93" i="8" s="1"/>
  <c r="N93" i="8"/>
  <c r="O93" i="8" s="1"/>
  <c r="AA111" i="8"/>
  <c r="N123" i="8"/>
  <c r="O123" i="8" s="1"/>
  <c r="P123" i="8"/>
  <c r="Q123" i="8" s="1"/>
  <c r="P90" i="6"/>
  <c r="P91" i="6" s="1"/>
  <c r="N90" i="6"/>
  <c r="N91" i="6" s="1"/>
  <c r="AA134" i="8"/>
  <c r="P137" i="6"/>
  <c r="Q137" i="6" s="1"/>
  <c r="N137" i="6"/>
  <c r="O137" i="6" s="1"/>
  <c r="AA133" i="8"/>
  <c r="N96" i="6"/>
  <c r="O96" i="6" s="1"/>
  <c r="O98" i="6" s="1"/>
  <c r="P96" i="6"/>
  <c r="Q96" i="6" s="1"/>
  <c r="Q98" i="6" s="1"/>
  <c r="AA138" i="6"/>
  <c r="AA130" i="6"/>
  <c r="N135" i="8"/>
  <c r="O135" i="8" s="1"/>
  <c r="P135" i="8"/>
  <c r="Q135" i="8" s="1"/>
  <c r="P136" i="6"/>
  <c r="Q136" i="6" s="1"/>
  <c r="N136" i="6"/>
  <c r="O136" i="6" s="1"/>
  <c r="AA126" i="6"/>
  <c r="AA132" i="6"/>
  <c r="AA85" i="8"/>
  <c r="AA86" i="8" s="1"/>
  <c r="P110" i="8"/>
  <c r="Q110" i="8" s="1"/>
  <c r="N110" i="8"/>
  <c r="O110" i="8" s="1"/>
  <c r="N157" i="6"/>
  <c r="O157" i="6" s="1"/>
  <c r="P157" i="6"/>
  <c r="Q157" i="6" s="1"/>
  <c r="N125" i="8"/>
  <c r="O125" i="8" s="1"/>
  <c r="P125" i="8"/>
  <c r="Q125" i="8" s="1"/>
  <c r="N96" i="8"/>
  <c r="P96" i="8"/>
  <c r="N89" i="8"/>
  <c r="P89" i="8"/>
  <c r="AA120" i="6"/>
  <c r="AA156" i="6"/>
  <c r="AA82" i="8"/>
  <c r="AA83" i="8" s="1"/>
  <c r="P120" i="8"/>
  <c r="Q120" i="8" s="1"/>
  <c r="N120" i="8"/>
  <c r="O120" i="8" s="1"/>
  <c r="N114" i="8"/>
  <c r="O114" i="8" s="1"/>
  <c r="P114" i="8"/>
  <c r="Q114" i="8" s="1"/>
  <c r="P119" i="6"/>
  <c r="Q119" i="6" s="1"/>
  <c r="N119" i="6"/>
  <c r="P123" i="6"/>
  <c r="P124" i="6" s="1"/>
  <c r="N123" i="6"/>
  <c r="O123" i="6" s="1"/>
  <c r="O124" i="6" s="1"/>
  <c r="AA128" i="6"/>
  <c r="N129" i="6"/>
  <c r="O129" i="6" s="1"/>
  <c r="P129" i="6"/>
  <c r="Q129" i="6" s="1"/>
  <c r="P130" i="8"/>
  <c r="N130" i="8"/>
  <c r="AA108" i="8"/>
  <c r="N144" i="6"/>
  <c r="O144" i="6" s="1"/>
  <c r="P144" i="6"/>
  <c r="Q144" i="6" s="1"/>
  <c r="N112" i="8"/>
  <c r="O112" i="8" s="1"/>
  <c r="P112" i="8"/>
  <c r="Q112" i="8" s="1"/>
  <c r="AA126" i="8"/>
  <c r="AA93" i="8"/>
  <c r="AA97" i="8"/>
  <c r="AA136" i="8"/>
  <c r="N105" i="8"/>
  <c r="N106" i="8" s="1"/>
  <c r="P105" i="8"/>
  <c r="Q105" i="8" s="1"/>
  <c r="Q106" i="8" s="1"/>
  <c r="N127" i="6"/>
  <c r="O127" i="6" s="1"/>
  <c r="P127" i="6"/>
  <c r="Q127" i="6" s="1"/>
  <c r="N152" i="6"/>
  <c r="P152" i="6"/>
  <c r="AA92" i="8"/>
  <c r="N158" i="6"/>
  <c r="O158" i="6" s="1"/>
  <c r="P158" i="6"/>
  <c r="Q158" i="6" s="1"/>
  <c r="AA132" i="8"/>
  <c r="P116" i="8"/>
  <c r="Q116" i="8" s="1"/>
  <c r="N116" i="8"/>
  <c r="O116" i="8" s="1"/>
  <c r="N131" i="6"/>
  <c r="O131" i="6" s="1"/>
  <c r="P131" i="6"/>
  <c r="Q131" i="6" s="1"/>
  <c r="P138" i="6"/>
  <c r="Q138" i="6" s="1"/>
  <c r="N138" i="6"/>
  <c r="O138" i="6" s="1"/>
  <c r="P126" i="6"/>
  <c r="Q126" i="6" s="1"/>
  <c r="N126" i="6"/>
  <c r="O126" i="6" s="1"/>
  <c r="P115" i="6"/>
  <c r="Q115" i="6" s="1"/>
  <c r="N115" i="6"/>
  <c r="O115" i="6" s="1"/>
  <c r="N147" i="6"/>
  <c r="O147" i="6" s="1"/>
  <c r="P147" i="6"/>
  <c r="Q147" i="6" s="1"/>
  <c r="AA123" i="6"/>
  <c r="AA124" i="6" s="1"/>
  <c r="AA131" i="8"/>
  <c r="AA155" i="6"/>
  <c r="AA136" i="6"/>
  <c r="AA110" i="6"/>
  <c r="N133" i="6"/>
  <c r="O133" i="6" s="1"/>
  <c r="P133" i="6"/>
  <c r="Q133" i="6" s="1"/>
  <c r="N114" i="6"/>
  <c r="P114" i="6"/>
  <c r="AA96" i="6"/>
  <c r="AA98" i="6" s="1"/>
  <c r="N101" i="8"/>
  <c r="O101" i="8" s="1"/>
  <c r="P101" i="8"/>
  <c r="Q101" i="8" s="1"/>
  <c r="AA120" i="8"/>
  <c r="AA114" i="8"/>
  <c r="P113" i="8"/>
  <c r="Q113" i="8" s="1"/>
  <c r="N113" i="8"/>
  <c r="O113" i="8" s="1"/>
  <c r="AA154" i="6"/>
  <c r="AA129" i="6"/>
  <c r="AA109" i="8"/>
  <c r="P79" i="8"/>
  <c r="P80" i="8" s="1"/>
  <c r="N79" i="8"/>
  <c r="O79" i="8" s="1"/>
  <c r="O80" i="8" s="1"/>
  <c r="N130" i="6"/>
  <c r="O130" i="6" s="1"/>
  <c r="P130" i="6"/>
  <c r="Q130" i="6" s="1"/>
  <c r="N128" i="6"/>
  <c r="O128" i="6" s="1"/>
  <c r="P128" i="6"/>
  <c r="Q128" i="6" s="1"/>
  <c r="P102" i="8"/>
  <c r="Q102" i="8" s="1"/>
  <c r="N102" i="8"/>
  <c r="O102" i="8" s="1"/>
  <c r="AA96" i="8"/>
  <c r="P148" i="6"/>
  <c r="Q148" i="6" s="1"/>
  <c r="N148" i="6"/>
  <c r="O148" i="6" s="1"/>
  <c r="P141" i="6"/>
  <c r="Q141" i="6" s="1"/>
  <c r="N141" i="6"/>
  <c r="O141" i="6" s="1"/>
  <c r="AA119" i="6"/>
  <c r="AA105" i="8"/>
  <c r="AA106" i="8" s="1"/>
  <c r="AA123" i="8"/>
  <c r="N93" i="6"/>
  <c r="P93" i="6"/>
  <c r="Q93" i="6" s="1"/>
  <c r="Q94" i="6" s="1"/>
  <c r="AA157" i="6"/>
  <c r="N153" i="6"/>
  <c r="O153" i="6" s="1"/>
  <c r="P153" i="6"/>
  <c r="Q153" i="6" s="1"/>
  <c r="AA107" i="6"/>
  <c r="AA108" i="6" s="1"/>
  <c r="N108" i="8"/>
  <c r="O108" i="8" s="1"/>
  <c r="P108" i="8"/>
  <c r="AA116" i="8"/>
  <c r="AA117" i="8"/>
  <c r="P121" i="8"/>
  <c r="Q121" i="8" s="1"/>
  <c r="N121" i="8"/>
  <c r="O121" i="8" s="1"/>
  <c r="AA144" i="6"/>
  <c r="P103" i="6"/>
  <c r="P104" i="6" s="1"/>
  <c r="N103" i="6"/>
  <c r="N92" i="8"/>
  <c r="O92" i="8" s="1"/>
  <c r="P92" i="8"/>
  <c r="N142" i="6"/>
  <c r="O142" i="6" s="1"/>
  <c r="P142" i="6"/>
  <c r="Q142" i="6" s="1"/>
  <c r="AA115" i="6"/>
  <c r="AA114" i="6"/>
  <c r="AA127" i="6"/>
  <c r="AA113" i="8"/>
  <c r="N132" i="8"/>
  <c r="O132" i="8" s="1"/>
  <c r="P132" i="8"/>
  <c r="Q132" i="8" s="1"/>
  <c r="P109" i="8"/>
  <c r="Q109" i="8" s="1"/>
  <c r="N109" i="8"/>
  <c r="O109" i="8" s="1"/>
  <c r="N154" i="6"/>
  <c r="O154" i="6" s="1"/>
  <c r="P154" i="6"/>
  <c r="Q154" i="6" s="1"/>
  <c r="AA125" i="8"/>
  <c r="P131" i="8"/>
  <c r="Q131" i="8" s="1"/>
  <c r="N131" i="8"/>
  <c r="O131" i="8" s="1"/>
  <c r="AA102" i="8"/>
  <c r="AA101" i="8"/>
  <c r="AA141" i="6"/>
  <c r="AA103" i="6"/>
  <c r="AA104" i="6" s="1"/>
  <c r="AA142" i="6"/>
  <c r="AA121" i="8"/>
  <c r="N155" i="6"/>
  <c r="O155" i="6" s="1"/>
  <c r="P155" i="6"/>
  <c r="Q155" i="6" s="1"/>
  <c r="AA79" i="8"/>
  <c r="AA80" i="8" s="1"/>
  <c r="AA148" i="6"/>
  <c r="AA133" i="6"/>
  <c r="P120" i="6"/>
  <c r="Q120" i="6" s="1"/>
  <c r="N120" i="6"/>
  <c r="O120" i="6" s="1"/>
  <c r="N107" i="6"/>
  <c r="P107" i="6"/>
  <c r="AA135" i="8"/>
  <c r="AA131" i="6"/>
  <c r="AA103" i="8" l="1"/>
  <c r="AA112" i="6"/>
  <c r="AA94" i="8"/>
  <c r="AA99" i="8"/>
  <c r="AA137" i="8"/>
  <c r="AA117" i="6"/>
  <c r="P117" i="6"/>
  <c r="AA121" i="6"/>
  <c r="AA127" i="8"/>
  <c r="AA159" i="6"/>
  <c r="AA149" i="6"/>
  <c r="N117" i="6"/>
  <c r="P94" i="8"/>
  <c r="N121" i="6"/>
  <c r="O112" i="6"/>
  <c r="Q121" i="6"/>
  <c r="Q107" i="6"/>
  <c r="Q108" i="6" s="1"/>
  <c r="P108" i="6"/>
  <c r="O107" i="6"/>
  <c r="O108" i="6" s="1"/>
  <c r="N108" i="6"/>
  <c r="O94" i="8"/>
  <c r="Q103" i="8"/>
  <c r="O103" i="8"/>
  <c r="Q89" i="8"/>
  <c r="Q90" i="8" s="1"/>
  <c r="P90" i="8"/>
  <c r="Q152" i="6"/>
  <c r="Q159" i="6" s="1"/>
  <c r="P159" i="6"/>
  <c r="O89" i="8"/>
  <c r="O90" i="8" s="1"/>
  <c r="N90" i="8"/>
  <c r="P112" i="6"/>
  <c r="O152" i="6"/>
  <c r="O159" i="6" s="1"/>
  <c r="N159" i="6"/>
  <c r="P101" i="6"/>
  <c r="P121" i="6"/>
  <c r="O100" i="6"/>
  <c r="O101" i="6" s="1"/>
  <c r="N112" i="6"/>
  <c r="P86" i="8"/>
  <c r="Q110" i="6"/>
  <c r="Q112" i="6" s="1"/>
  <c r="Q90" i="6"/>
  <c r="Q91" i="6" s="1"/>
  <c r="N98" i="6"/>
  <c r="P83" i="8"/>
  <c r="N86" i="8"/>
  <c r="P127" i="8"/>
  <c r="P99" i="8"/>
  <c r="N99" i="8"/>
  <c r="O127" i="8"/>
  <c r="O82" i="8"/>
  <c r="O83" i="8" s="1"/>
  <c r="O90" i="6"/>
  <c r="O91" i="6" s="1"/>
  <c r="P98" i="6"/>
  <c r="Q149" i="6"/>
  <c r="Q130" i="8"/>
  <c r="Q137" i="8" s="1"/>
  <c r="P137" i="8"/>
  <c r="O130" i="8"/>
  <c r="O137" i="8" s="1"/>
  <c r="N137" i="8"/>
  <c r="Q96" i="8"/>
  <c r="Q99" i="8" s="1"/>
  <c r="O119" i="6"/>
  <c r="O121" i="6" s="1"/>
  <c r="O149" i="6"/>
  <c r="P106" i="8"/>
  <c r="O96" i="8"/>
  <c r="O99" i="8" s="1"/>
  <c r="N149" i="6"/>
  <c r="N124" i="6"/>
  <c r="Q123" i="6"/>
  <c r="Q124" i="6" s="1"/>
  <c r="N103" i="8"/>
  <c r="P149" i="6"/>
  <c r="O105" i="8"/>
  <c r="O106" i="8" s="1"/>
  <c r="Q114" i="6"/>
  <c r="Q117" i="6" s="1"/>
  <c r="N80" i="8"/>
  <c r="P103" i="8"/>
  <c r="O114" i="6"/>
  <c r="O117" i="6" s="1"/>
  <c r="Q79" i="8"/>
  <c r="Q80" i="8" s="1"/>
  <c r="Q103" i="6"/>
  <c r="Q104" i="6" s="1"/>
  <c r="P94" i="6"/>
  <c r="N94" i="8"/>
  <c r="Q108" i="8"/>
  <c r="Q127" i="8" s="1"/>
  <c r="O103" i="6"/>
  <c r="O104" i="6" s="1"/>
  <c r="N104" i="6"/>
  <c r="O93" i="6"/>
  <c r="O94" i="6" s="1"/>
  <c r="N94" i="6"/>
  <c r="N127" i="8"/>
  <c r="Q92" i="8"/>
  <c r="Q94" i="8" s="1"/>
  <c r="M8" i="1" l="1"/>
  <c r="M2" i="1"/>
  <c r="M7" i="1" s="1"/>
  <c r="AA161" i="6"/>
  <c r="AA139" i="8"/>
  <c r="P139" i="8"/>
  <c r="O139" i="8"/>
  <c r="N2" i="1" s="1"/>
  <c r="N7" i="1" s="1"/>
  <c r="P161" i="6"/>
  <c r="N161" i="6"/>
  <c r="Q161" i="6"/>
  <c r="J8" i="1" s="1"/>
  <c r="N139" i="8"/>
  <c r="O161" i="6"/>
  <c r="J2" i="1" s="1"/>
  <c r="J7" i="1" s="1"/>
  <c r="Q139" i="8"/>
  <c r="N8" i="1" s="1"/>
  <c r="H7" i="1" l="1"/>
</calcChain>
</file>

<file path=xl/sharedStrings.xml><?xml version="1.0" encoding="utf-8"?>
<sst xmlns="http://schemas.openxmlformats.org/spreadsheetml/2006/main" count="2983" uniqueCount="1809">
  <si>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</si>
  <si>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</si>
  <si>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</si>
  <si>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</si>
  <si>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</si>
  <si>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</si>
  <si>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</si>
  <si>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</si>
  <si>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</si>
  <si>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</si>
  <si>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</si>
  <si>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</si>
  <si>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</si>
  <si>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</si>
  <si>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</si>
  <si>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</si>
  <si>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</si>
  <si>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</si>
  <si>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</si>
  <si>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</si>
  <si>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</si>
  <si>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</si>
  <si>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</si>
  <si>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</si>
  <si>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</si>
  <si>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</si>
  <si>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</si>
  <si>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</si>
  <si>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</si>
  <si>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</si>
  <si>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</si>
  <si>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</si>
  <si>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</si>
  <si>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</si>
  <si>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</si>
  <si>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</si>
  <si>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</si>
  <si>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</si>
  <si>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</si>
  <si>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NFLX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</si>
  <si>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</si>
  <si>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</si>
  <si>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</si>
  <si>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</si>
  <si>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</si>
  <si>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</si>
  <si>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</si>
  <si>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</si>
  <si>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</si>
  <si>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</si>
  <si>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</si>
  <si>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</si>
  <si>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</si>
  <si>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</si>
  <si>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</si>
  <si>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</si>
  <si>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</si>
  <si>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</si>
  <si>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</si>
  <si>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</si>
  <si>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</si>
  <si>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</si>
  <si>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</si>
  <si>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</si>
  <si>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TPK LN Equity</t>
  </si>
  <si>
    <t>SLP LN Equity</t>
  </si>
  <si>
    <t>GBP</t>
  </si>
  <si>
    <t>RR/ LN Equity</t>
  </si>
  <si>
    <t>REDBURN EUROPE LTD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</si>
  <si>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</si>
  <si>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</si>
  <si>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</si>
  <si>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</si>
  <si>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</si>
  <si>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</si>
  <si>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</si>
  <si>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</si>
  <si>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</si>
  <si>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</si>
  <si>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</si>
  <si>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</si>
  <si>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</si>
  <si>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</si>
  <si>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</si>
  <si>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</si>
  <si>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</si>
  <si>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</si>
  <si>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</si>
  <si>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</si>
  <si>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</si>
  <si>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</si>
  <si>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</si>
  <si>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</si>
  <si>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</si>
  <si>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</si>
  <si>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</si>
  <si>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</si>
  <si>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</si>
  <si>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</si>
  <si>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</si>
  <si>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</si>
  <si>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</si>
  <si>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</si>
  <si>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</si>
  <si>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</si>
  <si>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</si>
  <si>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</si>
  <si>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</si>
  <si>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</si>
  <si>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</si>
  <si>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</si>
  <si>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</si>
  <si>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</si>
  <si>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PGS NO Equity</t>
  </si>
  <si>
    <t>NODL NO Equity</t>
  </si>
  <si>
    <t>FRO NO Equity</t>
  </si>
  <si>
    <t>AKERBP NO Equity</t>
  </si>
  <si>
    <t>Netherlands</t>
  </si>
  <si>
    <t>PHIA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</si>
  <si>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</si>
  <si>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</si>
  <si>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</si>
  <si>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</si>
  <si>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</si>
  <si>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</si>
  <si>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</si>
  <si>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</si>
  <si>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</si>
  <si>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</si>
  <si>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</si>
  <si>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</si>
  <si>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</si>
  <si>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</si>
  <si>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</si>
  <si>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</si>
  <si>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</si>
  <si>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</si>
  <si>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</si>
  <si>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</si>
  <si>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</si>
  <si>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</si>
  <si>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</si>
  <si>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</si>
  <si>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</si>
  <si>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</si>
  <si>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</si>
  <si>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</si>
  <si>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</si>
  <si>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</si>
  <si>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</si>
  <si>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</si>
  <si>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</si>
  <si>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</si>
  <si>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</si>
  <si>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</si>
  <si>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</si>
  <si>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</si>
  <si>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</si>
  <si>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</si>
  <si>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</si>
  <si>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</si>
  <si>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</si>
  <si>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</si>
  <si>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</si>
  <si>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</si>
  <si>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</si>
  <si>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</si>
  <si>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</si>
  <si>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</si>
  <si>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</si>
  <si>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</si>
  <si>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</si>
  <si>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</si>
  <si>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</si>
  <si>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</si>
  <si>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</si>
  <si>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</si>
  <si>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</si>
  <si>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</si>
  <si>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</si>
  <si>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</si>
  <si>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</si>
  <si>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</si>
  <si>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</si>
  <si>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</si>
  <si>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</si>
  <si>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</si>
  <si>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</si>
  <si>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</si>
  <si>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</si>
  <si>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</si>
  <si>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</si>
  <si>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</si>
  <si>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</si>
  <si>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</si>
  <si>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</si>
  <si>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</si>
  <si>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</si>
  <si>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</si>
  <si>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</si>
  <si>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</si>
  <si>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</si>
  <si>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</si>
  <si>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</si>
  <si>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</si>
  <si>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</si>
  <si>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</si>
  <si>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</si>
  <si>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</si>
  <si>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</si>
  <si>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</si>
  <si>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</si>
  <si>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</si>
  <si>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</si>
  <si>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</si>
  <si>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</si>
  <si>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</si>
  <si>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</si>
  <si>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</si>
  <si>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</si>
  <si>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</si>
  <si>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</si>
  <si>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</si>
  <si>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</si>
  <si>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</si>
  <si>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</si>
  <si>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</si>
  <si>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</si>
  <si>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Nestle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</si>
  <si>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</si>
  <si>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</si>
  <si>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</si>
  <si>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</si>
  <si>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</si>
  <si>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</si>
  <si>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</si>
  <si>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</si>
  <si>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</si>
  <si>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Frontline Ltd/Bermuda</t>
  </si>
  <si>
    <t>ElringKlinger</t>
  </si>
  <si>
    <t>Credit Acceptance</t>
  </si>
  <si>
    <t>Cirrus Logic</t>
  </si>
  <si>
    <t>Avis Budget</t>
  </si>
  <si>
    <t>Aryzta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</si>
  <si>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</si>
  <si>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</si>
  <si>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</si>
  <si>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</si>
  <si>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</si>
  <si>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</si>
  <si>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</si>
  <si>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</si>
  <si>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</si>
  <si>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</si>
  <si>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</si>
  <si>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</si>
  <si>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</si>
  <si>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</si>
  <si>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</si>
  <si>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</si>
  <si>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</si>
  <si>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</si>
  <si>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</si>
  <si>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</si>
  <si>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</si>
  <si>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</si>
  <si>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</si>
  <si>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</si>
  <si>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</si>
  <si>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</si>
  <si>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</si>
  <si>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</si>
  <si>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</si>
  <si>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</si>
  <si>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</si>
  <si>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Telefonaktiebolaget LM Ericsson</t>
  </si>
  <si>
    <t>Getinge</t>
  </si>
  <si>
    <t>Cloetta</t>
  </si>
  <si>
    <t>Petroleum Geo-Services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</si>
  <si>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</si>
  <si>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</si>
  <si>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</si>
  <si>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</si>
  <si>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</si>
  <si>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</si>
  <si>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</si>
  <si>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</si>
  <si>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</si>
  <si>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</si>
  <si>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</si>
  <si>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</si>
  <si>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</si>
  <si>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</si>
  <si>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</si>
  <si>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</si>
  <si>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</si>
  <si>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</si>
  <si>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</si>
  <si>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</si>
  <si>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</si>
  <si>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</si>
  <si>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</si>
  <si>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</si>
  <si>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</si>
  <si>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</si>
  <si>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</si>
  <si>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</si>
  <si>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</si>
  <si>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</si>
  <si>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</si>
  <si>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</si>
  <si>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</si>
  <si>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</si>
  <si>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</si>
  <si>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</si>
  <si>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</si>
  <si>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</si>
  <si>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</si>
  <si>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</si>
  <si>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</si>
  <si>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</si>
  <si>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</si>
  <si>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</si>
  <si>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</si>
  <si>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</si>
  <si>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</si>
  <si>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</si>
  <si>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</si>
  <si>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</si>
  <si>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</si>
  <si>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</si>
  <si>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</si>
  <si>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</si>
  <si>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</si>
  <si>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</si>
  <si>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</si>
  <si>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</si>
  <si>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</si>
  <si>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</si>
  <si>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</si>
  <si>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</si>
  <si>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</si>
  <si>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</si>
  <si>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</si>
  <si>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</si>
  <si>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</si>
  <si>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</si>
  <si>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</si>
  <si>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</si>
  <si>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</si>
  <si>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</si>
  <si>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</si>
  <si>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</si>
  <si>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</si>
  <si>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</si>
  <si>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Cairn Homes</t>
  </si>
  <si>
    <t>Coca-Cola HBC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</si>
  <si>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</si>
  <si>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</si>
  <si>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</si>
  <si>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</si>
  <si>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</si>
  <si>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</si>
  <si>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</si>
  <si>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</si>
  <si>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</si>
  <si>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</si>
  <si>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</si>
  <si>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</si>
  <si>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</si>
  <si>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</si>
  <si>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</si>
  <si>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</si>
  <si>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</si>
  <si>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</si>
  <si>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</si>
  <si>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</si>
  <si>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</si>
  <si>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</si>
  <si>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</si>
  <si>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</si>
  <si>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</si>
  <si>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</si>
  <si>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</si>
  <si>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</si>
  <si>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</si>
  <si>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</si>
  <si>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</si>
  <si>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</si>
  <si>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</si>
  <si>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</si>
  <si>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</si>
  <si>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</si>
  <si>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</si>
  <si>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</si>
  <si>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</si>
  <si>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</si>
  <si>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</si>
  <si>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</si>
  <si>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</si>
  <si>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</si>
  <si>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</si>
  <si>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</si>
  <si>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</si>
  <si>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</si>
  <si>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</si>
  <si>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</si>
  <si>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</si>
  <si>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</si>
  <si>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</si>
  <si>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</si>
  <si>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</si>
  <si>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</si>
  <si>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</si>
  <si>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</si>
  <si>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</si>
  <si>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</si>
  <si>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</si>
  <si>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</si>
  <si>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</si>
  <si>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</si>
  <si>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</si>
  <si>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</si>
  <si>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</si>
  <si>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</si>
  <si>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</si>
  <si>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</si>
  <si>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</si>
  <si>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</si>
  <si>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</si>
  <si>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</si>
  <si>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</si>
  <si>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</si>
  <si>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</si>
  <si>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</si>
  <si>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</si>
  <si>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</si>
  <si>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</si>
  <si>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</si>
  <si>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</si>
  <si>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ACA FP Equity</t>
  </si>
  <si>
    <t>BN FP Equity</t>
  </si>
  <si>
    <t>DSY FP Equity</t>
  </si>
  <si>
    <t>ENX FP Equity</t>
  </si>
  <si>
    <t>KER FP Equity</t>
  </si>
  <si>
    <t>MC FP Equity</t>
  </si>
  <si>
    <t>MMB FP Equity</t>
  </si>
  <si>
    <t>LR FP Equity</t>
  </si>
  <si>
    <t>OR FP Equity</t>
  </si>
  <si>
    <t>ML FP Equity</t>
  </si>
  <si>
    <t>RI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</si>
  <si>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</si>
  <si>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</si>
  <si>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</si>
  <si>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</si>
  <si>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</si>
  <si>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</si>
  <si>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</si>
  <si>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</si>
  <si>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</si>
  <si>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</si>
  <si>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</si>
  <si>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</si>
  <si>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</si>
  <si>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</si>
  <si>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</si>
  <si>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</si>
  <si>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</si>
  <si>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</si>
  <si>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</si>
  <si>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</si>
  <si>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</si>
  <si>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</si>
  <si>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</si>
  <si>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</si>
  <si>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</si>
  <si>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</si>
  <si>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</si>
  <si>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</si>
  <si>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</si>
  <si>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</si>
  <si>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</si>
  <si>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</si>
  <si>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</si>
  <si>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Pernod Ricard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</si>
  <si>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</si>
  <si>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</si>
  <si>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</si>
  <si>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</si>
  <si>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</si>
  <si>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</si>
  <si>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</si>
  <si>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</si>
  <si>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</si>
  <si>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</si>
  <si>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</si>
  <si>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</si>
  <si>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</si>
  <si>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</si>
  <si>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</si>
  <si>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</si>
  <si>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</si>
  <si>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</si>
  <si>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</si>
  <si>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</si>
  <si>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</si>
  <si>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</si>
  <si>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</si>
  <si>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</si>
  <si>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</si>
  <si>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</si>
  <si>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</si>
  <si>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</si>
  <si>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</si>
  <si>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</si>
  <si>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</si>
  <si>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</si>
  <si>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</si>
  <si>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</si>
  <si>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</si>
  <si>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</si>
  <si>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</si>
  <si>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</si>
  <si>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</si>
  <si>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</si>
  <si>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</si>
  <si>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</si>
  <si>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</si>
  <si>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</si>
  <si>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</si>
  <si>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</si>
  <si>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</si>
  <si>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</si>
  <si>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</si>
  <si>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</si>
  <si>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</si>
  <si>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</si>
  <si>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</si>
  <si>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</si>
  <si>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</si>
  <si>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</si>
  <si>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</si>
  <si>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</si>
  <si>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</si>
  <si>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</si>
  <si>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</si>
  <si>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</si>
  <si>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</si>
  <si>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</si>
  <si>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</si>
  <si>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</si>
  <si>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</si>
  <si>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</si>
  <si>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</si>
  <si>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</si>
  <si>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</si>
  <si>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</si>
  <si>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</si>
  <si>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</si>
  <si>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</si>
  <si>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</si>
  <si>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</si>
  <si>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</si>
  <si>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</si>
  <si>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</si>
  <si>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</si>
  <si>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</si>
  <si>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</si>
  <si>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</si>
  <si>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</si>
  <si>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</si>
  <si>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</si>
  <si>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</si>
  <si>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</si>
  <si>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</si>
  <si>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</si>
  <si>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</si>
  <si>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</si>
  <si>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</si>
  <si>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</si>
  <si>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</si>
  <si>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</si>
  <si>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</si>
  <si>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</si>
  <si>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</si>
  <si>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</si>
  <si>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</si>
  <si>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</si>
  <si>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</si>
  <si>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</si>
  <si>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</si>
  <si>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</si>
  <si>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</si>
  <si>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</si>
  <si>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</si>
  <si>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</si>
  <si>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</si>
  <si>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</si>
  <si>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</si>
  <si>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WKL NA Equity</t>
  </si>
  <si>
    <t>ACE IM Equity</t>
  </si>
  <si>
    <t>BMPS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</si>
  <si>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</si>
  <si>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</si>
  <si>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</si>
  <si>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</si>
  <si>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</si>
  <si>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</si>
  <si>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</si>
  <si>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SPM IM Equity</t>
  </si>
  <si>
    <t>SRG IM Equity</t>
  </si>
  <si>
    <t>TIT IM Equity</t>
  </si>
  <si>
    <t>TOD IM Equity</t>
  </si>
  <si>
    <t>UCG IM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</si>
  <si>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</si>
  <si>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</si>
  <si>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</si>
  <si>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</si>
  <si>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</si>
  <si>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</si>
  <si>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</si>
  <si>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</si>
  <si>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</si>
  <si>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</si>
  <si>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</si>
  <si>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Wolters Kluwer</t>
  </si>
  <si>
    <t>Banca Monte dei Paschi di Siena</t>
  </si>
  <si>
    <t>CNH Industrial</t>
  </si>
  <si>
    <t>Enel</t>
  </si>
  <si>
    <t>Eni</t>
  </si>
  <si>
    <t>Ferrari</t>
  </si>
  <si>
    <t>Banca Generali</t>
  </si>
  <si>
    <t>Intesa Sanpaolo</t>
  </si>
  <si>
    <t>Saipem</t>
  </si>
  <si>
    <t>Snam</t>
  </si>
  <si>
    <t>Telecom Italia SpA/Milano</t>
  </si>
  <si>
    <t>Tod's</t>
  </si>
  <si>
    <t>UniCredit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</si>
  <si>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</si>
  <si>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</si>
  <si>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</si>
  <si>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</si>
  <si>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</si>
  <si>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</si>
  <si>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</si>
  <si>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</si>
  <si>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</si>
  <si>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</si>
  <si>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</si>
  <si>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</si>
  <si>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</si>
  <si>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</si>
  <si>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</si>
  <si>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</si>
  <si>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</si>
  <si>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</si>
  <si>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</si>
  <si>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</si>
  <si>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</si>
  <si>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</si>
  <si>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</si>
  <si>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</si>
  <si>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</si>
  <si>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</si>
  <si>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</si>
  <si>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</si>
  <si>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</si>
  <si>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</si>
  <si>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</si>
  <si>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</si>
  <si>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</si>
  <si>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</si>
  <si>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</si>
  <si>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</si>
  <si>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</si>
  <si>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</si>
  <si>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</si>
  <si>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</si>
  <si>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</si>
  <si>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</si>
  <si>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</si>
  <si>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</si>
  <si>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</si>
  <si>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</si>
  <si>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</si>
  <si>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</si>
  <si>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</si>
  <si>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</si>
  <si>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</si>
  <si>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</si>
  <si>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</si>
  <si>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</si>
  <si>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</si>
  <si>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</si>
  <si>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</si>
  <si>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</si>
  <si>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</si>
  <si>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</si>
  <si>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</si>
  <si>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</si>
  <si>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</si>
  <si>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</si>
  <si>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</si>
  <si>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</si>
  <si>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</si>
  <si>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</si>
  <si>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</si>
  <si>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</si>
  <si>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</si>
  <si>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</si>
  <si>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</si>
  <si>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</si>
  <si>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</si>
  <si>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</si>
  <si>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</si>
  <si>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</si>
  <si>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</si>
  <si>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</si>
  <si>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</si>
  <si>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</si>
  <si>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</si>
  <si>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</si>
  <si>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</si>
  <si>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</si>
  <si>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</si>
  <si>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</si>
  <si>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</si>
  <si>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</si>
  <si>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</si>
  <si>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</si>
  <si>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</si>
  <si>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</si>
  <si>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</si>
  <si>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</si>
  <si>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</si>
  <si>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</si>
  <si>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</si>
  <si>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</si>
  <si>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</si>
  <si>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</si>
  <si>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</si>
  <si>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</si>
  <si>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</si>
  <si>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</si>
  <si>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</si>
  <si>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</si>
  <si>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</si>
  <si>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</si>
  <si>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</si>
  <si>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</si>
  <si>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</si>
  <si>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</si>
  <si>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</si>
  <si>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</si>
  <si>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</si>
  <si>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</si>
  <si>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</si>
  <si>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</si>
  <si>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</si>
  <si>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</si>
  <si>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</si>
  <si>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</si>
  <si>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</si>
  <si>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</si>
  <si>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</si>
  <si>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</si>
  <si>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</si>
  <si>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</si>
  <si>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</si>
  <si>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</si>
  <si>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</si>
  <si>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</si>
  <si>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</si>
  <si>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</si>
  <si>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</si>
  <si>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</si>
  <si>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</si>
  <si>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</si>
  <si>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</si>
  <si>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</si>
  <si>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</si>
  <si>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</si>
  <si>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</si>
  <si>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</si>
  <si>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</si>
  <si>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</si>
  <si>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</si>
  <si>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</si>
  <si>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</si>
  <si>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</si>
  <si>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</si>
  <si>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</si>
  <si>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</si>
  <si>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</si>
  <si>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</si>
  <si>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</si>
  <si>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</si>
  <si>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</si>
  <si>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</si>
  <si>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</si>
  <si>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</si>
  <si>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</si>
  <si>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</si>
  <si>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</si>
  <si>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</si>
  <si>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</si>
  <si>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</si>
  <si>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</si>
  <si>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</si>
  <si>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</si>
  <si>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</si>
  <si>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</si>
  <si>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</si>
  <si>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</si>
  <si>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</si>
  <si>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</si>
  <si>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</si>
  <si>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</si>
  <si>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</si>
  <si>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</si>
  <si>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</si>
  <si>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</si>
  <si>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</si>
  <si>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</si>
  <si>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</si>
  <si>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</si>
  <si>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</si>
  <si>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</si>
  <si>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</si>
  <si>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</si>
  <si>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</si>
  <si>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</si>
  <si>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</si>
  <si>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</si>
  <si>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</si>
  <si>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</si>
  <si>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</si>
  <si>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</si>
  <si>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</si>
  <si>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</si>
  <si>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</si>
  <si>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</si>
  <si>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</si>
  <si>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</si>
  <si>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</si>
  <si>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</si>
  <si>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</si>
  <si>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</si>
  <si>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</si>
  <si>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</si>
  <si>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</si>
  <si>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</si>
  <si>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</si>
  <si>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</si>
  <si>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</si>
  <si>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</si>
  <si>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</si>
  <si>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</si>
  <si>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</si>
  <si>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</si>
  <si>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</si>
  <si>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</si>
  <si>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</si>
  <si>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</si>
  <si>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</si>
  <si>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</si>
  <si>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</si>
  <si>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</si>
  <si>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</si>
  <si>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</si>
  <si>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</si>
  <si>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</si>
  <si>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</si>
  <si>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</si>
  <si>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</si>
  <si>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</si>
  <si>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</si>
  <si>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</si>
  <si>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</si>
  <si>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</si>
  <si>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</si>
  <si>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</si>
  <si>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</si>
  <si>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</si>
  <si>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</si>
  <si>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</si>
  <si>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</si>
  <si>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</si>
  <si>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</si>
  <si>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</si>
  <si>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</si>
  <si>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</si>
  <si>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</si>
  <si>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</si>
  <si>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</si>
  <si>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</si>
  <si>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</si>
  <si>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</si>
  <si>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</si>
  <si>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</si>
  <si>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</si>
  <si>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</si>
  <si>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</si>
  <si>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</si>
  <si>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</si>
  <si>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</si>
  <si>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</si>
  <si>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</si>
  <si>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</si>
  <si>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</si>
  <si>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</si>
  <si>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</si>
  <si>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</si>
  <si>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</si>
  <si>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</si>
  <si>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</si>
  <si>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</si>
  <si>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</si>
  <si>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</si>
  <si>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</si>
  <si>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</si>
  <si>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</si>
  <si>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</si>
  <si>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</si>
  <si>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</si>
  <si>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</si>
  <si>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</si>
  <si>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</si>
  <si>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</si>
  <si>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</si>
  <si>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</si>
  <si>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</si>
  <si>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</si>
  <si>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</si>
  <si>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</si>
  <si>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</si>
  <si>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</si>
  <si>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CNE LN Equity</t>
  </si>
  <si>
    <t>CPI LN Equity</t>
  </si>
  <si>
    <t>CCL LN Equity</t>
  </si>
  <si>
    <t>CNA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</si>
  <si>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</si>
  <si>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</si>
  <si>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</si>
  <si>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</si>
  <si>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</si>
  <si>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</si>
  <si>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</si>
  <si>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</si>
  <si>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EXPN LN Equity</t>
  </si>
  <si>
    <t>FTC LN Equity</t>
  </si>
  <si>
    <t>FGP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</si>
  <si>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</si>
  <si>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</si>
  <si>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</si>
  <si>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</si>
  <si>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</si>
  <si>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</si>
  <si>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</si>
  <si>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</si>
  <si>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</si>
  <si>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</si>
  <si>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</si>
  <si>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</si>
  <si>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</si>
  <si>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</si>
  <si>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</si>
  <si>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</si>
  <si>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</si>
  <si>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</si>
  <si>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</si>
  <si>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</si>
  <si>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</si>
  <si>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MKS LN Equity</t>
  </si>
  <si>
    <t>MRO LN Equity</t>
  </si>
  <si>
    <t>MAB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</si>
  <si>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</si>
  <si>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</si>
  <si>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</si>
  <si>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</si>
  <si>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</si>
  <si>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</si>
  <si>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</si>
  <si>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</si>
  <si>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</si>
  <si>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</si>
  <si>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</si>
  <si>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</si>
  <si>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</si>
  <si>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</si>
  <si>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</si>
  <si>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</si>
  <si>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</si>
  <si>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</si>
  <si>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</si>
  <si>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</si>
  <si>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</si>
  <si>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</si>
  <si>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</si>
  <si>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</si>
  <si>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</si>
  <si>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</si>
  <si>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STAN LN Equity</t>
  </si>
  <si>
    <t>STVG LN Equity</t>
  </si>
  <si>
    <t>TSCO LN Equity</t>
  </si>
  <si>
    <t>ULVR LN Equity</t>
  </si>
  <si>
    <t>UU/ LN Equity</t>
  </si>
  <si>
    <t>VCT LN Equity</t>
  </si>
  <si>
    <t>WEIR LN Equity</t>
  </si>
  <si>
    <t>3i Group</t>
  </si>
  <si>
    <t>Admiral</t>
  </si>
  <si>
    <t>Ashtead</t>
  </si>
  <si>
    <t>Associated British Foods</t>
  </si>
  <si>
    <t>AstraZeneca</t>
  </si>
  <si>
    <t>Aviva</t>
  </si>
  <si>
    <t>Balfour Beatty</t>
  </si>
  <si>
    <t>British American Tobacco</t>
  </si>
  <si>
    <t>boohoo.com</t>
  </si>
  <si>
    <t>BP</t>
  </si>
  <si>
    <t>British Land Co</t>
  </si>
  <si>
    <t>Britvic</t>
  </si>
  <si>
    <t>BT</t>
  </si>
  <si>
    <t>Burberry Group</t>
  </si>
  <si>
    <t>Cairn Energy</t>
  </si>
  <si>
    <t>Capita</t>
  </si>
  <si>
    <t>Carnival</t>
  </si>
  <si>
    <t>Centrica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</si>
  <si>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</si>
  <si>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</si>
  <si>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</si>
  <si>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</si>
  <si>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</si>
  <si>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</si>
  <si>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</si>
  <si>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</si>
  <si>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Experian</t>
  </si>
  <si>
    <t>FILTRONIC PLC</t>
  </si>
  <si>
    <t>Firstgroup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</si>
  <si>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</si>
  <si>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</si>
  <si>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</si>
  <si>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</si>
  <si>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</si>
  <si>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</si>
  <si>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</si>
  <si>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</si>
  <si>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</si>
  <si>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</si>
  <si>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</si>
  <si>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</si>
  <si>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</si>
  <si>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</si>
  <si>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</si>
  <si>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</si>
  <si>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</si>
  <si>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</si>
  <si>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</si>
  <si>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</si>
  <si>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</si>
  <si>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</si>
  <si>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National Grid</t>
  </si>
  <si>
    <t>Next</t>
  </si>
  <si>
    <t>Ocado</t>
  </si>
  <si>
    <t>Paragon Group of Cos</t>
  </si>
  <si>
    <t>Persimmon</t>
  </si>
  <si>
    <t>Petrofac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</si>
  <si>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</si>
  <si>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</si>
  <si>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</si>
  <si>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</si>
  <si>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</si>
  <si>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</si>
  <si>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</si>
  <si>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</si>
  <si>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</si>
  <si>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</si>
  <si>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</si>
  <si>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</si>
  <si>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</si>
  <si>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</si>
  <si>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</si>
  <si>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</si>
  <si>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</si>
  <si>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</si>
  <si>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</si>
  <si>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Standard Chartered</t>
  </si>
  <si>
    <t>STV</t>
  </si>
  <si>
    <t>Tesco</t>
  </si>
  <si>
    <t>Unilever</t>
  </si>
  <si>
    <t>United Utilities Group</t>
  </si>
  <si>
    <t>Victrex</t>
  </si>
  <si>
    <t>The Weir Group</t>
  </si>
  <si>
    <t>AGFA-Gevaert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</si>
  <si>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</si>
  <si>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</si>
  <si>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</si>
  <si>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</si>
  <si>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</si>
  <si>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</si>
  <si>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</si>
  <si>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</si>
  <si>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</si>
  <si>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</si>
  <si>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</si>
  <si>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</si>
  <si>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</si>
  <si>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</si>
  <si>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</si>
  <si>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</si>
  <si>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</si>
  <si>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</si>
  <si>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</si>
  <si>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</si>
  <si>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</si>
  <si>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</si>
  <si>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</si>
  <si>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</si>
  <si>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</si>
  <si>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</si>
  <si>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</si>
  <si>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</si>
  <si>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</si>
  <si>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</si>
  <si>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</si>
  <si>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</si>
  <si>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</si>
  <si>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</si>
  <si>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</si>
  <si>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</si>
  <si>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</si>
  <si>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</si>
  <si>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</si>
  <si>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</si>
  <si>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</si>
  <si>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</si>
  <si>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</si>
  <si>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</si>
  <si>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</si>
  <si>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</si>
  <si>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</si>
  <si>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</si>
  <si>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</si>
  <si>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</si>
  <si>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</si>
  <si>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</si>
  <si>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</si>
  <si>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</si>
  <si>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</si>
  <si>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</si>
  <si>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</si>
  <si>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</si>
  <si>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</si>
  <si>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</si>
  <si>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</si>
  <si>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</si>
  <si>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</si>
  <si>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</si>
  <si>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</si>
  <si>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</si>
  <si>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</si>
  <si>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</si>
  <si>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</si>
  <si>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</si>
  <si>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</si>
  <si>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</si>
  <si>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</si>
  <si>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</si>
  <si>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£/$</t>
  </si>
  <si>
    <t>€/AUD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</si>
  <si>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</si>
  <si>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</si>
  <si>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</si>
  <si>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</si>
  <si>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</si>
  <si>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</si>
  <si>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</si>
  <si>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</si>
  <si>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</si>
  <si>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</si>
  <si>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</si>
  <si>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</si>
  <si>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</si>
  <si>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</si>
  <si>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</si>
  <si>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</si>
  <si>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</si>
  <si>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</si>
  <si>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</si>
  <si>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</si>
  <si>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</si>
  <si>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</si>
  <si>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</si>
  <si>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</si>
  <si>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</si>
  <si>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</si>
  <si>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</si>
  <si>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</si>
  <si>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</si>
  <si>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</si>
  <si>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</si>
  <si>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</si>
  <si>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</si>
  <si>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</si>
  <si>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</si>
  <si>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</si>
  <si>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</si>
  <si>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</si>
  <si>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</si>
  <si>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</si>
  <si>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</si>
  <si>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</si>
  <si>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</si>
  <si>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</si>
  <si>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</si>
  <si>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</si>
  <si>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</si>
  <si>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</si>
  <si>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</si>
  <si>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</si>
  <si>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</si>
  <si>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</si>
  <si>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</si>
  <si>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</si>
  <si>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</si>
  <si>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Jadestone Energy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</si>
  <si>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</si>
  <si>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</si>
  <si>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</si>
  <si>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</si>
  <si>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</si>
  <si>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</si>
  <si>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</si>
  <si>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</si>
  <si>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</si>
  <si>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</si>
  <si>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</si>
  <si>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</si>
  <si>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</si>
  <si>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</si>
  <si>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</si>
  <si>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</si>
  <si>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</si>
  <si>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</si>
  <si>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</si>
  <si>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</si>
  <si>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</si>
  <si>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SMDS LN Equity</t>
  </si>
  <si>
    <t>DS Smith</t>
  </si>
  <si>
    <t>S4 Capital</t>
  </si>
  <si>
    <t>TEMN SW Equity</t>
  </si>
  <si>
    <t>Temenos</t>
  </si>
  <si>
    <t>GLJ GY Equity</t>
  </si>
  <si>
    <t>GRENKE</t>
  </si>
  <si>
    <t>TCEHY US Equity</t>
  </si>
  <si>
    <t>Tencent -ADR</t>
  </si>
  <si>
    <t>HZO INC</t>
  </si>
  <si>
    <t xml:space="preserve"> </t>
  </si>
  <si>
    <t>FOXA US Equity</t>
  </si>
  <si>
    <t>BHP LN Equity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</si>
  <si>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</si>
  <si>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</si>
  <si>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</si>
  <si>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</si>
  <si>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</si>
  <si>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</si>
  <si>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</si>
  <si>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</si>
  <si>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</si>
  <si>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</si>
  <si>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</si>
  <si>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</si>
  <si>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</si>
  <si>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</si>
  <si>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</si>
  <si>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</si>
  <si>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</si>
  <si>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</si>
  <si>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</si>
  <si>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</si>
  <si>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</si>
  <si>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</si>
  <si>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</si>
  <si>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</si>
  <si>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</si>
  <si>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</si>
  <si>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</si>
  <si>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</si>
  <si>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</si>
  <si>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</si>
  <si>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</si>
  <si>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</si>
  <si>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</si>
  <si>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</si>
  <si>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</si>
  <si>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</si>
  <si>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</si>
  <si>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</si>
  <si>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</si>
  <si>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</si>
  <si>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</si>
  <si>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</si>
  <si>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</si>
  <si>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</si>
  <si>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</si>
  <si>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</si>
  <si>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</si>
  <si>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</si>
  <si>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</si>
  <si>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</si>
  <si>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</si>
  <si>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</si>
  <si>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</si>
  <si>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</si>
  <si>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</si>
  <si>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</si>
  <si>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</si>
  <si>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</si>
  <si>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</si>
  <si>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</si>
  <si>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</si>
  <si>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</si>
  <si>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</si>
  <si>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</si>
  <si>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</si>
  <si>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</si>
  <si>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</si>
  <si>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</si>
  <si>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</si>
  <si>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</si>
  <si>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</si>
  <si>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TYRES FH Equity</t>
  </si>
  <si>
    <t>FLTR LN Equity</t>
  </si>
  <si>
    <t>Flutter Entertainment</t>
  </si>
  <si>
    <t>2975 JT Equity</t>
  </si>
  <si>
    <t>Unhedged</t>
  </si>
  <si>
    <t>CRDA LN Equity</t>
  </si>
  <si>
    <t>Croda International</t>
  </si>
  <si>
    <t>NRR LN Equity</t>
  </si>
  <si>
    <t>NewRiver REIT</t>
  </si>
  <si>
    <t>MA US Equity</t>
  </si>
  <si>
    <t>Mastercard</t>
  </si>
  <si>
    <t>TRIP US Equity</t>
  </si>
  <si>
    <t>TripAdvisor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</si>
  <si>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</si>
  <si>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</si>
  <si>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</si>
  <si>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</si>
  <si>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</si>
  <si>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</si>
  <si>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</si>
  <si>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</si>
  <si>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</si>
  <si>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</si>
  <si>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</si>
  <si>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</si>
  <si>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</si>
  <si>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</si>
  <si>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</si>
  <si>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</si>
  <si>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</si>
  <si>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</si>
  <si>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</si>
  <si>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</si>
  <si>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</si>
  <si>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</si>
  <si>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</si>
  <si>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4536 JT Equity</t>
  </si>
  <si>
    <t>Santen Pharmaceutical</t>
  </si>
  <si>
    <t>SSF-GBP M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</si>
  <si>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</si>
  <si>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</si>
  <si>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</si>
  <si>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</si>
  <si>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</si>
  <si>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</si>
  <si>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</si>
  <si>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</si>
  <si>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</si>
  <si>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</si>
  <si>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</si>
  <si>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</si>
  <si>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</si>
  <si>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</si>
  <si>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</si>
  <si>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</si>
  <si>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</si>
  <si>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COFA FP Equity</t>
  </si>
  <si>
    <t>Coface</t>
  </si>
  <si>
    <t>SSW SJ Equity</t>
  </si>
  <si>
    <t>Sibanye Stillwater</t>
  </si>
  <si>
    <t>ZAL GY Equity</t>
  </si>
  <si>
    <t>Zalando</t>
  </si>
  <si>
    <t>UMI BB Equity</t>
  </si>
  <si>
    <t>Umicore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</si>
  <si>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</si>
  <si>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</si>
  <si>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</si>
  <si>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</si>
  <si>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</si>
  <si>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</si>
  <si>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</si>
  <si>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</si>
  <si>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</si>
  <si>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</si>
  <si>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</si>
  <si>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</si>
  <si>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</si>
  <si>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</si>
  <si>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</si>
  <si>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</si>
  <si>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</si>
  <si>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</si>
  <si>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</si>
  <si>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</si>
  <si>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</si>
  <si>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</si>
  <si>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</si>
  <si>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</si>
  <si>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</si>
  <si>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</si>
  <si>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EURCHF Curncy</t>
  </si>
  <si>
    <t>€/CHF</t>
  </si>
  <si>
    <t>CHF</t>
  </si>
  <si>
    <t>SY1 GY Equity</t>
  </si>
  <si>
    <t>Symrise</t>
  </si>
  <si>
    <t>ZM US Equity</t>
  </si>
  <si>
    <t>Zoom Video Communications</t>
  </si>
  <si>
    <t>PAYC US Equity</t>
  </si>
  <si>
    <t>Paycom Software</t>
  </si>
  <si>
    <t>FRAN LN Equity</t>
  </si>
  <si>
    <t>Franchise Brands</t>
  </si>
  <si>
    <t>CME US Equity</t>
  </si>
  <si>
    <t>CME</t>
  </si>
  <si>
    <t>SAND US Equity</t>
  </si>
  <si>
    <t>Sandstorm Gold</t>
  </si>
  <si>
    <t>UKT 1 3/4 09/07/37</t>
  </si>
  <si>
    <t>GB00BZB26Y51 Govt</t>
  </si>
  <si>
    <t>GB00BMBL1F74 Govt</t>
  </si>
  <si>
    <t>UKT 0 5/8 10/22/50</t>
  </si>
  <si>
    <t>CRH - GBP</t>
  </si>
  <si>
    <t>SKG ID Equity</t>
  </si>
  <si>
    <t>Smurfit Kappa</t>
  </si>
  <si>
    <t>8001 JT Equity</t>
  </si>
  <si>
    <t>ITOCHU Corp</t>
  </si>
  <si>
    <t>JET2 LN Equity</t>
  </si>
  <si>
    <t>JET2</t>
  </si>
  <si>
    <t>AER US Equity</t>
  </si>
  <si>
    <t>AerCap</t>
  </si>
  <si>
    <t>GB00BMBL1D50 Govt</t>
  </si>
  <si>
    <t>UKT 0 1/2 10/22/61</t>
  </si>
  <si>
    <t>SPI LN Equity</t>
  </si>
  <si>
    <t>Spire Healthcare</t>
  </si>
  <si>
    <t>NWG LN Equity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</si>
  <si>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</si>
  <si>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</si>
  <si>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</si>
  <si>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</si>
  <si>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</si>
  <si>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</si>
  <si>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</si>
  <si>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</si>
  <si>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</si>
  <si>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</si>
  <si>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</si>
  <si>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</si>
  <si>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</si>
  <si>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</si>
  <si>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</si>
  <si>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</si>
  <si>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</si>
  <si>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</si>
  <si>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</si>
  <si>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</si>
  <si>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</si>
  <si>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</si>
  <si>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</si>
  <si>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</si>
  <si>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</si>
  <si>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</si>
  <si>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</si>
  <si>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</si>
  <si>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</si>
  <si>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</si>
  <si>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</si>
  <si>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</si>
  <si>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</si>
  <si>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</si>
  <si>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AVNT US Equity</t>
  </si>
  <si>
    <t>OEIMAC###Total</t>
  </si>
  <si>
    <t>SWAN#Equity#AU#Total</t>
  </si>
  <si>
    <t>SWAN#Equity#BR#Total</t>
  </si>
  <si>
    <t>SWAN#Equity#CA#Total</t>
  </si>
  <si>
    <t>SWAN#Equity#DK#Total</t>
  </si>
  <si>
    <t>SWAN#Equity#FR#Total</t>
  </si>
  <si>
    <t>SWAN#Equity#IT#Total</t>
  </si>
  <si>
    <t>SWAN#Equity#JP#Total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</si>
  <si>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</si>
  <si>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</si>
  <si>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</si>
  <si>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</si>
  <si>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</si>
  <si>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</si>
  <si>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</si>
  <si>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</si>
  <si>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OPUS##BE#Total</t>
  </si>
  <si>
    <t>OPUS##BR#Total</t>
  </si>
  <si>
    <t>OPUS##CA#Total</t>
  </si>
  <si>
    <t>OPUS##DK#Total</t>
  </si>
  <si>
    <t>OPUS##IE#Total</t>
  </si>
  <si>
    <t>OPUS##IT#Total</t>
  </si>
  <si>
    <t>OPUS##JP#Total</t>
  </si>
  <si>
    <t>OPUS##NO#Total</t>
  </si>
  <si>
    <t>OPUS##ZA#Total</t>
  </si>
  <si>
    <t>OPUS##SE#Total</t>
  </si>
  <si>
    <t>OPUS##GB#Total</t>
  </si>
  <si>
    <t>OPUS##US#Total</t>
  </si>
  <si>
    <t>OPUS###Total</t>
  </si>
  <si>
    <t>OPE##IT#Total</t>
  </si>
  <si>
    <t>OPE##JP#Total</t>
  </si>
  <si>
    <t>OPE##NO#Total</t>
  </si>
  <si>
    <t>OPE##SE#Total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</si>
  <si>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</si>
  <si>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</si>
  <si>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</si>
  <si>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</si>
  <si>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</si>
  <si>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</si>
  <si>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FDXC##IT#Total</t>
  </si>
  <si>
    <t>FDXC##JP#Total</t>
  </si>
  <si>
    <t>FDXC##NO#Total</t>
  </si>
  <si>
    <t>FDXC##ZA#Total</t>
  </si>
  <si>
    <t>FDXC##SE#Total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</si>
  <si>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</si>
  <si>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</si>
  <si>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</si>
  <si>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</si>
  <si>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</si>
  <si>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</si>
  <si>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</si>
  <si>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MSGS US Equity</t>
  </si>
  <si>
    <t>MOCORP FH Equity</t>
  </si>
  <si>
    <t>DELT LN Equity</t>
  </si>
  <si>
    <t>EURCAD Curncy</t>
  </si>
  <si>
    <t>€/CAD</t>
  </si>
  <si>
    <t>Provident Financial</t>
  </si>
  <si>
    <t>ADYEY US Equity</t>
  </si>
  <si>
    <t>Adyen -ADR</t>
  </si>
  <si>
    <t>GILT</t>
  </si>
  <si>
    <t>GILT###Total</t>
  </si>
  <si>
    <t>GLB ID Equity</t>
  </si>
  <si>
    <t>Glanbia</t>
  </si>
  <si>
    <t>STLA IM Equity</t>
  </si>
  <si>
    <t>Stellantis</t>
  </si>
  <si>
    <t>Frasers Group</t>
  </si>
  <si>
    <t>Glencore</t>
  </si>
  <si>
    <t>ENT LN Equity</t>
  </si>
  <si>
    <t>TCAP LN Equity</t>
  </si>
  <si>
    <t>TP Icap Group</t>
  </si>
  <si>
    <t>ADAP US Equity</t>
  </si>
  <si>
    <t>Adaptimmune Therapeutics -ADR</t>
  </si>
  <si>
    <t>BLDP US Equity</t>
  </si>
  <si>
    <t>Ballard Power Systems</t>
  </si>
  <si>
    <t>BYND US Equity</t>
  </si>
  <si>
    <t>Beyond Meat</t>
  </si>
  <si>
    <t>PLTR US Equity</t>
  </si>
  <si>
    <t>Palantir Technologies</t>
  </si>
  <si>
    <t>GB00BNNGP775 Govt</t>
  </si>
  <si>
    <t>UKT 0 7/8 01/31/46</t>
  </si>
  <si>
    <t>VEEV US Equity</t>
  </si>
  <si>
    <t>Veeva Systems</t>
  </si>
  <si>
    <t>RKT LN Equity</t>
  </si>
  <si>
    <t>SONY US Equity</t>
  </si>
  <si>
    <t>Sony Group -ADR</t>
  </si>
  <si>
    <t>EMBRACB SS Equity</t>
  </si>
  <si>
    <t>SSRM US Equity</t>
  </si>
  <si>
    <t>SSR Mining - USD</t>
  </si>
  <si>
    <t>Entain</t>
  </si>
  <si>
    <t>HOLN SW Equity</t>
  </si>
  <si>
    <t>Anheuser-Busch InBev</t>
  </si>
  <si>
    <t>VAL US Equity</t>
  </si>
  <si>
    <t>BIM FP Equity</t>
  </si>
  <si>
    <t>BioMerieux</t>
  </si>
  <si>
    <t>AKRBP NO Equity</t>
  </si>
  <si>
    <t>ICP LN Equity</t>
  </si>
  <si>
    <t>Intermediate Capital Group</t>
  </si>
  <si>
    <t>TTE FP Equity</t>
  </si>
  <si>
    <t>TotalEnergies</t>
  </si>
  <si>
    <t>USDCNY Curncy</t>
  </si>
  <si>
    <t>$/CNY</t>
  </si>
  <si>
    <t>GB00BFMCN652 Govt</t>
  </si>
  <si>
    <t>UKT 1 5/8 10/22/71</t>
  </si>
  <si>
    <t>AMC US Equity</t>
  </si>
  <si>
    <t>AMC Entertainment</t>
  </si>
  <si>
    <t>HFD LN Equity</t>
  </si>
  <si>
    <t>HALFORDS GROUP PLC</t>
  </si>
  <si>
    <t>TP ICAP Group</t>
  </si>
  <si>
    <t>BIG LN Equity</t>
  </si>
  <si>
    <t>Big Technologies</t>
  </si>
  <si>
    <t>JUMO WORLD LIMITED</t>
  </si>
  <si>
    <t>OPE##CA#Total</t>
  </si>
  <si>
    <t>VAL 8 1/4 04/30/28</t>
  </si>
  <si>
    <t>AVO LN Equity</t>
  </si>
  <si>
    <t>Advanced Oncotherapy</t>
  </si>
  <si>
    <t>OEIMAC - GBP B###Total</t>
  </si>
  <si>
    <t>OEIMAC - GBP B-MAN###Total</t>
  </si>
  <si>
    <t>UMG NA Equity</t>
  </si>
  <si>
    <t>Universal Music Group</t>
  </si>
  <si>
    <t>MCG US Equity</t>
  </si>
  <si>
    <t>Membership Collective Group</t>
  </si>
  <si>
    <t>CURY LN Equity</t>
  </si>
  <si>
    <t>Currys</t>
  </si>
  <si>
    <t>NEL NO Equity</t>
  </si>
  <si>
    <t>NEL</t>
  </si>
  <si>
    <t>Embracer Group</t>
  </si>
  <si>
    <t>CZOO US Equity</t>
  </si>
  <si>
    <t>Cazoo Group</t>
  </si>
  <si>
    <t>EURSEK Curncy</t>
  </si>
  <si>
    <t>€/SEK</t>
  </si>
  <si>
    <t>SEK</t>
  </si>
  <si>
    <t>ONT LN Equity</t>
  </si>
  <si>
    <t>Oxford Nanopore Technologies</t>
  </si>
  <si>
    <t>PHNX LN Equity</t>
  </si>
  <si>
    <t>Phoenix</t>
  </si>
  <si>
    <t>ROSN LI Equity</t>
  </si>
  <si>
    <t>Rosneft OAO -GDR</t>
  </si>
  <si>
    <t>CF US Equity</t>
  </si>
  <si>
    <t>CF Industries</t>
  </si>
  <si>
    <t>RE/ LN Equity</t>
  </si>
  <si>
    <t>REA - GBP</t>
  </si>
  <si>
    <t>TGA LN Equity</t>
  </si>
  <si>
    <t>Thungela Resources</t>
  </si>
  <si>
    <t>PEY CN Equity</t>
  </si>
  <si>
    <t>Peyto Exploration &amp; Development</t>
  </si>
  <si>
    <t>SIRIUS PETROLEUM PLC</t>
  </si>
  <si>
    <t>Meta Platforms</t>
  </si>
  <si>
    <t>USG9460GAA97 Corp</t>
  </si>
  <si>
    <t>LSEG LN Equity</t>
  </si>
  <si>
    <t>SNOW US Equity</t>
  </si>
  <si>
    <t>Snowflake</t>
  </si>
  <si>
    <t>AO/ LN Equity</t>
  </si>
  <si>
    <t>AO World</t>
  </si>
  <si>
    <t>Block</t>
  </si>
  <si>
    <t>IVG IM Equity</t>
  </si>
  <si>
    <t>Iveco Group</t>
  </si>
  <si>
    <t>Holcim</t>
  </si>
  <si>
    <t>LFLOPMG LN Equity</t>
  </si>
  <si>
    <t>BEFARMU ID Equity</t>
  </si>
  <si>
    <t>TKWY NA Equity</t>
  </si>
  <si>
    <t>Just Eat Takeaway.com</t>
  </si>
  <si>
    <t>ODCNRUM ID Equity</t>
  </si>
  <si>
    <t>ODESSGM ID Equity</t>
  </si>
  <si>
    <t>SOON SW Equity</t>
  </si>
  <si>
    <t>Sonova Holding</t>
  </si>
  <si>
    <t>MBG GY Equity</t>
  </si>
  <si>
    <t>Mercedes-Benz Group</t>
  </si>
  <si>
    <t>V US Equity</t>
  </si>
  <si>
    <t>Visa</t>
  </si>
  <si>
    <t>DLAR LN Equity</t>
  </si>
  <si>
    <t>De La Rue</t>
  </si>
  <si>
    <t>GB00BL68HG94 Govt</t>
  </si>
  <si>
    <t>UKT 0 1/8 01/31/23</t>
  </si>
  <si>
    <t>SHOP US Equity</t>
  </si>
  <si>
    <t>Shopify</t>
  </si>
  <si>
    <t>EDV CN Equity</t>
  </si>
  <si>
    <t>Endeavour Mining</t>
  </si>
  <si>
    <t>PARA US Equity</t>
  </si>
  <si>
    <t>Paramount Global-Non Voting</t>
  </si>
  <si>
    <t>SBBB SS Equity</t>
  </si>
  <si>
    <t>Samhallsbyggnadsbolaget i Norden</t>
  </si>
  <si>
    <t>EURNOK Curncy</t>
  </si>
  <si>
    <t>€/NOK</t>
  </si>
  <si>
    <t>NOK</t>
  </si>
  <si>
    <t>DE US Equity</t>
  </si>
  <si>
    <t>Deere &amp;</t>
  </si>
  <si>
    <t>PHAU LN Equity</t>
  </si>
  <si>
    <t>IGLN LN Equity</t>
  </si>
  <si>
    <t>iShares Physical Gold ETC</t>
  </si>
  <si>
    <t>MPE LN Equity</t>
  </si>
  <si>
    <t>MP Evans Group</t>
  </si>
  <si>
    <t>GGR SP Equity</t>
  </si>
  <si>
    <t>Golden Agri-Resources</t>
  </si>
  <si>
    <t>SWAN#Equity#SG#Total</t>
  </si>
  <si>
    <t>EBRO SQ Equity</t>
  </si>
  <si>
    <t>Ebro Foods</t>
  </si>
  <si>
    <t>SWAN#Equity#ES#Total</t>
  </si>
  <si>
    <t>OPUS##ES#Total</t>
  </si>
  <si>
    <t>OPE##ES#Total</t>
  </si>
  <si>
    <t>FDXC##ES#Total</t>
  </si>
  <si>
    <t>OEI#Equity#MY#Total</t>
  </si>
  <si>
    <t>Malaysia</t>
  </si>
  <si>
    <t>KLK MK Equity</t>
  </si>
  <si>
    <t>Kuala Lumpur Kepong Bhd</t>
  </si>
  <si>
    <t>SWAN#Equity#MY#Total</t>
  </si>
  <si>
    <t>POLY LN Equity</t>
  </si>
  <si>
    <t>Polymetal International</t>
  </si>
  <si>
    <t>SLR SQ Equity</t>
  </si>
  <si>
    <t>Solaria Energia y Medio Ambiente</t>
  </si>
  <si>
    <t>YCA LN Equity</t>
  </si>
  <si>
    <t>Yellow Cake</t>
  </si>
  <si>
    <t>JD US Equity</t>
  </si>
  <si>
    <t>JD.com -ADR</t>
  </si>
  <si>
    <t>XGLD LN Equity</t>
  </si>
  <si>
    <t>db Physical Gold ETC</t>
  </si>
  <si>
    <t>AEP LN Equity</t>
  </si>
  <si>
    <t>Anglo-Eastern Plantations</t>
  </si>
  <si>
    <t>AVO WARRANT 25P 30 MAR 2026</t>
  </si>
  <si>
    <t>AVO WARRANT 60P 25 FEB 2025</t>
  </si>
  <si>
    <t>BHP Group</t>
  </si>
  <si>
    <t>POOL US Equity</t>
  </si>
  <si>
    <t>Pool</t>
  </si>
  <si>
    <t>SMR AU Equity</t>
  </si>
  <si>
    <t>Stanmore Resources</t>
  </si>
  <si>
    <t>OPUS##AU#Total</t>
  </si>
  <si>
    <t>FDXC##AU#Total</t>
  </si>
  <si>
    <t>NEX US Equity</t>
  </si>
  <si>
    <t>NexTier Oilfield Solutions</t>
  </si>
  <si>
    <t>ARCH US Equity</t>
  </si>
  <si>
    <t>Arch Resources</t>
  </si>
  <si>
    <t>BTU US Equity</t>
  </si>
  <si>
    <t>Peabody Energy</t>
  </si>
  <si>
    <t>OPUS##SG#Total</t>
  </si>
  <si>
    <t>FDXC##SG#Total</t>
  </si>
  <si>
    <t>UBER US Equity</t>
  </si>
  <si>
    <t>Uber Technologies</t>
  </si>
  <si>
    <t>SDRY LN Equity</t>
  </si>
  <si>
    <t>Superdry</t>
  </si>
  <si>
    <t>WisdomTree Physical Gold</t>
  </si>
  <si>
    <t>OPUS##MY#Total</t>
  </si>
  <si>
    <t>SDPL MK Equity</t>
  </si>
  <si>
    <t>Sime Darby Plantation Bhd</t>
  </si>
  <si>
    <t>META US Equity</t>
  </si>
  <si>
    <t>HAPL MK Equity</t>
  </si>
  <si>
    <t>Hap Seng Plantations Holdings Bhd</t>
  </si>
  <si>
    <t>GET FP Equity</t>
  </si>
  <si>
    <t>Getlink</t>
  </si>
  <si>
    <t>ARMK US Equity</t>
  </si>
  <si>
    <t>Aramark</t>
  </si>
  <si>
    <t>GB00BM8Z2W66 Govt</t>
  </si>
  <si>
    <t>UKTI 0 1/8 03/22/2073</t>
  </si>
  <si>
    <t>NHC AU Equity</t>
  </si>
  <si>
    <t>New Hope</t>
  </si>
  <si>
    <t>WHC AU Equity</t>
  </si>
  <si>
    <t>Whitehaven Coal</t>
  </si>
  <si>
    <t>EURSGD Curncy</t>
  </si>
  <si>
    <t>€/SGD</t>
  </si>
  <si>
    <t>SGD</t>
  </si>
  <si>
    <t>USDSGD Curncy</t>
  </si>
  <si>
    <t>$/SGD</t>
  </si>
  <si>
    <t>GB00BDX8CX86 Govt</t>
  </si>
  <si>
    <t>UKTI 0 1/8 03/22/68</t>
  </si>
  <si>
    <t>BVC LN Equity</t>
  </si>
  <si>
    <t>BATM Advanced Communications</t>
  </si>
  <si>
    <t>GCZ2 Comdty</t>
  </si>
  <si>
    <t>GOLD 100 OZ FUTR Dec22</t>
  </si>
  <si>
    <t>9744 JT Equity</t>
  </si>
  <si>
    <t>Meitec</t>
  </si>
  <si>
    <t>TRQ US Equity</t>
  </si>
  <si>
    <t>Turquoise Hill Resources - USD</t>
  </si>
  <si>
    <t>OPE##SG#Total</t>
  </si>
  <si>
    <t>KIST LN Equity</t>
  </si>
  <si>
    <t>Kistos</t>
  </si>
  <si>
    <t>AVO WARRANT 25P 01 JUL 2026</t>
  </si>
  <si>
    <t>NatWest Group</t>
  </si>
  <si>
    <t>Reverse Repo: UKT 0 1/2 10/22/61 Rate = 2.300000%(ACT/365) Term=2023-01-05 Haircut=113</t>
  </si>
  <si>
    <t>AJL AU Equity</t>
  </si>
  <si>
    <t>AJ Lucas Group</t>
  </si>
  <si>
    <t>Reverse Repo: UKT 0 1/2 10/22/61 Rate = 2.100000%(ACT/365) Term=2023-01-05 Haircut=113</t>
  </si>
  <si>
    <t>SIRIUS PETROLEUM LOAN 2022</t>
  </si>
  <si>
    <t>HUW LN Equity</t>
  </si>
  <si>
    <t>Helios Underwriting</t>
  </si>
  <si>
    <t>Reverse Repo: UKT 0 1/2 10/22/61 Rate = 2.250000%(ACT/365) Term=2023-01-05 Haircut=113</t>
  </si>
  <si>
    <t>IRS: Fix/Float ICE LIBOR GBP 6 Month 4.40% P44000000 R44000000 30/12/2022-31/07/2035 -4080709</t>
  </si>
  <si>
    <t>Reverse Repo: UKT 0 1/2 10/22/61 Rate = 2.400000%(ACT/365) Term=2023-01-05 Haircut=113</t>
  </si>
  <si>
    <t>AVO WARRANT 25P 31 OCT 2027</t>
  </si>
  <si>
    <t>Repo: UKT 0 1/8 01/31/23 Rate = 3.000000%(ACT/365) Term=2023-01-23 Haircut=88</t>
  </si>
  <si>
    <t>Repo: UKTI 0 1/8 03/22/2073 Rate = 3.150000%(ACT/365) Term=2023-01-23 Haircut=88</t>
  </si>
  <si>
    <t>Repo: UKTI 0 1/8 03/22/68 Rate = 3.150000%(ACT/365) Term=2023-01-23 Haircut=88</t>
  </si>
  <si>
    <t>Reverse Repo: UKT 0 1/2 10/22/61 Rate = 2.650000%(ACT/365) Term=2023-01-23 Haircut=113</t>
  </si>
  <si>
    <t>Reverse Repo: UKT 0 5/8 10/22/50 Rate = 1.950000%(ACT/365) Term=2023-01-23 Haircut=113</t>
  </si>
  <si>
    <t>LUCE LN Equity</t>
  </si>
  <si>
    <t>Luceco</t>
  </si>
  <si>
    <t>PRX NA Equity</t>
  </si>
  <si>
    <t>Prosus</t>
  </si>
  <si>
    <t>FRLN US Equity</t>
  </si>
  <si>
    <t>Freeline Therapeutics -ADR</t>
  </si>
  <si>
    <t>SWAN#Equity#NL#Total</t>
  </si>
  <si>
    <t>HTG LN Equity</t>
  </si>
  <si>
    <t>Hunting</t>
  </si>
  <si>
    <t>USG91237AA87 Corp</t>
  </si>
  <si>
    <t>TLWLN 7 03/01/25</t>
  </si>
  <si>
    <t>Repo: UKTI 0 1/8 03/22/2073 Rate = 3.100000%(ACT/365) Term=2023-01-30 Haircut=88</t>
  </si>
  <si>
    <t>Repo: UKTI 0 1/8 03/22/68 Rate = 3.100000%(ACT/365) Term=2023-01-30 Haircut=88</t>
  </si>
  <si>
    <t>Reverse Repo: UKT 0 1/2 10/22/61 Rate = 2.450000%(ACT/365) Term=2023-01-30 Haircut=113</t>
  </si>
  <si>
    <t>Reverse Repo: UKT 0 5/8 10/22/50 Rate = 2.000000%(ACT/365) Term=2023-01-30 Haircut=113</t>
  </si>
  <si>
    <t>Reverse Repo: UKT 1 5/8 10/22/71 Rate = 2.600000%(ACT/365) Term=2023-01-30 Haircut=113</t>
  </si>
  <si>
    <t>5032 JT Equity</t>
  </si>
  <si>
    <t>Anycolor</t>
  </si>
  <si>
    <t>WT US Equity</t>
  </si>
  <si>
    <t>WisdomTree</t>
  </si>
  <si>
    <t>GSF NO Equity</t>
  </si>
  <si>
    <t>Grieg Seafood</t>
  </si>
  <si>
    <t>BX US Equity</t>
  </si>
  <si>
    <t>Blackstone-Non Voting</t>
  </si>
  <si>
    <t>Berkeley Group</t>
  </si>
  <si>
    <t>Repo: UKTI 0 1/8 03/22/68 Rate = 3.500000%(ACT/365) Term=2023-02-17 Haircut=88</t>
  </si>
  <si>
    <t>Reverse Repo: UKT 0 1/2 10/22/61 Rate = 2.150000%(ACT/365) Term=2022-12-08 Haircut=113</t>
  </si>
  <si>
    <t>Reverse Repo: UKT 0 1/2 10/22/61 Rate = 3.000000%(ACT/365) Term=2023-02-17 Haircut=113</t>
  </si>
  <si>
    <t>Reverse Repo: UKT 0 5/8 10/22/50 Rate = 1.900000%(ACT/365) Term=2022-12-08 Haircut=113</t>
  </si>
  <si>
    <t>Repo: UKT 0 1/2 10/22/61 Rate = 2.850000%(ACT/365) Term=2022-12-08 Haircut=100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</si>
</sst>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290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/>
    <xf numFmtId="171" fontId="2" fillId="0" borderId="0" xfId="1" applyNumberFormat="1" applyFont="1" applyBorder="1"/>
    <xf numFmtId="171" fontId="2" fillId="0" borderId="0" xfId="0" applyNumberFormat="1" applyFont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164" fontId="2" fillId="0" borderId="0" xfId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4" fillId="2" borderId="0" xfId="0" applyFont="1" applyFill="1"/>
    <xf numFmtId="14" fontId="0" fillId="0" borderId="0" xfId="0" applyNumberFormat="1"/>
    <xf numFmtId="164" fontId="2" fillId="0" borderId="0" xfId="7"/>
    <xf numFmtId="2" fontId="2" fillId="0" borderId="0" xfId="8"/>
    <xf numFmtId="169" fontId="6" fillId="0" borderId="0" xfId="10">
      <alignment horizontal="right"/>
    </xf>
    <xf numFmtId="170" fontId="2" fillId="0" borderId="0" xfId="3">
      <alignment horizontal="right"/>
    </xf>
    <xf numFmtId="166" fontId="2" fillId="0" borderId="0" xfId="6"/>
    <xf numFmtId="170" fontId="2" fillId="0" borderId="0" xfId="4">
      <alignment horizontal="right"/>
    </xf>
    <xf numFmtId="168" fontId="6" fillId="0" borderId="0" xfId="5">
      <alignment horizontal="right"/>
    </xf>
    <xf numFmtId="169" fontId="3" fillId="0" borderId="0" xfId="11"/>
    <xf numFmtId="164" fontId="2" fillId="4" borderId="0" xfId="7" applyFill="1"/>
    <xf numFmtId="2" fontId="2" fillId="4" borderId="0" xfId="8" applyFill="1"/>
    <xf numFmtId="170" fontId="2" fillId="4" borderId="0" xfId="3" applyFill="1">
      <alignment horizontal="right"/>
    </xf>
    <xf numFmtId="166" fontId="2" fillId="4" borderId="0" xfId="6" applyFill="1"/>
    <xf numFmtId="0" fontId="0" fillId="4" borderId="0" xfId="0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167" fontId="2" fillId="0" borderId="0" xfId="9"/>
    <xf numFmtId="0" fontId="2" fillId="0" borderId="0" xfId="1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0" borderId="4" xfId="0" applyBorder="1"/>
    <xf numFmtId="164" fontId="0" fillId="4" borderId="0" xfId="0" applyNumberFormat="1" applyFill="1"/>
    <xf numFmtId="169" fontId="6" fillId="4" borderId="0" xfId="0" applyNumberFormat="1" applyFont="1" applyFill="1" applyAlignment="1">
      <alignment horizontal="right"/>
    </xf>
    <xf numFmtId="164" fontId="0" fillId="0" borderId="0" xfId="0" applyNumberFormat="1"/>
    <xf numFmtId="170" fontId="0" fillId="0" borderId="0" xfId="0" applyNumberFormat="1" applyAlignment="1">
      <alignment horizontal="right"/>
    </xf>
    <xf numFmtId="167" fontId="0" fillId="0" borderId="0" xfId="0" applyNumberFormat="1"/>
    <xf numFmtId="170" fontId="0" fillId="4" borderId="0" xfId="0" applyNumberFormat="1" applyFill="1" applyAlignment="1">
      <alignment horizontal="right"/>
    </xf>
    <xf numFmtId="166" fontId="0" fillId="4" borderId="0" xfId="0" applyNumberFormat="1" applyFill="1"/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Font="1" applyBorder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70" fontId="4" fillId="0" borderId="10" xfId="4" applyFont="1" applyBorder="1">
      <alignment horizontal="right"/>
    </xf>
    <xf numFmtId="167" fontId="4" fillId="0" borderId="10" xfId="9" applyFont="1" applyBorder="1"/>
    <xf numFmtId="164" fontId="4" fillId="4" borderId="10" xfId="7" applyFont="1" applyFill="1" applyBorder="1"/>
    <xf numFmtId="169" fontId="7" fillId="4" borderId="10" xfId="10" applyFont="1" applyFill="1" applyBorder="1">
      <alignment horizontal="right"/>
    </xf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0" fontId="4" fillId="4" borderId="10" xfId="0" applyFont="1" applyFill="1" applyBorder="1"/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9" fontId="3" fillId="0" borderId="0" xfId="0" applyNumberFormat="1" applyFont="1"/>
    <xf numFmtId="168" fontId="6" fillId="0" borderId="0" xfId="0" applyNumberFormat="1" applyFont="1" applyAlignment="1">
      <alignment horizontal="right"/>
    </xf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Border="1"/>
    <xf numFmtId="2" fontId="4" fillId="0" borderId="10" xfId="0" applyNumberFormat="1" applyFont="1" applyBorder="1"/>
    <xf numFmtId="169" fontId="7" fillId="0" borderId="10" xfId="0" applyNumberFormat="1" applyFont="1" applyBorder="1" applyAlignment="1">
      <alignment horizontal="right"/>
    </xf>
    <xf numFmtId="170" fontId="4" fillId="0" borderId="10" xfId="0" applyNumberFormat="1" applyFont="1" applyBorder="1" applyAlignment="1">
      <alignment horizontal="right"/>
    </xf>
    <xf numFmtId="167" fontId="4" fillId="0" borderId="10" xfId="0" applyNumberFormat="1" applyFont="1" applyBorder="1"/>
    <xf numFmtId="164" fontId="4" fillId="4" borderId="10" xfId="0" applyNumberFormat="1" applyFont="1" applyFill="1" applyBorder="1"/>
    <xf numFmtId="169" fontId="7" fillId="4" borderId="10" xfId="0" applyNumberFormat="1" applyFont="1" applyFill="1" applyBorder="1" applyAlignment="1">
      <alignment horizontal="right"/>
    </xf>
    <xf numFmtId="170" fontId="4" fillId="4" borderId="10" xfId="0" applyNumberFormat="1" applyFont="1" applyFill="1" applyBorder="1" applyAlignment="1">
      <alignment horizontal="right"/>
    </xf>
    <xf numFmtId="166" fontId="4" fillId="4" borderId="10" xfId="0" applyNumberFormat="1" applyFont="1" applyFill="1" applyBorder="1"/>
    <xf numFmtId="169" fontId="6" fillId="2" borderId="19" xfId="10" applyFill="1" applyBorder="1">
      <alignment horizontal="right"/>
    </xf>
    <xf numFmtId="169" fontId="2" fillId="2" borderId="18" xfId="10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6" fontId="4" fillId="5" borderId="10" xfId="6" applyFont="1" applyFill="1" applyBorder="1"/>
    <xf numFmtId="170" fontId="4" fillId="5" borderId="10" xfId="4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0" fillId="0" borderId="20" xfId="0" applyNumberFormat="1" applyBorder="1"/>
    <xf numFmtId="166" fontId="4" fillId="0" borderId="21" xfId="0" applyNumberFormat="1" applyFont="1" applyBorder="1"/>
    <xf numFmtId="166" fontId="2" fillId="0" borderId="20" xfId="6" applyBorder="1"/>
    <xf numFmtId="166" fontId="4" fillId="0" borderId="21" xfId="6" applyFont="1" applyBorder="1"/>
    <xf numFmtId="166" fontId="4" fillId="5" borderId="22" xfId="6" applyFont="1" applyFill="1" applyBorder="1"/>
    <xf numFmtId="168" fontId="6" fillId="0" borderId="20" xfId="0" applyNumberFormat="1" applyFont="1" applyBorder="1" applyAlignment="1">
      <alignment horizontal="right"/>
    </xf>
    <xf numFmtId="168" fontId="6" fillId="0" borderId="21" xfId="0" applyNumberFormat="1" applyFont="1" applyBorder="1" applyAlignment="1">
      <alignment horizontal="right"/>
    </xf>
    <xf numFmtId="168" fontId="6" fillId="0" borderId="20" xfId="5" applyBorder="1">
      <alignment horizontal="right"/>
    </xf>
    <xf numFmtId="168" fontId="6" fillId="0" borderId="21" xfId="5" applyBorder="1">
      <alignment horizontal="right"/>
    </xf>
    <xf numFmtId="168" fontId="6" fillId="5" borderId="22" xfId="5" applyFill="1" applyBorder="1">
      <alignment horizontal="right"/>
    </xf>
    <xf numFmtId="169" fontId="3" fillId="0" borderId="20" xfId="0" applyNumberFormat="1" applyFont="1" applyBorder="1"/>
    <xf numFmtId="169" fontId="5" fillId="0" borderId="21" xfId="0" applyNumberFormat="1" applyFont="1" applyBorder="1"/>
    <xf numFmtId="169" fontId="3" fillId="0" borderId="20" xfId="11" applyBorder="1"/>
    <xf numFmtId="169" fontId="5" fillId="0" borderId="21" xfId="11" applyFont="1" applyBorder="1"/>
    <xf numFmtId="169" fontId="5" fillId="5" borderId="22" xfId="11" applyFont="1" applyFill="1" applyBorder="1"/>
    <xf numFmtId="168" fontId="6" fillId="4" borderId="20" xfId="0" applyNumberFormat="1" applyFont="1" applyFill="1" applyBorder="1" applyAlignment="1">
      <alignment horizontal="right"/>
    </xf>
    <xf numFmtId="168" fontId="6" fillId="4" borderId="21" xfId="0" applyNumberFormat="1" applyFont="1" applyFill="1" applyBorder="1" applyAlignment="1">
      <alignment horizontal="right"/>
    </xf>
    <xf numFmtId="168" fontId="6" fillId="4" borderId="20" xfId="5" applyFill="1" applyBorder="1">
      <alignment horizontal="right"/>
    </xf>
    <xf numFmtId="168" fontId="6" fillId="4" borderId="21" xfId="5" applyFill="1" applyBorder="1">
      <alignment horizontal="right"/>
    </xf>
    <xf numFmtId="166" fontId="0" fillId="0" borderId="23" xfId="0" applyNumberFormat="1" applyBorder="1"/>
    <xf numFmtId="166" fontId="4" fillId="0" borderId="24" xfId="0" applyNumberFormat="1" applyFont="1" applyBorder="1"/>
    <xf numFmtId="166" fontId="2" fillId="0" borderId="23" xfId="6" applyBorder="1"/>
    <xf numFmtId="166" fontId="4" fillId="0" borderId="24" xfId="6" applyFont="1" applyBorder="1"/>
    <xf numFmtId="166" fontId="4" fillId="5" borderId="25" xfId="6" applyFont="1" applyFill="1" applyBorder="1"/>
    <xf numFmtId="168" fontId="6" fillId="0" borderId="23" xfId="0" applyNumberFormat="1" applyFont="1" applyBorder="1" applyAlignment="1">
      <alignment horizontal="right"/>
    </xf>
    <xf numFmtId="168" fontId="6" fillId="0" borderId="24" xfId="0" applyNumberFormat="1" applyFont="1" applyBorder="1" applyAlignment="1">
      <alignment horizontal="right"/>
    </xf>
    <xf numFmtId="168" fontId="6" fillId="0" borderId="23" xfId="5" applyBorder="1">
      <alignment horizontal="right"/>
    </xf>
    <xf numFmtId="168" fontId="6" fillId="0" borderId="24" xfId="5" applyBorder="1">
      <alignment horizontal="right"/>
    </xf>
    <xf numFmtId="168" fontId="6" fillId="5" borderId="25" xfId="5" applyFill="1" applyBorder="1">
      <alignment horizontal="right"/>
    </xf>
    <xf numFmtId="169" fontId="3" fillId="0" borderId="23" xfId="0" applyNumberFormat="1" applyFont="1" applyBorder="1"/>
    <xf numFmtId="169" fontId="5" fillId="0" borderId="24" xfId="0" applyNumberFormat="1" applyFont="1" applyBorder="1"/>
    <xf numFmtId="169" fontId="3" fillId="0" borderId="23" xfId="11" applyBorder="1"/>
    <xf numFmtId="169" fontId="5" fillId="0" borderId="24" xfId="11" applyFont="1" applyBorder="1"/>
    <xf numFmtId="169" fontId="5" fillId="5" borderId="25" xfId="11" applyFont="1" applyFill="1" applyBorder="1"/>
    <xf numFmtId="168" fontId="6" fillId="4" borderId="23" xfId="0" applyNumberFormat="1" applyFont="1" applyFill="1" applyBorder="1" applyAlignment="1">
      <alignment horizontal="right"/>
    </xf>
    <xf numFmtId="168" fontId="6" fillId="4" borderId="24" xfId="0" applyNumberFormat="1" applyFont="1" applyFill="1" applyBorder="1" applyAlignment="1">
      <alignment horizontal="right"/>
    </xf>
    <xf numFmtId="168" fontId="6" fillId="4" borderId="23" xfId="5" applyFill="1" applyBorder="1">
      <alignment horizontal="right"/>
    </xf>
    <xf numFmtId="168" fontId="6" fillId="4" borderId="24" xfId="5" applyFill="1" applyBorder="1">
      <alignment horizontal="right"/>
    </xf>
    <xf numFmtId="14" fontId="4" fillId="0" borderId="0" xfId="0" applyNumberFormat="1" applyFont="1" applyAlignment="1">
      <alignment horizontal="left"/>
    </xf>
    <xf numFmtId="169" fontId="5" fillId="0" borderId="10" xfId="11" applyFont="1" applyBorder="1"/>
    <xf numFmtId="168" fontId="7" fillId="0" borderId="10" xfId="5" applyFont="1" applyBorder="1">
      <alignment horizontal="right"/>
    </xf>
    <xf numFmtId="0" fontId="4" fillId="5" borderId="1" xfId="0" applyFont="1" applyFill="1" applyBorder="1" applyAlignment="1">
      <alignment horizontal="left"/>
    </xf>
    <xf numFmtId="166" fontId="2" fillId="0" borderId="28" xfId="6" applyBorder="1"/>
    <xf numFmtId="0" fontId="4" fillId="5" borderId="29" xfId="0" applyFont="1" applyFill="1" applyBorder="1" applyAlignment="1">
      <alignment horizontal="center"/>
    </xf>
    <xf numFmtId="166" fontId="4" fillId="0" borderId="30" xfId="6" applyFont="1" applyBorder="1"/>
    <xf numFmtId="166" fontId="0" fillId="0" borderId="28" xfId="0" applyNumberFormat="1" applyBorder="1"/>
    <xf numFmtId="166" fontId="4" fillId="5" borderId="31" xfId="6" applyFont="1" applyFill="1" applyBorder="1"/>
    <xf numFmtId="0" fontId="0" fillId="0" borderId="28" xfId="0" applyBorder="1"/>
    <xf numFmtId="168" fontId="6" fillId="0" borderId="28" xfId="5" applyBorder="1">
      <alignment horizontal="right"/>
    </xf>
    <xf numFmtId="168" fontId="6" fillId="0" borderId="28" xfId="0" applyNumberFormat="1" applyFont="1" applyBorder="1" applyAlignment="1">
      <alignment horizontal="right"/>
    </xf>
    <xf numFmtId="169" fontId="3" fillId="0" borderId="28" xfId="11" applyBorder="1"/>
    <xf numFmtId="169" fontId="5" fillId="0" borderId="30" xfId="11" applyFont="1" applyBorder="1"/>
    <xf numFmtId="169" fontId="3" fillId="0" borderId="28" xfId="0" applyNumberFormat="1" applyFont="1" applyBorder="1"/>
    <xf numFmtId="169" fontId="5" fillId="5" borderId="31" xfId="11" applyFont="1" applyFill="1" applyBorder="1"/>
    <xf numFmtId="168" fontId="6" fillId="4" borderId="28" xfId="5" applyFill="1" applyBorder="1">
      <alignment horizontal="right"/>
    </xf>
    <xf numFmtId="168" fontId="6" fillId="4" borderId="28" xfId="0" applyNumberFormat="1" applyFont="1" applyFill="1" applyBorder="1" applyAlignment="1">
      <alignment horizontal="right"/>
    </xf>
    <xf numFmtId="166" fontId="4" fillId="5" borderId="30" xfId="6" applyFont="1" applyFill="1" applyBorder="1"/>
    <xf numFmtId="169" fontId="5" fillId="5" borderId="30" xfId="11" applyFont="1" applyFill="1" applyBorder="1"/>
    <xf numFmtId="0" fontId="4" fillId="4" borderId="26" xfId="0" applyFont="1" applyFill="1" applyBorder="1"/>
    <xf numFmtId="0" fontId="4" fillId="5" borderId="26" xfId="0" applyFont="1" applyFill="1" applyBorder="1"/>
    <xf numFmtId="0" fontId="4" fillId="5" borderId="27" xfId="0" applyFont="1" applyFill="1" applyBorder="1"/>
    <xf numFmtId="168" fontId="6" fillId="0" borderId="30" xfId="5" applyBorder="1">
      <alignment horizontal="right"/>
    </xf>
    <xf numFmtId="168" fontId="6" fillId="5" borderId="31" xfId="5" applyFill="1" applyBorder="1">
      <alignment horizontal="right"/>
    </xf>
    <xf numFmtId="168" fontId="6" fillId="4" borderId="30" xfId="5" applyFill="1" applyBorder="1">
      <alignment horizontal="right"/>
    </xf>
    <xf numFmtId="168" fontId="6" fillId="5" borderId="30" xfId="5" applyFill="1" applyBorder="1">
      <alignment horizontal="right"/>
    </xf>
    <xf numFmtId="166" fontId="2" fillId="0" borderId="28" xfId="1" applyNumberFormat="1" applyFont="1" applyBorder="1"/>
    <xf numFmtId="166" fontId="4" fillId="2" borderId="29" xfId="1" applyNumberFormat="1" applyFont="1" applyFill="1" applyBorder="1" applyAlignment="1">
      <alignment horizontal="center"/>
    </xf>
    <xf numFmtId="166" fontId="4" fillId="0" borderId="28" xfId="1" applyNumberFormat="1" applyFont="1" applyBorder="1" applyAlignment="1">
      <alignment horizontal="right"/>
    </xf>
    <xf numFmtId="166" fontId="2" fillId="0" borderId="28" xfId="1" applyNumberFormat="1" applyFont="1" applyBorder="1" applyAlignment="1">
      <alignment horizontal="right"/>
    </xf>
    <xf numFmtId="166" fontId="2" fillId="0" borderId="29" xfId="1" applyNumberFormat="1" applyFont="1" applyBorder="1"/>
    <xf numFmtId="168" fontId="6" fillId="0" borderId="28" xfId="2" applyNumberFormat="1" applyFont="1" applyBorder="1"/>
    <xf numFmtId="167" fontId="4" fillId="2" borderId="29" xfId="1" applyNumberFormat="1" applyFont="1" applyFill="1" applyBorder="1" applyAlignment="1">
      <alignment horizontal="center"/>
    </xf>
    <xf numFmtId="168" fontId="7" fillId="0" borderId="28" xfId="1" applyNumberFormat="1" applyFont="1" applyBorder="1" applyAlignment="1">
      <alignment horizontal="right"/>
    </xf>
    <xf numFmtId="168" fontId="6" fillId="0" borderId="28" xfId="1" applyNumberFormat="1" applyFont="1" applyBorder="1" applyAlignment="1">
      <alignment horizontal="right"/>
    </xf>
    <xf numFmtId="168" fontId="6" fillId="0" borderId="31" xfId="5" applyBorder="1">
      <alignment horizontal="right"/>
    </xf>
    <xf numFmtId="169" fontId="3" fillId="0" borderId="28" xfId="1" applyNumberFormat="1" applyFont="1" applyBorder="1"/>
    <xf numFmtId="169" fontId="5" fillId="0" borderId="28" xfId="1" applyNumberFormat="1" applyFont="1" applyBorder="1"/>
    <xf numFmtId="164" fontId="5" fillId="0" borderId="28" xfId="1" applyFont="1" applyBorder="1" applyAlignment="1">
      <alignment horizontal="right"/>
    </xf>
    <xf numFmtId="164" fontId="3" fillId="0" borderId="28" xfId="1" applyFont="1" applyBorder="1" applyAlignment="1">
      <alignment horizontal="right"/>
    </xf>
    <xf numFmtId="169" fontId="3" fillId="0" borderId="29" xfId="1" applyNumberFormat="1" applyFont="1" applyBorder="1"/>
    <xf numFmtId="169" fontId="5" fillId="0" borderId="28" xfId="1" applyNumberFormat="1" applyFont="1" applyBorder="1" applyAlignment="1">
      <alignment horizontal="right"/>
    </xf>
    <xf numFmtId="169" fontId="3" fillId="0" borderId="28" xfId="1" applyNumberFormat="1" applyFont="1" applyBorder="1" applyAlignment="1">
      <alignment horizontal="right"/>
    </xf>
    <xf numFmtId="164" fontId="4" fillId="2" borderId="29" xfId="1" applyFont="1" applyFill="1" applyBorder="1" applyAlignment="1">
      <alignment horizontal="right"/>
    </xf>
    <xf numFmtId="168" fontId="6" fillId="3" borderId="28" xfId="1" applyNumberFormat="1" applyFont="1" applyFill="1" applyBorder="1" applyAlignment="1">
      <alignment horizontal="right"/>
    </xf>
    <xf numFmtId="168" fontId="7" fillId="3" borderId="28" xfId="1" applyNumberFormat="1" applyFont="1" applyFill="1" applyBorder="1" applyAlignment="1">
      <alignment horizontal="right"/>
    </xf>
  </cellXfs>
  <cellStyles count="12">
    <cellStyle name="CO_ContributionPercentage" xfId="5" xr:uid="{00000000-0005-0000-0000-000000000000}"/>
    <cellStyle name="CO_Exposure" xfId="9" xr:uid="{00000000-0005-0000-0000-000001000000}"/>
    <cellStyle name="CO_ExposurePercentage" xfId="11" xr:uid="{00000000-0005-0000-0000-000002000000}"/>
    <cellStyle name="CO_FXRate" xfId="6" xr:uid="{00000000-0005-0000-0000-000003000000}"/>
    <cellStyle name="CO_PercentageChange" xfId="10" xr:uid="{00000000-0005-0000-0000-000004000000}"/>
    <cellStyle name="CO_PNL" xfId="4" xr:uid="{00000000-0005-0000-0000-000005000000}"/>
    <cellStyle name="CO_Price" xfId="7" xr:uid="{00000000-0005-0000-0000-000006000000}"/>
    <cellStyle name="CO_PriceChange" xfId="8" xr:uid="{00000000-0005-0000-0000-000007000000}"/>
    <cellStyle name="CO_Units" xfId="3" xr:uid="{00000000-0005-0000-0000-000008000000}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5.9</v>
        <stp/>
        <stp>##V3_BDPV12</stp>
        <stp>HUM LN Equity</stp>
        <stp>LAST_PRICE</stp>
        <stp>[Crispin Spreadsheet.xlsx]OEI!R524C7</stp>
        <tr r="G524" s="1"/>
      </tp>
      <tp>
        <v>151.72999999999999</v>
        <stp/>
        <stp>##V3_BDPV12</stp>
        <stp>SJM US Equity</stp>
        <stp>LAST_PRICE</stp>
        <stp>[Crispin Spreadsheet.xlsx]OEI!R734C7</stp>
        <tr r="G734" s="1"/>
      </tp>
      <tp>
        <v>2.92</v>
        <stp/>
        <stp>##V3_BDPV12</stp>
        <stp>KPN NA Equity</stp>
        <stp>LAST_PRICE</stp>
        <stp>[Crispin Spreadsheet.xlsx]OEI!R327C7</stp>
        <tr r="G327" s="1"/>
      </tp>
      <tp>
        <v>9.8989999999999991</v>
        <stp/>
        <stp>##V3_BDPV12</stp>
        <stp>ORA FP Equity</stp>
        <stp>LAST_PRICE</stp>
        <stp>[Crispin Spreadsheet.xlsx]OEI!R118C7</stp>
        <tr r="G118" s="1"/>
      </tp>
      <tp>
        <v>7.5359999999999996</v>
        <stp/>
        <stp>##V3_BDPV12</stp>
        <stp>LHA GY Equity</stp>
        <stp>LAST_PRICE</stp>
        <stp>[Crispin Spreadsheet.xlsx]OEI!R158C7</stp>
        <tr r="G158" s="1"/>
      </tp>
      <tp>
        <v>41</v>
        <stp/>
        <stp>##V3_BDPV12</stp>
        <stp>BOO LN Equity</stp>
        <stp>LAST_PRICE</stp>
        <stp>[Crispin Spreadsheet.xlsx]OEI!R476C7</stp>
        <tr r="G476" s="1"/>
      </tp>
      <tp>
        <v>130.30000000000001</v>
        <stp/>
        <stp>##V3_BDPV12</stp>
        <stp>FRO NO Equity</stp>
        <stp>LAST_PRICE</stp>
        <stp>[Crispin Spreadsheet.xlsx]OEI!R336C7</stp>
        <tr r="G336" s="1"/>
      </tp>
      <tp>
        <v>396.9</v>
        <stp/>
        <stp>##V3_BDPV12</stp>
        <stp>EZJ LN Equity</stp>
        <stp>LAST_PRICE</stp>
        <stp>[Crispin Spreadsheet.xlsx]OEI!R503C7</stp>
        <tr r="G503" s="1"/>
      </tp>
      <tp>
        <v>64.599999999999994</v>
        <stp/>
        <stp>##V3_BDPV12</stp>
        <stp>HEN GY Equity</stp>
        <stp>LAST_PRICE</stp>
        <stp>[Crispin Spreadsheet.xlsx]OEI!R167C7</stp>
        <tr r="G167" s="1"/>
      </tp>
      <tp>
        <v>0.84399999999999997</v>
        <stp/>
        <stp>##V3_BDPV12</stp>
        <stp>GAM SW Equity</stp>
        <stp>LAST_PRICE</stp>
        <stp>[Crispin Spreadsheet.xlsx]OEI!R424C7</stp>
        <tr r="G424" s="1"/>
      </tp>
      <tp>
        <v>42.38</v>
        <stp/>
        <stp>##V3_BDPV12</stp>
        <stp>CNA US Equity</stp>
        <stp>LAST_PRICE</stp>
        <stp>[Crispin Spreadsheet.xlsx]OEI!R688C7</stp>
        <tr r="G688" s="1"/>
      </tp>
      <tp>
        <v>123.65</v>
        <stp/>
        <stp>##V3_BDPV12</stp>
        <stp>WCH GY Equity</stp>
        <stp>LAST_PRICE</stp>
        <stp>[Crispin Spreadsheet.xlsx]OEI!R191C7</stp>
        <tr r="G191" s="1"/>
      </tp>
      <tp>
        <v>13.5</v>
        <stp/>
        <stp>##V3_BDPV12</stp>
        <stp>BMA US Equity</stp>
        <stp>LAST_PRICE</stp>
        <stp>[Crispin Spreadsheet.xlsx]OEI!R668C7</stp>
        <tr r="G668" s="1"/>
      </tp>
      <tp>
        <v>14.285</v>
        <stp/>
        <stp>##V3_BDPV12</stp>
        <stp>AAL US Equity</stp>
        <stp>LAST_PRICE</stp>
        <stp>[Crispin Spreadsheet.xlsx]OEI!R655C7</stp>
        <tr r="G655" s="1"/>
      </tp>
      <tp>
        <v>34.594999999999999</v>
        <stp/>
        <stp>##V3_BDPV12</stp>
        <stp>DAL US Equity</stp>
        <stp>LAST_PRICE</stp>
        <stp>[Crispin Spreadsheet.xlsx]OEI!R695C7</stp>
        <tr r="G695" s="1"/>
      </tp>
      <tp>
        <v>18738</v>
        <stp/>
        <stp>##V3_BDPV12</stp>
        <stp>GFI SJ Equity</stp>
        <stp>LAST_PRICE</stp>
        <stp>[Crispin Spreadsheet.xlsx]OEI!R370C7</stp>
        <tr r="G370" s="1"/>
      </tp>
      <tp>
        <v>13.04</v>
        <stp/>
        <stp>##V3_BDPV12</stp>
        <stp>RYA ID Equity</stp>
        <stp>LAST_PRICE</stp>
        <stp>[Crispin Spreadsheet.xlsx]OEI!R228C7</stp>
        <tr r="G228" s="1"/>
      </tp>
      <tp>
        <v>1474.4</v>
        <stp/>
        <stp>##V3_BDPV12</stp>
        <stp>ADYEN NA Equity</stp>
        <stp>LAST_PRICE</stp>
        <stp>[Crispin Spreadsheet.xlsx]OEI!R318C7</stp>
        <tr r="G318" s="1"/>
      </tp>
      <tp>
        <v>74.430000000000007</v>
        <stp/>
        <stp>##V3_BDPV12</stp>
        <stp>CRUS US Equity</stp>
        <stp>LAST_PRICE</stp>
        <stp>[Crispin Spreadsheet.xlsx]OEI!R684C7</stp>
        <tr r="G684" s="1"/>
      </tp>
      <tp>
        <v>5.97</v>
        <stp/>
        <stp>##V3_BDPV12</stp>
        <stp>BLDP US Equity</stp>
        <stp>LAST_PRICE</stp>
        <stp>[Crispin Spreadsheet.xlsx]OEI!R667C7</stp>
        <tr r="G667" s="1"/>
      </tp>
      <tp>
        <v>362.4</v>
        <stp/>
        <stp>##V3_BDPV12</stp>
        <stp>EQNR NO Equity</stp>
        <stp>LAST_PRICE</stp>
        <stp>[Crispin Spreadsheet.xlsx]OEI!R345C7</stp>
        <tr r="G345" s="1"/>
      </tp>
      <tp>
        <v>440</v>
        <stp/>
        <stp>##V3_BDPV12</stp>
        <stp>KIST LN Equity</stp>
        <stp>LAST_PRICE</stp>
        <stp>[Crispin Spreadsheet.xlsx]OEI!R553C7</stp>
        <tr r="G553" s="1"/>
      </tp>
      <tp>
        <v>4511</v>
        <stp/>
        <stp>##V3_BDPV12</stp>
        <stp>SSW SJ Equity</stp>
        <stp>LAST_PRICE</stp>
        <stp>[Crispin Spreadsheet.xlsx]OPUS!R120C7</stp>
        <tr r="G120" s="6"/>
      </tp>
      <tp t="s">
        <v>JPY</v>
        <stp/>
        <stp>##V3_BDPV12</stp>
        <stp>8953 JT Equity</stp>
        <stp>CRNCY</stp>
        <stp>[Crispin Spreadsheet.xlsx]OEI!R272C4</stp>
        <tr r="D272" s="1"/>
      </tp>
      <tp t="s">
        <v>JPY</v>
        <stp/>
        <stp>##V3_BDPV12</stp>
        <stp>7203 JT Equity</stp>
        <stp>CRNCY</stp>
        <stp>[Crispin Spreadsheet.xlsx]OEI!R307C4</stp>
        <tr r="D307" s="1"/>
      </tp>
      <tp t="s">
        <v>JPY</v>
        <stp/>
        <stp>##V3_BDPV12</stp>
        <stp>6963 JT Equity</stp>
        <stp>CRNCY</stp>
        <stp>[Crispin Spreadsheet.xlsx]OEI!R291C4</stp>
        <tr r="D291" s="1"/>
      </tp>
      <tp t="s">
        <v>JPY</v>
        <stp/>
        <stp>##V3_BDPV12</stp>
        <stp>6113 JT Equity</stp>
        <stp>CRNCY</stp>
        <stp>[Crispin Spreadsheet.xlsx]OEI!R256C4</stp>
        <tr r="D256" s="1"/>
      </tp>
      <tp t="s">
        <v>GBp</v>
        <stp/>
        <stp>##V3_BDPV12</stp>
        <stp>DLAR LN Equity</stp>
        <stp>CRNCY</stp>
        <stp>[Crispin Spreadsheet.xlsx]SWAN!R93C4</stp>
        <tr r="D93" s="3"/>
      </tp>
      <tp t="s">
        <v>#N/A Real Time</v>
        <stp/>
        <stp>##V3_BDPV12</stp>
        <stp>TUNG LN Equity</stp>
        <stp>LAST_PRICE</stp>
        <stp>[Crispin Spreadsheet.xlsx]OPUS!R147C7</stp>
        <tr r="G147" s="6"/>
      </tp>
      <tp t="s">
        <v>#N/A Real Time</v>
        <stp/>
        <stp>##V3_BDPV12</stp>
        <stp>DC/ LN Equity</stp>
        <stp>LAST_PRICE</stp>
        <stp>[Crispin Spreadsheet.xlsx]OPUS!R130C7</stp>
        <tr r="G130" s="6"/>
      </tp>
      <tp t="s">
        <v>JPY</v>
        <stp/>
        <stp>##V3_BDPV12</stp>
        <stp>5019 JT Equity</stp>
        <stp>CRNCY</stp>
        <stp>[Crispin Spreadsheet.xlsx]OEI!R266C4</stp>
        <tr r="D266" s="1"/>
      </tp>
      <tp>
        <v>364.8</v>
        <stp/>
        <stp>##V3_BDPV12</stp>
        <stp>LULU US Equity</stp>
        <stp>LAST_PRICE</stp>
        <stp>[Crispin Spreadsheet.xlsx]SWAN!R143C7</stp>
        <tr r="G143" s="3"/>
      </tp>
      <tp>
        <v>1583</v>
        <stp/>
        <stp>##V3_BDPV12</stp>
        <stp>ABF LN Equity</stp>
        <stp>LAST_PRICE</stp>
        <stp>[Crispin Spreadsheet.xlsx]FDXC!R109C7</stp>
        <tr r="G109" s="8"/>
      </tp>
      <tp>
        <v>82.89</v>
        <stp/>
        <stp>##V3_BDPV12</stp>
        <stp>SONY US Equity</stp>
        <stp>PX_YEST_CLOSE</stp>
        <stp>[Crispin Spreadsheet.xlsx]FDXC!R72C6</stp>
        <tr r="F72" s="8"/>
      </tp>
      <tp>
        <v>6.4916</v>
        <stp/>
        <stp>##V3_BDPV12</stp>
        <stp>GBPBRL Curncy</stp>
        <stp>LAST_PRICE</stp>
        <stp>[Crispin Spreadsheet.xlsx]OPUS!R11C13</stp>
        <tr r="M11" s="6"/>
      </tp>
      <tp>
        <v>6.4916</v>
        <stp/>
        <stp>##V3_BDPV12</stp>
        <stp>GBPBRL Curncy</stp>
        <stp>LAST_PRICE</stp>
        <stp>[Crispin Spreadsheet.xlsx]OPUS!R93C13</stp>
        <tr r="M93" s="6"/>
      </tp>
      <tp>
        <v>21.46</v>
        <stp/>
        <stp>##V3_BDPV12</stp>
        <stp>ABX CN Equity</stp>
        <stp>LAST_PRICE</stp>
        <stp>[Crispin Spreadsheet.xlsx]OPE!R6C7</stp>
        <tr r="G6" s="7"/>
      </tp>
      <tp>
        <v>1.5558700000000001</v>
        <stp/>
        <stp>##V3_BDPV12</stp>
        <stp>EURAUD Curncy</stp>
        <stp>LAST_PRICE</stp>
        <stp>[Crispin Spreadsheet.xlsx]SWAN!R8C13</stp>
        <tr r="M8" s="3"/>
      </tp>
      <tp>
        <v>1.5558700000000001</v>
        <stp/>
        <stp>##V3_BDPV12</stp>
        <stp>EURAUD Curncy</stp>
        <stp>LAST_PRICE</stp>
        <stp>[Crispin Spreadsheet.xlsx]SWAN!R9C13</stp>
        <tr r="M9" s="3"/>
      </tp>
      <tp>
        <v>1.5558700000000001</v>
        <stp/>
        <stp>##V3_BDPV12</stp>
        <stp>EURAUD Curncy</stp>
        <stp>LAST_PRICE</stp>
        <stp>[Crispin Spreadsheet.xlsx]SWAN!R6C13</stp>
        <tr r="M6" s="3"/>
      </tp>
      <tp>
        <v>1.5558700000000001</v>
        <stp/>
        <stp>##V3_BDPV12</stp>
        <stp>EURAUD Curncy</stp>
        <stp>LAST_PRICE</stp>
        <stp>[Crispin Spreadsheet.xlsx]SWAN!R7C13</stp>
        <tr r="M7" s="3"/>
      </tp>
      <tp>
        <v>26.2</v>
        <stp/>
        <stp>##V3_BDPV12</stp>
        <stp>CPI LN Equity</stp>
        <stp>LAST_PRICE</stp>
        <stp>[Crispin Spreadsheet.xlsx]OPE!R36C7</stp>
        <tr r="G36" s="7"/>
      </tp>
      <tp>
        <v>254</v>
        <stp/>
        <stp>##V3_BDPV12</stp>
        <stp>NWG LN Equity</stp>
        <stp>LAST_PRICE</stp>
        <stp>[Crispin Spreadsheet.xlsx]OPE!R51C7</stp>
        <tr r="G51" s="7"/>
      </tp>
      <tp>
        <v>2022</v>
        <stp/>
        <stp>##V3_BDPV12</stp>
        <stp>CCH LN Equity</stp>
        <stp>LAST_PRICE</stp>
        <stp>[Crispin Spreadsheet.xlsx]OEI!R490C7</stp>
        <tr r="G490" s="1"/>
      </tp>
      <tp>
        <v>14.036</v>
        <stp/>
        <stp>##V3_BDPV12</stp>
        <stp>ENI IM Equity</stp>
        <stp>LAST_PRICE</stp>
        <stp>[Crispin Spreadsheet.xlsx]OEI!R241C7</stp>
        <tr r="G241" s="1"/>
      </tp>
      <tp>
        <v>44.884999999999998</v>
        <stp/>
        <stp>##V3_BDPV12</stp>
        <stp>APA US Equity</stp>
        <stp>LAST_PRICE</stp>
        <stp>[Crispin Spreadsheet.xlsx]OEI!R659C7</stp>
        <tr r="G659" s="1"/>
      </tp>
      <tp>
        <v>8.7560000000000002</v>
        <stp/>
        <stp>##V3_BDPV12</stp>
        <stp>PSM GY Equity</stp>
        <stp>LAST_PRICE</stp>
        <stp>[Crispin Spreadsheet.xlsx]OEI!R175C7</stp>
        <tr r="G175" s="1"/>
      </tp>
      <tp>
        <v>1.0145</v>
        <stp/>
        <stp>##V3_BDPV12</stp>
        <stp>SPM IM Equity</stp>
        <stp>LAST_PRICE</stp>
        <stp>[Crispin Spreadsheet.xlsx]OEI!R245C7</stp>
        <tr r="G245" s="1"/>
      </tp>
      <tp>
        <v>136.02000000000001</v>
        <stp/>
        <stp>##V3_BDPV12</stp>
        <stp>JPM US Equity</stp>
        <stp>LAST_PRICE</stp>
        <stp>[Crispin Spreadsheet.xlsx]OEI!R735C7</stp>
        <tr r="G735" s="1"/>
      </tp>
      <tp>
        <v>228</v>
        <stp/>
        <stp>##V3_BDPV12</stp>
        <stp>SPI LN Equity</stp>
        <stp>LAST_PRICE</stp>
        <stp>[Crispin Spreadsheet.xlsx]OEI!R611C7</stp>
        <tr r="G611" s="1"/>
      </tp>
      <tp>
        <v>5400</v>
        <stp/>
        <stp>##V3_BDPV12</stp>
        <stp>RIO LN Equity</stp>
        <stp>LAST_PRICE</stp>
        <stp>[Crispin Spreadsheet.xlsx]OEI!R597C7</stp>
        <tr r="G597" s="1"/>
      </tp>
      <tp>
        <v>19.690000000000001</v>
        <stp/>
        <stp>##V3_BDPV12</stp>
        <stp>TRIP US Equity</stp>
        <stp>LAST_PRICE</stp>
        <stp>[Crispin Spreadsheet.xlsx]OEI!R806C7</stp>
        <tr r="G806" s="1"/>
      </tp>
      <tp>
        <v>8270</v>
        <stp/>
        <stp>##V3_BDPV12</stp>
        <stp>RICHT HB Equity</stp>
        <stp>LAST_PRICE</stp>
        <stp>[Crispin Spreadsheet.xlsx]OEI!R220C7</stp>
        <tr r="G220" s="1"/>
      </tp>
      <tp>
        <v>65.150000000000006</v>
        <stp/>
        <stp>##V3_BDPV12</stp>
        <stp>ERICB SS Equity</stp>
        <stp>LAST_PRICE</stp>
        <stp>[Crispin Spreadsheet.xlsx]OEI!R411C7</stp>
        <tr r="G411" s="1"/>
      </tp>
      <tp>
        <v>63.92</v>
        <stp/>
        <stp>##V3_BDPV12</stp>
        <stp>MTDR US Equity</stp>
        <stp>LAST_PRICE</stp>
        <stp>[Crispin Spreadsheet.xlsx]OEI!R754C7</stp>
        <tr r="G754" s="1"/>
      </tp>
      <tp t="s">
        <v>JPY</v>
        <stp/>
        <stp>##V3_BDPV12</stp>
        <stp>8035 JT Equity</stp>
        <stp>CRNCY</stp>
        <stp>[Crispin Spreadsheet.xlsx]OEI!R305C4</stp>
        <tr r="D305" s="1"/>
      </tp>
      <tp t="s">
        <v>JPY</v>
        <stp/>
        <stp>##V3_BDPV12</stp>
        <stp>2975 JT Equity</stp>
        <stp>CRNCY</stp>
        <stp>[Crispin Spreadsheet.xlsx]OEI!R301C4</stp>
        <tr r="D301" s="1"/>
      </tp>
      <tp t="s">
        <v>JPY</v>
        <stp/>
        <stp>##V3_BDPV12</stp>
        <stp>9064 JT Equity</stp>
        <stp>CRNCY</stp>
        <stp>[Crispin Spreadsheet.xlsx]OEI!R310C4</stp>
        <tr r="D310" s="1"/>
      </tp>
      <tp t="s">
        <v>JPY</v>
        <stp/>
        <stp>##V3_BDPV12</stp>
        <stp>6954 JT Equity</stp>
        <stp>CRNCY</stp>
        <stp>[Crispin Spreadsheet.xlsx]OEI!R263C4</stp>
        <tr r="D263" s="1"/>
      </tp>
      <tp t="s">
        <v>JPY</v>
        <stp/>
        <stp>##V3_BDPV12</stp>
        <stp>5727 JT Equity</stp>
        <stp>CRNCY</stp>
        <stp>[Crispin Spreadsheet.xlsx]OEI!R304C4</stp>
        <tr r="D304" s="1"/>
      </tp>
      <tp t="s">
        <v>JPY</v>
        <stp/>
        <stp>##V3_BDPV12</stp>
        <stp>6201 JT Equity</stp>
        <stp>CRNCY</stp>
        <stp>[Crispin Spreadsheet.xlsx]OEI!R306C4</stp>
        <tr r="D306" s="1"/>
      </tp>
      <tp t="s">
        <v>JPY</v>
        <stp/>
        <stp>##V3_BDPV12</stp>
        <stp>5401 JT Equity</stp>
        <stp>CRNCY</stp>
        <stp>[Crispin Spreadsheet.xlsx]OEI!R286C4</stp>
        <tr r="D286" s="1"/>
      </tp>
      <tp t="s">
        <v>JPY</v>
        <stp/>
        <stp>##V3_BDPV12</stp>
        <stp>4911 JT Equity</stp>
        <stp>CRNCY</stp>
        <stp>[Crispin Spreadsheet.xlsx]OEI!R297C4</stp>
        <tr r="D297" s="1"/>
      </tp>
      <tp>
        <v>159.06</v>
        <stp/>
        <stp>##V3_BDPV12</stp>
        <stp>BARC LN Equity</stp>
        <stp>PX_YEST_CLOSE</stp>
        <stp>[Crispin Spreadsheet.xlsx]FDXC!R42C6</stp>
        <tr r="F42" s="8"/>
      </tp>
      <tp t="s">
        <v>USD</v>
        <stp/>
        <stp>##V3_BDPV12</stp>
        <stp>CDZI US Equity</stp>
        <stp>CRNCY</stp>
        <stp>[Crispin Spreadsheet.xlsx]FDXC!R69C4</stp>
        <tr r="D69" s="8"/>
      </tp>
      <tp t="s">
        <v>JPY</v>
        <stp/>
        <stp>##V3_BDPV12</stp>
        <stp>2503 JT Equity</stp>
        <stp>CRNCY</stp>
        <stp>[Crispin Spreadsheet.xlsx]OEI!R276C4</stp>
        <tr r="D276" s="1"/>
      </tp>
      <tp t="s">
        <v>EUR</v>
        <stp/>
        <stp>##V3_BDPV12</stp>
        <stp>EURN BB Equity</stp>
        <stp>CRNCY</stp>
        <stp>[Crispin Spreadsheet.xlsx]OPUS!R90C4</stp>
        <tr r="D90" s="6"/>
      </tp>
      <tp>
        <v>1.65</v>
        <stp/>
        <stp>##V3_BDPV12</stp>
        <stp>3333 HK Equity</stp>
        <stp>PX_YEST_CLOSE</stp>
        <stp>[Crispin Spreadsheet.xlsx]OEI!R204C6</stp>
        <tr r="F204" s="1"/>
      </tp>
      <tp>
        <v>1871</v>
        <stp/>
        <stp>##V3_BDPV12</stp>
        <stp>PLUS LN Equity</stp>
        <stp>LAST_PRICE</stp>
        <stp>[Crispin Spreadsheet.xlsx]OPUS!R142C7</stp>
        <tr r="G142" s="6"/>
      </tp>
      <tp>
        <v>1343</v>
        <stp/>
        <stp>##V3_BDPV12</stp>
        <stp>III LN Equity</stp>
        <stp>LAST_PRICE</stp>
        <stp>[Crispin Spreadsheet.xlsx]FDXC!R108C7</stp>
        <tr r="G108" s="8"/>
      </tp>
      <tp>
        <v>124.55</v>
        <stp/>
        <stp>##V3_BDPV12</stp>
        <stp>MKS LN Equity</stp>
        <stp>LAST_PRICE</stp>
        <stp>[Crispin Spreadsheet.xlsx]FDXC!R118C7</stp>
        <tr r="G118" s="8"/>
      </tp>
      <tp>
        <v>28.3</v>
        <stp/>
        <stp>##V3_BDPV12</stp>
        <stp>PDG LN Equity</stp>
        <stp>LAST_PRICE</stp>
        <stp>[Crispin Spreadsheet.xlsx]OPUS!R141C7</stp>
        <tr r="G141" s="6"/>
      </tp>
      <tp>
        <v>138.68</v>
        <stp/>
        <stp>##V3_BDPV12</stp>
        <stp>USDJPY Curncy</stp>
        <stp>LAST_PRICE</stp>
        <stp>[Crispin Spreadsheet.xlsx]FDXC!R92C13</stp>
        <tr r="M92" s="8"/>
      </tp>
      <tp>
        <v>138.68</v>
        <stp/>
        <stp>##V3_BDPV12</stp>
        <stp>USDJPY Curncy</stp>
        <stp>LAST_PRICE</stp>
        <stp>[Crispin Spreadsheet.xlsx]FDXC!R93C13</stp>
        <tr r="M93" s="8"/>
      </tp>
      <tp>
        <v>138.68</v>
        <stp/>
        <stp>##V3_BDPV12</stp>
        <stp>USDJPY Curncy</stp>
        <stp>LAST_PRICE</stp>
        <stp>[Crispin Spreadsheet.xlsx]FDXC!R19C13</stp>
        <tr r="M19" s="8"/>
      </tp>
      <tp>
        <v>1.6193</v>
        <stp/>
        <stp>##V3_BDPV12</stp>
        <stp>GBPCAD Curncy</stp>
        <stp>LAST_PRICE</stp>
        <stp>[Crispin Spreadsheet.xlsx]OPUS!R96C13</stp>
        <tr r="M96" s="6"/>
      </tp>
      <tp>
        <v>1.6193</v>
        <stp/>
        <stp>##V3_BDPV12</stp>
        <stp>GBPCAD Curncy</stp>
        <stp>LAST_PRICE</stp>
        <stp>[Crispin Spreadsheet.xlsx]OPUS!R97C13</stp>
        <tr r="M97" s="6"/>
      </tp>
      <tp>
        <v>1.6193</v>
        <stp/>
        <stp>##V3_BDPV12</stp>
        <stp>GBPCAD Curncy</stp>
        <stp>LAST_PRICE</stp>
        <stp>[Crispin Spreadsheet.xlsx]OPUS!R14C13</stp>
        <tr r="M14" s="6"/>
      </tp>
      <tp>
        <v>1.6193</v>
        <stp/>
        <stp>##V3_BDPV12</stp>
        <stp>GBPCAD Curncy</stp>
        <stp>LAST_PRICE</stp>
        <stp>[Crispin Spreadsheet.xlsx]OPUS!R15C13</stp>
        <tr r="M15" s="6"/>
      </tp>
      <tp>
        <v>1.6193</v>
        <stp/>
        <stp>##V3_BDPV12</stp>
        <stp>GBPCAD Curncy</stp>
        <stp>LAST_PRICE</stp>
        <stp>[Crispin Spreadsheet.xlsx]OPUS!R16C13</stp>
        <tr r="M16" s="6"/>
      </tp>
      <tp>
        <v>1.6193</v>
        <stp/>
        <stp>##V3_BDPV12</stp>
        <stp>GBPCAD Curncy</stp>
        <stp>LAST_PRICE</stp>
        <stp>[Crispin Spreadsheet.xlsx]OPUS!R17C13</stp>
        <tr r="M17" s="6"/>
      </tp>
      <tp>
        <v>0.74</v>
        <stp/>
        <stp>##V3_BDPV12</stp>
        <stp>WGX AU Equity</stp>
        <stp>LAST_PRICE</stp>
        <stp>[Crispin Spreadsheet.xlsx]OEI!R27C7</stp>
        <tr r="G27" s="1"/>
      </tp>
      <tp>
        <v>156.5</v>
        <stp/>
        <stp>##V3_BDPV12</stp>
        <stp>HUW LN Equity</stp>
        <stp>LAST_PRICE</stp>
        <stp>[Crispin Spreadsheet.xlsx]OPE!R42C7</stp>
        <tr r="G42" s="7"/>
      </tp>
      <tp>
        <v>482.25</v>
        <stp/>
        <stp>##V3_BDPV12</stp>
        <stp>BP/ LN Equity</stp>
        <stp>LAST_PRICE</stp>
        <stp>[Crispin Spreadsheet.xlsx]SWAN!R88C7</stp>
        <tr r="G88" s="3"/>
      </tp>
      <tp>
        <v>9.43</v>
        <stp/>
        <stp>##V3_BDPV12</stp>
        <stp>WHC AU Equity</stp>
        <stp>LAST_PRICE</stp>
        <stp>[Crispin Spreadsheet.xlsx]OEI!R28C7</stp>
        <tr r="G28" s="1"/>
      </tp>
      <tp>
        <v>266</v>
        <stp/>
        <stp>##V3_BDPV12</stp>
        <stp>HTG LN Equity</stp>
        <stp>LAST_PRICE</stp>
        <stp>[Crispin Spreadsheet.xlsx]OPE!R43C7</stp>
        <tr r="G43" s="7"/>
      </tp>
      <tp>
        <v>59.284999999999997</v>
        <stp/>
        <stp>##V3_BDPV12</stp>
        <stp>RCL US Equity</stp>
        <stp>LAST_PRICE</stp>
        <stp>[Crispin Spreadsheet.xlsx]OEI!R787C7</stp>
        <tr r="G787" s="1"/>
      </tp>
      <tp>
        <v>0.871</v>
        <stp/>
        <stp>##V3_BDPV12</stp>
        <stp>SAB SQ Equity</stp>
        <stp>LAST_PRICE</stp>
        <stp>[Crispin Spreadsheet.xlsx]OEI!R379C7</stp>
        <tr r="G379" s="1"/>
      </tp>
      <tp>
        <v>32.03</v>
        <stp/>
        <stp>##V3_BDPV12</stp>
        <stp>BGN IM Equity</stp>
        <stp>LAST_PRICE</stp>
        <stp>[Crispin Spreadsheet.xlsx]OEI!R235C7</stp>
        <tr r="G235" s="1"/>
      </tp>
      <tp>
        <v>1393.2</v>
        <stp/>
        <stp>##V3_BDPV12</stp>
        <stp>GSK LN Equity</stp>
        <stp>LAST_PRICE</stp>
        <stp>[Crispin Spreadsheet.xlsx]OEI!R510C7</stp>
        <tr r="G510" s="1"/>
      </tp>
      <tp>
        <v>4.1025</v>
        <stp/>
        <stp>##V3_BDPV12</stp>
        <stp>KGC US Equity</stp>
        <stp>LAST_PRICE</stp>
        <stp>[Crispin Spreadsheet.xlsx]OEI!R738C7</stp>
        <tr r="G738" s="1"/>
      </tp>
      <tp>
        <v>35.58</v>
        <stp/>
        <stp>##V3_BDPV12</stp>
        <stp>HAL US Equity</stp>
        <stp>LAST_PRICE</stp>
        <stp>[Crispin Spreadsheet.xlsx]OEI!R727C7</stp>
        <tr r="G727" s="1"/>
      </tp>
      <tp>
        <v>32.28</v>
        <stp/>
        <stp>##V3_BDPV12</stp>
        <stp>RTN LN Equity</stp>
        <stp>LAST_PRICE</stp>
        <stp>[Crispin Spreadsheet.xlsx]OEI!R595C7</stp>
        <tr r="G595" s="1"/>
      </tp>
      <tp>
        <v>550.79999999999995</v>
        <stp/>
        <stp>##V3_BDPV12</stp>
        <stp>RTO LN Equity</stp>
        <stp>LAST_PRICE</stp>
        <stp>[Crispin Spreadsheet.xlsx]OEI!R594C7</stp>
        <tr r="G594" s="1"/>
      </tp>
      <tp>
        <v>195</v>
        <stp/>
        <stp>##V3_BDPV12</stp>
        <stp>SFOR LN Equity</stp>
        <stp>LAST_PRICE</stp>
        <stp>[Crispin Spreadsheet.xlsx]OEI!R497C7</stp>
        <tr r="G497" s="1"/>
      </tp>
      <tp>
        <v>84.98</v>
        <stp/>
        <stp>##V3_BDPV12</stp>
        <stp>LYB US Equity</stp>
        <stp>LAST_PRICE</stp>
        <stp>[Crispin Spreadsheet.xlsx]OEI!R749C7</stp>
        <tr r="G749" s="1"/>
      </tp>
      <tp>
        <v>171.91499999999999</v>
        <stp/>
        <stp>##V3_BDPV12</stp>
        <stp>PANW US Equity</stp>
        <stp>LAST_PRICE</stp>
        <stp>[Crispin Spreadsheet.xlsx]OEI!R772C7</stp>
        <tr r="G772" s="1"/>
      </tp>
      <tp>
        <v>236.2</v>
        <stp/>
        <stp>##V3_BDPV12</stp>
        <stp>GETIB SS Equity</stp>
        <stp>LAST_PRICE</stp>
        <stp>[Crispin Spreadsheet.xlsx]OEI!R400C7</stp>
        <tr r="G400" s="1"/>
      </tp>
      <tp>
        <v>177.3</v>
        <stp/>
        <stp>##V3_BDPV12</stp>
        <stp>TCAP LN Equity</stp>
        <stp>LAST_PRICE</stp>
        <stp>[Crispin Spreadsheet.xlsx]OEI!R625C7</stp>
        <tr r="G625" s="1"/>
      </tp>
      <tp>
        <v>1.022</v>
        <stp/>
        <stp>##V3_BDPV12</stp>
        <stp>ALPHA GA Equity</stp>
        <stp>LAST_PRICE</stp>
        <stp>[Crispin Spreadsheet.xlsx]OEI!R195C7</stp>
        <tr r="G195" s="1"/>
      </tp>
      <tp>
        <v>124.646</v>
        <stp/>
        <stp>##V3_BDPV12</stp>
        <stp>GB00BM8Z2W66 Govt</stp>
        <stp>PX_YEST_CLOSE</stp>
        <stp>[Crispin Spreadsheet.xlsx]SWAN!R164C6</stp>
        <tr r="F164" s="3"/>
      </tp>
      <tp>
        <v>482.25</v>
        <stp/>
        <stp>##V3_BDPV12</stp>
        <stp>BP/ LN Equity</stp>
        <stp>LAST_PRICE</stp>
        <stp>[Crispin Spreadsheet.xlsx]OPE!R34C7</stp>
        <tr r="G34" s="7"/>
      </tp>
      <tp t="s">
        <v>JPY</v>
        <stp/>
        <stp>##V3_BDPV12</stp>
        <stp>6141 JT Equity</stp>
        <stp>CRNCY</stp>
        <stp>[Crispin Spreadsheet.xlsx]OEI!R261C4</stp>
        <tr r="D261" s="1"/>
      </tp>
      <tp>
        <v>7.89</v>
        <stp/>
        <stp>##V3_BDPV12</stp>
        <stp>1919 HK Equity</stp>
        <stp>PX_YEST_CLOSE</stp>
        <stp>[Crispin Spreadsheet.xlsx]OEI!R205C6</stp>
        <tr r="F205" s="1"/>
      </tp>
      <tp t="s">
        <v>JPY</v>
        <stp/>
        <stp>##V3_BDPV12</stp>
        <stp>8750 JT Equity</stp>
        <stp>CRNCY</stp>
        <stp>[Crispin Spreadsheet.xlsx]OEI!R260C4</stp>
        <tr r="D260" s="1"/>
      </tp>
      <tp t="s">
        <v>JPY</v>
        <stp/>
        <stp>##V3_BDPV12</stp>
        <stp>1820 JT Equity</stp>
        <stp>CRNCY</stp>
        <stp>[Crispin Spreadsheet.xlsx]OEI!R287C4</stp>
        <tr r="D287" s="1"/>
      </tp>
      <tp t="s">
        <v>JPY</v>
        <stp/>
        <stp>##V3_BDPV12</stp>
        <stp>5202 JT Equity</stp>
        <stp>CRNCY</stp>
        <stp>[Crispin Spreadsheet.xlsx]OEI!R285C4</stp>
        <tr r="D285" s="1"/>
      </tp>
      <tp t="s">
        <v>JPY</v>
        <stp/>
        <stp>##V3_BDPV12</stp>
        <stp>8919 JT Equity</stp>
        <stp>CRNCY</stp>
        <stp>[Crispin Spreadsheet.xlsx]OEI!R274C4</stp>
        <tr r="D274" s="1"/>
      </tp>
      <tp t="s">
        <v>JPY</v>
        <stp/>
        <stp>##V3_BDPV12</stp>
        <stp>1808 JT Equity</stp>
        <stp>CRNCY</stp>
        <stp>[Crispin Spreadsheet.xlsx]OEI!R265C4</stp>
        <tr r="D265" s="1"/>
      </tp>
      <tp>
        <v>177.3</v>
        <stp/>
        <stp>##V3_BDPV12</stp>
        <stp>TCAP LN Equity</stp>
        <stp>LAST_PRICE</stp>
        <stp>[Crispin Spreadsheet.xlsx]OPUS!R145C7</stp>
        <tr r="G145" s="6"/>
      </tp>
      <tp>
        <v>1.3748</v>
        <stp/>
        <stp>##V3_BDPV12</stp>
        <stp>USDSGD Curncy</stp>
        <stp>LAST_PRICE</stp>
        <stp>[Crispin Spreadsheet.xlsx]OEI!R918C7</stp>
        <tr r="G918" s="1"/>
      </tp>
      <tp t="s">
        <v>GBP</v>
        <stp/>
        <stp>##V3_BDPV12</stp>
        <stp>Z A Index</stp>
        <stp>CRNCY</stp>
        <stp>[Crispin Spreadsheet.xlsx]OEI!R446C4</stp>
        <tr r="D446" s="1"/>
      </tp>
      <tp>
        <v>48.52</v>
        <stp/>
        <stp>##V3_BDPV12</stp>
        <stp>WES AU Equity</stp>
        <stp>LAST_PRICE</stp>
        <stp>[Crispin Spreadsheet.xlsx]OEI!R26C7</stp>
        <tr r="G26" s="1"/>
      </tp>
      <tp>
        <v>175.52</v>
        <stp/>
        <stp>##V3_BDPV12</stp>
        <stp>VWS DC Equity</stp>
        <stp>LAST_PRICE</stp>
        <stp>[Crispin Spreadsheet.xlsx]OEI!R72C7</stp>
        <tr r="G72" s="1"/>
      </tp>
      <tp>
        <v>14.6</v>
        <stp/>
        <stp>##V3_BDPV12</stp>
        <stp>RBI AV Equity</stp>
        <stp>LAST_PRICE</stp>
        <stp>[Crispin Spreadsheet.xlsx]OEI!R32C7</stp>
        <tr r="G32" s="1"/>
      </tp>
      <tp>
        <v>7.8188000000000004</v>
        <stp/>
        <stp>##V3_BDPV12</stp>
        <stp>USDHKD Curncy</stp>
        <stp>LAST_PRICE</stp>
        <stp>[Crispin Spreadsheet.xlsx]OEI!R888C7</stp>
        <tr r="G888" s="1"/>
      </tp>
      <tp>
        <v>104.45</v>
        <stp/>
        <stp>##V3_BDPV12</stp>
        <stp>BEI GY Equity</stp>
        <stp>LAST_PRICE</stp>
        <stp>[Crispin Spreadsheet.xlsx]OEI!R153C7</stp>
        <tr r="G153" s="1"/>
      </tp>
      <tp>
        <v>1457</v>
        <stp/>
        <stp>##V3_BDPV12</stp>
        <stp>ABC LN Equity</stp>
        <stp>LAST_PRICE</stp>
        <stp>[Crispin Spreadsheet.xlsx]OEI!R449C7</stp>
        <tr r="G449" s="1"/>
      </tp>
      <tp>
        <v>80.400000000000006</v>
        <stp/>
        <stp>##V3_BDPV12</stp>
        <stp>CRN LN Equity</stp>
        <stp>LAST_PRICE</stp>
        <stp>[Crispin Spreadsheet.xlsx]OEI!R484C7</stp>
        <tr r="G484" s="1"/>
      </tp>
      <tp>
        <v>3328</v>
        <stp/>
        <stp>##V3_BDPV12</stp>
        <stp>CRH LN Equity</stp>
        <stp>LAST_PRICE</stp>
        <stp>[Crispin Spreadsheet.xlsx]OEI!R492C7</stp>
        <tr r="G492" s="1"/>
      </tp>
      <tp>
        <v>714.4</v>
        <stp/>
        <stp>##V3_BDPV12</stp>
        <stp>CCL LN Equity</stp>
        <stp>LAST_PRICE</stp>
        <stp>[Crispin Spreadsheet.xlsx]OEI!R486C7</stp>
        <tr r="G486" s="1"/>
      </tp>
      <tp>
        <v>144.77000000000001</v>
        <stp/>
        <stp>##V3_BDPV12</stp>
        <stp>SNOW US Equity</stp>
        <stp>LAST_PRICE</stp>
        <stp>[Crispin Spreadsheet.xlsx]OEI!R793C7</stp>
        <tr r="G793" s="1"/>
      </tp>
      <tp>
        <v>37.365000000000002</v>
        <stp/>
        <stp>##V3_BDPV12</stp>
        <stp>BAC US Equity</stp>
        <stp>LAST_PRICE</stp>
        <stp>[Crispin Spreadsheet.xlsx]OEI!R669C7</stp>
        <tr r="G669" s="1"/>
      </tp>
      <tp>
        <v>7.0949999999999998</v>
        <stp/>
        <stp>##V3_BDPV12</stp>
        <stp>TFI FP Equity</stp>
        <stp>LAST_PRICE</stp>
        <stp>[Crispin Spreadsheet.xlsx]OEI!R133C7</stp>
        <tr r="G133" s="1"/>
      </tp>
      <tp>
        <v>192.1</v>
        <stp/>
        <stp>##V3_BDPV12</stp>
        <stp>RHM GY Equity</stp>
        <stp>LAST_PRICE</stp>
        <stp>[Crispin Spreadsheet.xlsx]OEI!R177C7</stp>
        <tr r="G177" s="1"/>
      </tp>
      <tp>
        <v>94</v>
        <stp/>
        <stp>##V3_BDPV12</stp>
        <stp>PFC LN Equity</stp>
        <stp>LAST_PRICE</stp>
        <stp>[Crispin Spreadsheet.xlsx]OEI!R579C7</stp>
        <tr r="G579" s="1"/>
      </tp>
      <tp>
        <v>33.9527</v>
        <stp/>
        <stp>##V3_BDPV12</stp>
        <stp>VSAT US Equity</stp>
        <stp>LAST_PRICE</stp>
        <stp>[Crispin Spreadsheet.xlsx]OEI!R820C7</stp>
        <tr r="G820" s="1"/>
      </tp>
      <tp>
        <v>32.835000000000001</v>
        <stp/>
        <stp>##V3_BDPV12</stp>
        <stp>UNVR US Equity</stp>
        <stp>LAST_PRICE</stp>
        <stp>[Crispin Spreadsheet.xlsx]OEI!R816C7</stp>
        <tr r="G816" s="1"/>
      </tp>
      <tp>
        <v>53.64</v>
        <stp/>
        <stp>##V3_BDPV12</stp>
        <stp>BAER SW Equity</stp>
        <stp>LAST_PRICE</stp>
        <stp>[Crispin Spreadsheet.xlsx]OEI!R426C7</stp>
        <tr r="G426" s="1"/>
      </tp>
      <tp>
        <v>1.7938000000000001</v>
        <stp/>
        <stp>##V3_BDPV12</stp>
        <stp>BMPS IM Equity</stp>
        <stp>LAST_PRICE</stp>
        <stp>[Crispin Spreadsheet.xlsx]OEI!R237C7</stp>
        <tr r="G237" s="1"/>
      </tp>
      <tp>
        <v>33.07</v>
        <stp/>
        <stp>##V3_BDPV12</stp>
        <stp>AVNT US Equity</stp>
        <stp>LAST_PRICE</stp>
        <stp>[Crispin Spreadsheet.xlsx]OEI!R780C7</stp>
        <tr r="G780" s="1"/>
      </tp>
      <tp>
        <v>1177</v>
        <stp/>
        <stp>##V3_BDPV12</stp>
        <stp>FEVR LN Equity</stp>
        <stp>LAST_PRICE</stp>
        <stp>[Crispin Spreadsheet.xlsx]OEI!R506C7</stp>
        <tr r="G506" s="1"/>
      </tp>
      <tp>
        <v>76.099999999999994</v>
        <stp/>
        <stp>##V3_BDPV12</stp>
        <stp>DLAR LN Equity</stp>
        <stp>LAST_PRICE</stp>
        <stp>[Crispin Spreadsheet.xlsx]OEI!R496C7</stp>
        <tr r="G496" s="1"/>
      </tp>
      <tp>
        <v>76.05</v>
        <stp/>
        <stp>##V3_BDPV12</stp>
        <stp>JUST LN Equity</stp>
        <stp>LAST_PRICE</stp>
        <stp>[Crispin Spreadsheet.xlsx]OEI!R550C7</stp>
        <tr r="G550" s="1"/>
      </tp>
      <tp t="s">
        <v>JPY</v>
        <stp/>
        <stp>##V3_BDPV12</stp>
        <stp>7224 JT Equity</stp>
        <stp>CRNCY</stp>
        <stp>[Crispin Spreadsheet.xlsx]OEI!R296C4</stp>
        <tr r="D296" s="1"/>
      </tp>
      <tp t="s">
        <v>EUR</v>
        <stp/>
        <stp>##V3_BDPV12</stp>
        <stp>UN01 GY Equity</stp>
        <stp>CRNCY</stp>
        <stp>[Crispin Spreadsheet.xlsx]OEI!R189C4</stp>
        <tr r="D189" s="1"/>
      </tp>
      <tp>
        <v>4.3600000000000003</v>
        <stp/>
        <stp>##V3_BDPV12</stp>
        <stp>1128 HK Equity</stp>
        <stp>PX_YEST_CLOSE</stp>
        <stp>[Crispin Spreadsheet.xlsx]OEI!R217C6</stp>
        <tr r="F217" s="1"/>
      </tp>
      <tp t="s">
        <v>JPY</v>
        <stp/>
        <stp>##V3_BDPV12</stp>
        <stp>6740 JT Equity</stp>
        <stp>CRNCY</stp>
        <stp>[Crispin Spreadsheet.xlsx]OEI!R270C4</stp>
        <tr r="D270" s="1"/>
      </tp>
      <tp t="s">
        <v>JPY</v>
        <stp/>
        <stp>##V3_BDPV12</stp>
        <stp>7012 JT Equity</stp>
        <stp>CRNCY</stp>
        <stp>[Crispin Spreadsheet.xlsx]OEI!R275C4</stp>
        <tr r="D275" s="1"/>
      </tp>
      <tp t="s">
        <v>JPY</v>
        <stp/>
        <stp>##V3_BDPV12</stp>
        <stp>5032 JT Equity</stp>
        <stp>CRNCY</stp>
        <stp>[Crispin Spreadsheet.xlsx]OEI!R257C4</stp>
        <tr r="D257" s="1"/>
      </tp>
      <tp t="s">
        <v>SEK</v>
        <stp/>
        <stp>##V3_BDPV12</stp>
        <stp>ERICB SS Equity</stp>
        <stp>CRNCY</stp>
        <stp>[Crispin Spreadsheet.xlsx]SWAN!R70C4</stp>
        <tr r="D70" s="3"/>
      </tp>
      <tp>
        <v>1.32</v>
        <stp/>
        <stp>##V3_BDPV12</stp>
        <stp>1233 HK Equity</stp>
        <stp>PX_YEST_CLOSE</stp>
        <stp>[Crispin Spreadsheet.xlsx]OEI!R216C6</stp>
        <tr r="F216" s="1"/>
      </tp>
      <tp>
        <v>993.4</v>
        <stp/>
        <stp>##V3_BDPV12</stp>
        <stp>PSON LN Equity</stp>
        <stp>LAST_PRICE</stp>
        <stp>[Crispin Spreadsheet.xlsx]OPUS!R140C7</stp>
        <tr r="G140" s="6"/>
      </tp>
      <tp>
        <v>108.62</v>
        <stp/>
        <stp>##V3_BDPV12</stp>
        <stp>CF US Equity</stp>
        <stp>PX_YEST_CLOSE</stp>
        <stp>[Crispin Spreadsheet.xlsx]SWAN!R137C6</stp>
        <tr r="F137" s="3"/>
      </tp>
      <tp>
        <v>13.5</v>
        <stp/>
        <stp>##V3_BDPV12</stp>
        <stp>BMA US Equity</stp>
        <stp>LAST_PRICE</stp>
        <stp>[Crispin Spreadsheet.xlsx]OPUS!R153C7</stp>
        <tr r="G153" s="6"/>
      </tp>
      <tp t="s">
        <v>GBp</v>
        <stp/>
        <stp>##V3_BDPV12</stp>
        <stp>PLUS LN Equity</stp>
        <stp>CRNCY</stp>
        <stp>[Crispin Spreadsheet.xlsx]OPUS!R69C4</stp>
        <tr r="D69" s="6"/>
      </tp>
      <tp>
        <v>34.81</v>
        <stp/>
        <stp>##V3_BDPV12</stp>
        <stp>SKG ID Equity</stp>
        <stp>LAST_PRICE</stp>
        <stp>[Crispin Spreadsheet.xlsx]OPUS!R103C7</stp>
        <tr r="G103" s="6"/>
      </tp>
      <tp>
        <v>993.4</v>
        <stp/>
        <stp>##V3_BDPV12</stp>
        <stp>PSON LN Equity</stp>
        <stp>LAST_PRICE</stp>
        <stp>[Crispin Spreadsheet.xlsx]FDXC!R119C7</stp>
        <tr r="G119" s="8"/>
      </tp>
      <tp t="s">
        <v>GBp</v>
        <stp/>
        <stp>##V3_BDPV12</stp>
        <stp>SFOR LN Equity</stp>
        <stp>CRNCY</stp>
        <stp>[Crispin Spreadsheet.xlsx]FDXC!R63C4</stp>
        <tr r="D63" s="8"/>
      </tp>
      <tp>
        <v>202</v>
        <stp/>
        <stp>##V3_BDPV12</stp>
        <stp>PFG LN Equity</stp>
        <stp>LAST_PRICE</stp>
        <stp>[Crispin Spreadsheet.xlsx]OPUS!R143C7</stp>
        <tr r="G143" s="6"/>
      </tp>
      <tp t="s">
        <v>GBp</v>
        <stp/>
        <stp>##V3_BDPV12</stp>
        <stp>BT/A LN Equity</stp>
        <stp>CRNCY</stp>
        <stp>[Crispin Spreadsheet.xlsx]OEI!R481C4</stp>
        <tr r="D481" s="1"/>
      </tp>
      <tp>
        <v>0.66959999999999997</v>
        <stp/>
        <stp>##V3_BDPV12</stp>
        <stp>AUDUSD Curncy</stp>
        <stp>LAST_PRICE</stp>
        <stp>[Crispin Spreadsheet.xlsx]OEI!R889C7</stp>
        <tr r="G889" s="1"/>
      </tp>
      <tp>
        <v>17.119499999999999</v>
        <stp/>
        <stp>##V3_BDPV12</stp>
        <stp>USDZAR Curncy</stp>
        <stp>LAST_PRICE</stp>
        <stp>[Crispin Spreadsheet.xlsx]OEI!R919C7</stp>
        <tr r="G919" s="1"/>
      </tp>
      <tp>
        <v>598</v>
        <stp/>
        <stp>##V3_BDPV12</stp>
        <stp>LRE LN Equity</stp>
        <stp>LAST_PRICE</stp>
        <stp>[Crispin Spreadsheet.xlsx]OPE!R47C7</stp>
        <tr r="G47" s="7"/>
      </tp>
      <tp>
        <v>69.5</v>
        <stp/>
        <stp>##V3_BDPV12</stp>
        <stp>JSE LN Equity</stp>
        <stp>LAST_PRICE</stp>
        <stp>[Crispin Spreadsheet.xlsx]OPE!R46C7</stp>
        <tr r="G46" s="7"/>
      </tp>
      <tp>
        <v>69.5</v>
        <stp/>
        <stp>##V3_BDPV12</stp>
        <stp>JSE LN Equity</stp>
        <stp>LAST_PRICE</stp>
        <stp>[Crispin Spreadsheet.xlsx]OEI!R548C7</stp>
        <tr r="G548" s="1"/>
      </tp>
      <tp>
        <v>2062</v>
        <stp/>
        <stp>##V3_BDPV12</stp>
        <stp>ADM LN Equity</stp>
        <stp>LAST_PRICE</stp>
        <stp>[Crispin Spreadsheet.xlsx]OEI!R450C7</stp>
        <tr r="G450" s="1"/>
      </tp>
      <tp>
        <v>3800.5</v>
        <stp/>
        <stp>##V3_BDPV12</stp>
        <stp>DGE LN Equity</stp>
        <stp>LAST_PRICE</stp>
        <stp>[Crispin Spreadsheet.xlsx]OEI!R498C7</stp>
        <tr r="G498" s="1"/>
      </tp>
      <tp>
        <v>291.39999999999998</v>
        <stp/>
        <stp>##V3_BDPV12</stp>
        <stp>DOM LN Equity</stp>
        <stp>LAST_PRICE</stp>
        <stp>[Crispin Spreadsheet.xlsx]OEI!R500C7</stp>
        <tr r="G500" s="1"/>
      </tp>
      <tp>
        <v>7.93</v>
        <stp/>
        <stp>##V3_BDPV12</stp>
        <stp>BVN US Equity</stp>
        <stp>LAST_PRICE</stp>
        <stp>[Crispin Spreadsheet.xlsx]OEI!R683C7</stp>
        <tr r="G683" s="1"/>
      </tp>
      <tp>
        <v>87.96</v>
        <stp/>
        <stp>##V3_BDPV12</stp>
        <stp>SAN FP Equity</stp>
        <stp>LAST_PRICE</stp>
        <stp>[Crispin Spreadsheet.xlsx]OEI!R123C7</stp>
        <tr r="G123" s="1"/>
      </tp>
      <tp>
        <v>7.18</v>
        <stp/>
        <stp>##V3_BDPV12</stp>
        <stp>SGL GY Equity</stp>
        <stp>LAST_PRICE</stp>
        <stp>[Crispin Spreadsheet.xlsx]OEI!R181C7</stp>
        <tr r="G181" s="1"/>
      </tp>
      <tp>
        <v>17.41</v>
        <stp/>
        <stp>##V3_BDPV12</stp>
        <stp>DAN US Equity</stp>
        <stp>LAST_PRICE</stp>
        <stp>[Crispin Spreadsheet.xlsx]OEI!R693C7</stp>
        <tr r="G693" s="1"/>
      </tp>
      <tp>
        <v>86.724999999999994</v>
        <stp/>
        <stp>##V3_BDPV12</stp>
        <stp>LEN US Equity</stp>
        <stp>LAST_PRICE</stp>
        <stp>[Crispin Spreadsheet.xlsx]OEI!R743C7</stp>
        <tr r="G743" s="1"/>
      </tp>
      <tp>
        <v>947.8</v>
        <stp/>
        <stp>##V3_BDPV12</stp>
        <stp>TPK LN Equity</stp>
        <stp>LAST_PRICE</stp>
        <stp>[Crispin Spreadsheet.xlsx]OEI!R626C7</stp>
        <tr r="G626" s="1"/>
      </tp>
      <tp>
        <v>33.72</v>
        <stp/>
        <stp>##V3_BDPV12</stp>
        <stp>TOD IM Equity</stp>
        <stp>LAST_PRICE</stp>
        <stp>[Crispin Spreadsheet.xlsx]OEI!R249C7</stp>
        <tr r="G249" s="1"/>
      </tp>
      <tp>
        <v>7.2850000000000001</v>
        <stp/>
        <stp>##V3_BDPV12</stp>
        <stp>PLTR US Equity</stp>
        <stp>LAST_PRICE</stp>
        <stp>[Crispin Spreadsheet.xlsx]OEI!R771C7</stp>
        <tr r="G771" s="1"/>
      </tp>
      <tp>
        <v>2588</v>
        <stp/>
        <stp>##V3_BDPV12</stp>
        <stp>9744 JT Equity</stp>
        <stp>LAST_PRICE</stp>
        <stp>[Crispin Spreadsheet.xlsx]SWAN!R38C7</stp>
        <tr r="G38" s="3"/>
      </tp>
      <tp>
        <v>29.36</v>
        <stp/>
        <stp>##V3_BDPV12</stp>
        <stp>TIPS LN Equity</stp>
        <stp>LAST_PRICE</stp>
        <stp>[Crispin Spreadsheet.xlsx]OEI!R610C7</stp>
        <tr r="G610" s="1"/>
      </tp>
      <tp>
        <v>303</v>
        <stp/>
        <stp>##V3_BDPV12</stp>
        <stp>8848 JT Equity</stp>
        <stp>LAST_PRICE</stp>
        <stp>[Crispin Spreadsheet.xlsx]FDXC!R19C7</stp>
        <tr r="G19" s="8"/>
      </tp>
      <tp>
        <v>2.2309999999999999</v>
        <stp/>
        <stp>##V3_BDPV12</stp>
        <stp>ADAP US Equity</stp>
        <stp>LAST_PRICE</stp>
        <stp>[Crispin Spreadsheet.xlsx]OEI!R643C7</stp>
        <tr r="G643" s="1"/>
      </tp>
      <tp>
        <v>162.80000000000001</v>
        <stp/>
        <stp>##V3_BDPV12</stp>
        <stp>IBST LN Equity</stp>
        <stp>LAST_PRICE</stp>
        <stp>[Crispin Spreadsheet.xlsx]OEI!R527C7</stp>
        <tr r="G527" s="1"/>
      </tp>
      <tp>
        <v>160</v>
        <stp/>
        <stp>##V3_BDPV12</stp>
        <stp>MSGS US Equity</stp>
        <stp>LAST_PRICE</stp>
        <stp>[Crispin Spreadsheet.xlsx]OEI!R750C7</stp>
        <tr r="G750" s="1"/>
      </tp>
      <tp>
        <v>99.35</v>
        <stp/>
        <stp>##V3_BDPV12</stp>
        <stp>LAMR US Equity</stp>
        <stp>LAST_PRICE</stp>
        <stp>[Crispin Spreadsheet.xlsx]OEI!R741C7</stp>
        <tr r="G741" s="1"/>
      </tp>
      <tp>
        <v>88.84</v>
        <stp/>
        <stp>##V3_BDPV12</stp>
        <stp>BX US Equity</stp>
        <stp>LAST_PRICE</stp>
        <stp>[Crispin Spreadsheet.xlsx]SWAN!R135C7</stp>
        <tr r="G135" s="3"/>
      </tp>
      <tp t="s">
        <v>JPY</v>
        <stp/>
        <stp>##V3_BDPV12</stp>
        <stp>8316 JT Equity</stp>
        <stp>CRNCY</stp>
        <stp>[Crispin Spreadsheet.xlsx]OEI!R302C4</stp>
        <tr r="D302" s="1"/>
      </tp>
      <tp>
        <v>474.92</v>
        <stp/>
        <stp>##V3_BDPV12</stp>
        <stp>CACC US Equity</stp>
        <stp>LAST_PRICE</stp>
        <stp>[Crispin Spreadsheet.xlsx]SWAN!R138C7</stp>
        <tr r="G138" s="3"/>
      </tp>
      <tp t="s">
        <v>JPY</v>
        <stp/>
        <stp>##V3_BDPV12</stp>
        <stp>8871 JT Equity</stp>
        <stp>CRNCY</stp>
        <stp>[Crispin Spreadsheet.xlsx]OEI!R264C4</stp>
        <tr r="D264" s="1"/>
      </tp>
      <tp>
        <v>287.5</v>
        <stp/>
        <stp>##V3_BDPV12</stp>
        <stp>NFLX US Equity</stp>
        <stp>LAST_PRICE</stp>
        <stp>[Crispin Spreadsheet.xlsx]SWAN!R145C7</stp>
        <tr r="G145" s="3"/>
      </tp>
      <tp t="s">
        <v>JPY</v>
        <stp/>
        <stp>##V3_BDPV12</stp>
        <stp>2670 JT Equity</stp>
        <stp>CRNCY</stp>
        <stp>[Crispin Spreadsheet.xlsx]OEI!R254C4</stp>
        <tr r="D254" s="1"/>
      </tp>
      <tp t="s">
        <v>GBp</v>
        <stp/>
        <stp>##V3_BDPV12</stp>
        <stp>BARC LN Equity</stp>
        <stp>CRNCY</stp>
        <stp>[Crispin Spreadsheet.xlsx]OPUS!R49C4</stp>
        <tr r="D49" s="6"/>
      </tp>
      <tp t="s">
        <v>DKK</v>
        <stp/>
        <stp>##V3_BDPV12</stp>
        <stp>AMBUB DC Equity</stp>
        <stp>CRNCY</stp>
        <stp>[Crispin Spreadsheet.xlsx]SWAN!R21C4</stp>
        <tr r="D21" s="3"/>
      </tp>
      <tp t="s">
        <v>JPY</v>
        <stp/>
        <stp>##V3_BDPV12</stp>
        <stp>8848 JT Equity</stp>
        <stp>CRNCY</stp>
        <stp>[Crispin Spreadsheet.xlsx]OEI!R277C4</stp>
        <tr r="D277" s="1"/>
      </tp>
      <tp>
        <v>218.11</v>
        <stp/>
        <stp>##V3_BDPV12</stp>
        <stp>ILMN US Equity</stp>
        <stp>LAST_PRICE</stp>
        <stp>[Crispin Spreadsheet.xlsx]SWAN!R142C7</stp>
        <tr r="G142" s="3"/>
      </tp>
      <tp>
        <v>155.15</v>
        <stp/>
        <stp>##V3_BDPV12</stp>
        <stp>MOWI NO Equity</stp>
        <stp>PX_YEST_CLOSE</stp>
        <stp>[Crispin Spreadsheet.xlsx]FDXC!R23C6</stp>
        <tr r="F23" s="8"/>
      </tp>
      <tp>
        <v>127.88500000000001</v>
        <stp/>
        <stp>##V3_BDPV12</stp>
        <stp>FMC US Equity</stp>
        <stp>LAST_PRICE</stp>
        <stp>[Crispin Spreadsheet.xlsx]OPUS!R154C7</stp>
        <tr r="G154" s="6"/>
      </tp>
      <tp>
        <v>65.59</v>
        <stp/>
        <stp>##V3_BDPV12</stp>
        <stp>ERICB SS Equity</stp>
        <stp>PX_YEST_CLOSE</stp>
        <stp>[Crispin Spreadsheet.xlsx]OPUS!R44C6</stp>
        <tr r="F44" s="6"/>
      </tp>
      <tp>
        <v>169.9</v>
        <stp/>
        <stp>##V3_BDPV12</stp>
        <stp>SRP LN Equity</stp>
        <stp>LAST_PRICE</stp>
        <stp>[Crispin Spreadsheet.xlsx]OPUS!R144C7</stp>
        <tr r="G144" s="6"/>
      </tp>
      <tp>
        <v>77.7</v>
        <stp/>
        <stp>##V3_BDPV12</stp>
        <stp>DLAR LN Equity</stp>
        <stp>PX_YEST_CLOSE</stp>
        <stp>[Crispin Spreadsheet.xlsx]OPUS!R54C6</stp>
        <tr r="F54" s="6"/>
      </tp>
      <tp>
        <v>17.834</v>
        <stp/>
        <stp>##V3_BDPV12</stp>
        <stp>EURZAr Curncy</stp>
        <stp>LAST_PRICE</stp>
        <stp>[Crispin Spreadsheet.xlsx]SWAN!R62C13</stp>
        <tr r="M62" s="3"/>
      </tp>
      <tp t="s">
        <v>SEK</v>
        <stp/>
        <stp>##V3_BDPV12</stp>
        <stp>EMBRACB SS Equity</stp>
        <stp>CRNCY</stp>
        <stp>[Crispin Spreadsheet.xlsx]SWAN!R69C4</stp>
        <tr r="D69" s="3"/>
      </tp>
      <tp>
        <v>169.9</v>
        <stp/>
        <stp>##V3_BDPV12</stp>
        <stp>SRP LN Equity</stp>
        <stp>LAST_PRICE</stp>
        <stp>[Crispin Spreadsheet.xlsx]OPE!R60C7</stp>
        <tr r="G60" s="7"/>
      </tp>
      <tp>
        <v>108.48</v>
        <stp/>
        <stp>##V3_BDPV12</stp>
        <stp>CBA AU Equity</stp>
        <stp>LAST_PRICE</stp>
        <stp>[Crispin Spreadsheet.xlsx]OEI!R17C7</stp>
        <tr r="G17" s="1"/>
      </tp>
      <tp>
        <v>19.04</v>
        <stp/>
        <stp>##V3_BDPV12</stp>
        <stp>FMG AU Equity</stp>
        <stp>LAST_PRICE</stp>
        <stp>[Crispin Spreadsheet.xlsx]OEI!R18C7</stp>
        <tr r="G18" s="1"/>
      </tp>
      <tp>
        <v>2.2000000000000002</v>
        <stp/>
        <stp>##V3_BDPV12</stp>
        <stp>IMM LN Equity</stp>
        <stp>LAST_PRICE</stp>
        <stp>[Crispin Spreadsheet.xlsx]OEI!R531C7</stp>
        <tr r="G531" s="1"/>
      </tp>
      <tp>
        <v>10.27</v>
        <stp/>
        <stp>##V3_BDPV12</stp>
        <stp>DBK GY Equity</stp>
        <stp>LAST_PRICE</stp>
        <stp>[Crispin Spreadsheet.xlsx]OEI!R157C7</stp>
        <tr r="G157" s="1"/>
      </tp>
      <tp>
        <v>247.761</v>
        <stp/>
        <stp>##V3_BDPV12</stp>
        <stp>PXD US Equity</stp>
        <stp>LAST_PRICE</stp>
        <stp>[Crispin Spreadsheet.xlsx]OEI!R778C7</stp>
        <tr r="G778" s="1"/>
      </tp>
      <tp>
        <v>63.445</v>
        <stp/>
        <stp>##V3_BDPV12</stp>
        <stp>PVH US Equity</stp>
        <stp>LAST_PRICE</stp>
        <stp>[Crispin Spreadsheet.xlsx]OEI!R784C7</stp>
        <tr r="G784" s="1"/>
      </tp>
      <tp>
        <v>14.95</v>
        <stp/>
        <stp>##V3_BDPV12</stp>
        <stp>NEL NO Equity</stp>
        <stp>LAST_PRICE</stp>
        <stp>[Crispin Spreadsheet.xlsx]OEI!R340C7</stp>
        <tr r="G340" s="1"/>
      </tp>
      <tp>
        <v>136.96</v>
        <stp/>
        <stp>##V3_BDPV12</stp>
        <stp>VLO US Equity</stp>
        <stp>LAST_PRICE</stp>
        <stp>[Crispin Spreadsheet.xlsx]OEI!R703C7</stp>
        <tr r="G703" s="1"/>
      </tp>
      <tp>
        <v>356.40499999999997</v>
        <stp/>
        <stp>##V3_BDPV12</stp>
        <stp>URI US Equity</stp>
        <stp>LAST_PRICE</stp>
        <stp>[Crispin Spreadsheet.xlsx]OEI!R815C7</stp>
        <tr r="G815" s="1"/>
      </tp>
      <tp>
        <v>26.2</v>
        <stp/>
        <stp>##V3_BDPV12</stp>
        <stp>CPI LN Equity</stp>
        <stp>LAST_PRICE</stp>
        <stp>[Crispin Spreadsheet.xlsx]OEI!R485C7</stp>
        <tr r="G485" s="1"/>
      </tp>
      <tp>
        <v>9.99</v>
        <stp/>
        <stp>##V3_BDPV12</stp>
        <stp>SNAP US Equity</stp>
        <stp>LAST_PRICE</stp>
        <stp>[Crispin Spreadsheet.xlsx]OEI!R792C7</stp>
        <tr r="G792" s="1"/>
      </tp>
      <tp>
        <v>46.11</v>
        <stp/>
        <stp>##V3_BDPV12</stp>
        <stp>WLN FP Equity</stp>
        <stp>LAST_PRICE</stp>
        <stp>[Crispin Spreadsheet.xlsx]OEI!R142C7</stp>
        <tr r="G142" s="1"/>
      </tp>
      <tp>
        <v>24.77</v>
        <stp/>
        <stp>##V3_BDPV12</stp>
        <stp>VIE FP Equity</stp>
        <stp>LAST_PRICE</stp>
        <stp>[Crispin Spreadsheet.xlsx]OEI!R139C7</stp>
        <tr r="G139" s="1"/>
      </tp>
      <tp>
        <v>42.42</v>
        <stp/>
        <stp>##V3_BDPV12</stp>
        <stp>RWE GY Equity</stp>
        <stp>LAST_PRICE</stp>
        <stp>[Crispin Spreadsheet.xlsx]OEI!R179C7</stp>
        <tr r="G179" s="1"/>
      </tp>
      <tp>
        <v>1171</v>
        <stp/>
        <stp>##V3_BDPV12</stp>
        <stp>STJ LN Equity</stp>
        <stp>LAST_PRICE</stp>
        <stp>[Crispin Spreadsheet.xlsx]OEI!R616C7</stp>
        <tr r="G616" s="1"/>
      </tp>
      <tp>
        <v>15.71</v>
        <stp/>
        <stp>##V3_BDPV12</stp>
        <stp>HPE US Equity</stp>
        <stp>LAST_PRICE</stp>
        <stp>[Crispin Spreadsheet.xlsx]OEI!R729C7</stp>
        <tr r="G729" s="1"/>
      </tp>
      <tp>
        <v>128.19999999999999</v>
        <stp/>
        <stp>##V3_BDPV12</stp>
        <stp>MMM US Equity</stp>
        <stp>LAST_PRICE</stp>
        <stp>[Crispin Spreadsheet.xlsx]OEI!R641C7</stp>
        <tr r="G641" s="1"/>
      </tp>
      <tp>
        <v>104.69</v>
        <stp/>
        <stp>##V3_BDPV12</stp>
        <stp>PCAR US Equity</stp>
        <stp>LAST_PRICE</stp>
        <stp>[Crispin Spreadsheet.xlsx]OEI!R770C7</stp>
        <tr r="G770" s="1"/>
      </tp>
      <tp>
        <v>1871</v>
        <stp/>
        <stp>##V3_BDPV12</stp>
        <stp>PLUS LN Equity</stp>
        <stp>LAST_PRICE</stp>
        <stp>[Crispin Spreadsheet.xlsx]OEI!R581C7</stp>
        <tr r="G581" s="1"/>
      </tp>
      <tp>
        <v>187.64</v>
        <stp/>
        <stp>##V3_BDPV12</stp>
        <stp>VEEV US Equity</stp>
        <stp>LAST_PRICE</stp>
        <stp>[Crispin Spreadsheet.xlsx]OEI!R704C7</stp>
        <tr r="G704" s="1"/>
      </tp>
      <tp>
        <v>4151.5</v>
        <stp/>
        <stp>##V3_BDPV12</stp>
        <stp>ULVR LN Equity</stp>
        <stp>LAST_PRICE</stp>
        <stp>[Crispin Spreadsheet.xlsx]OEI!R630C7</stp>
        <tr r="G630" s="1"/>
      </tp>
      <tp>
        <v>35.590000000000003</v>
        <stp/>
        <stp>##V3_BDPV12</stp>
        <stp>CMCSA US Equity</stp>
        <stp>LAST_PRICE</stp>
        <stp>[Crispin Spreadsheet.xlsx]OEI!R690C7</stp>
        <tr r="G690" s="1"/>
      </tp>
      <tp>
        <v>3.1949999999999998</v>
        <stp/>
        <stp>##V3_BDPV12</stp>
        <stp>BBAR US Equity</stp>
        <stp>LAST_PRICE</stp>
        <stp>[Crispin Spreadsheet.xlsx]OEI!R670C7</stp>
        <tr r="G670" s="1"/>
      </tp>
      <tp>
        <v>905.6</v>
        <stp/>
        <stp>##V3_BDPV12</stp>
        <stp>ALIV SS Equity</stp>
        <stp>LAST_PRICE</stp>
        <stp>[Crispin Spreadsheet.xlsx]OEI!R394C7</stp>
        <tr r="G394" s="1"/>
      </tp>
      <tp>
        <v>3.3000000000000002E-2</v>
        <stp/>
        <stp>##V3_BDPV12</stp>
        <stp>AJL AU Equity</stp>
        <stp>LAST_PRICE</stp>
        <stp>[Crispin Spreadsheet.xlsx]SWAN!R6C7</stp>
        <tr r="G6" s="3"/>
      </tp>
      <tp>
        <v>31.8</v>
        <stp/>
        <stp>##V3_BDPV12</stp>
        <stp>NODL NO Equity</stp>
        <stp>PX_YEST_CLOSE</stp>
        <stp>[Crispin Spreadsheet.xlsx]OPUS!R31C6</stp>
        <tr r="F31" s="6"/>
      </tp>
      <tp t="s">
        <v>JPY</v>
        <stp/>
        <stp>##V3_BDPV12</stp>
        <stp>5726 JT Equity</stp>
        <stp>CRNCY</stp>
        <stp>[Crispin Spreadsheet.xlsx]OEI!R290C4</stp>
        <tr r="D290" s="1"/>
      </tp>
      <tp t="s">
        <v>JPY</v>
        <stp/>
        <stp>##V3_BDPV12</stp>
        <stp>8801 JT Equity</stp>
        <stp>CRNCY</stp>
        <stp>[Crispin Spreadsheet.xlsx]OEI!R282C4</stp>
        <tr r="D282" s="1"/>
      </tp>
      <tp>
        <v>2135</v>
        <stp/>
        <stp>##V3_BDPV12</stp>
        <stp>IMB LN Equity</stp>
        <stp>LAST_PRICE</stp>
        <stp>[Crispin Spreadsheet.xlsx]OPUS!R135C7</stp>
        <tr r="G135" s="6"/>
      </tp>
      <tp t="s">
        <v>JPY</v>
        <stp/>
        <stp>##V3_BDPV12</stp>
        <stp>9719 JT Equity</stp>
        <stp>CRNCY</stp>
        <stp>[Crispin Spreadsheet.xlsx]OEI!R293C4</stp>
        <tr r="D293" s="1"/>
      </tp>
      <tp>
        <v>12.97</v>
        <stp/>
        <stp>##V3_BDPV12</stp>
        <stp>2823 HK Equity</stp>
        <stp>PX_YEST_CLOSE</stp>
        <stp>[Crispin Spreadsheet.xlsx]OEI!R201C6</stp>
        <tr r="F201" s="1"/>
      </tp>
      <tp t="s">
        <v>US LONG BOND(CBT) Dec22</v>
        <stp/>
        <stp>##V3_BDPV12</stp>
        <stp>USA Comdty</stp>
        <stp>NAME</stp>
        <stp>[Crispin Spreadsheet.xlsx]OEI!R841C5</stp>
        <tr r="E841" s="1"/>
      </tp>
      <tp t="s">
        <v>#N/A N/A</v>
        <stp/>
        <stp>##V3_BDPV12</stp>
        <stp>DRLCO DC Equity</stp>
        <stp>PX_YEST_CLOSE</stp>
        <stp>[Crispin Spreadsheet.xlsx]FDXC!R85C6</stp>
        <tr r="F85" s="8"/>
      </tp>
      <tp>
        <v>82.05</v>
        <stp/>
        <stp>##V3_BDPV12</stp>
        <stp>CURY LN Equity</stp>
        <stp>PX_YEST_CLOSE</stp>
        <stp>[Crispin Spreadsheet.xlsx]FDXC!R46C6</stp>
        <tr r="F46" s="8"/>
      </tp>
      <tp>
        <v>9.9466000000000001</v>
        <stp/>
        <stp>##V3_BDPV12</stp>
        <stp>USDNOK Curncy</stp>
        <stp>LAST_PRICE</stp>
        <stp>[Crispin Spreadsheet.xlsx]FDXC!R98C13</stp>
        <tr r="M98" s="8"/>
      </tp>
      <tp>
        <v>9.9466000000000001</v>
        <stp/>
        <stp>##V3_BDPV12</stp>
        <stp>USDNOK Curncy</stp>
        <stp>LAST_PRICE</stp>
        <stp>[Crispin Spreadsheet.xlsx]FDXC!R96C13</stp>
        <tr r="M96" s="8"/>
      </tp>
      <tp>
        <v>9.9466000000000001</v>
        <stp/>
        <stp>##V3_BDPV12</stp>
        <stp>USDNOK Curncy</stp>
        <stp>LAST_PRICE</stp>
        <stp>[Crispin Spreadsheet.xlsx]FDXC!R97C13</stp>
        <tr r="M97" s="8"/>
      </tp>
      <tp>
        <v>9.9466000000000001</v>
        <stp/>
        <stp>##V3_BDPV12</stp>
        <stp>USDNOK Curncy</stp>
        <stp>LAST_PRICE</stp>
        <stp>[Crispin Spreadsheet.xlsx]FDXC!R22C13</stp>
        <tr r="M22" s="8"/>
      </tp>
      <tp>
        <v>9.9466000000000001</v>
        <stp/>
        <stp>##V3_BDPV12</stp>
        <stp>USDNOK Curncy</stp>
        <stp>LAST_PRICE</stp>
        <stp>[Crispin Spreadsheet.xlsx]FDXC!R23C13</stp>
        <tr r="M23" s="8"/>
      </tp>
      <tp>
        <v>9.9466000000000001</v>
        <stp/>
        <stp>##V3_BDPV12</stp>
        <stp>USDNOK Curncy</stp>
        <stp>LAST_PRICE</stp>
        <stp>[Crispin Spreadsheet.xlsx]FDXC!R24C13</stp>
        <tr r="M24" s="8"/>
      </tp>
      <tp>
        <v>9.9466000000000001</v>
        <stp/>
        <stp>##V3_BDPV12</stp>
        <stp>USDNOK Curncy</stp>
        <stp>LAST_PRICE</stp>
        <stp>[Crispin Spreadsheet.xlsx]FDXC!R25C13</stp>
        <tr r="M25" s="8"/>
      </tp>
      <tp>
        <v>44.75</v>
        <stp/>
        <stp>##V3_BDPV12</stp>
        <stp>SLCE3 BS Equity</stp>
        <stp>PX_YEST_CLOSE</stp>
        <stp>[Crispin Spreadsheet.xlsx]OPUS!R93C6</stp>
        <tr r="F93" s="6"/>
      </tp>
      <tp>
        <v>816</v>
        <stp/>
        <stp>##V3_BDPV12</stp>
        <stp>BA/ LN Equity</stp>
        <stp>LAST_PRICE</stp>
        <stp>[Crispin Spreadsheet.xlsx]FDXC!R41C7</stp>
        <tr r="G41" s="8"/>
      </tp>
      <tp>
        <v>109</v>
        <stp/>
        <stp>##V3_BDPV12</stp>
        <stp>RE/ LN Equity</stp>
        <stp>LAST_PRICE</stp>
        <stp>[Crispin Spreadsheet.xlsx]FDXC!R61C7</stp>
        <tr r="G61" s="8"/>
      </tp>
      <tp>
        <v>104.5</v>
        <stp/>
        <stp>##V3_BDPV12</stp>
        <stp>ITM LN Equity</stp>
        <stp>LAST_PRICE</stp>
        <stp>[Crispin Spreadsheet.xlsx]OEI!R542C7</stp>
        <tr r="G542" s="1"/>
      </tp>
      <tp>
        <v>823.5</v>
        <stp/>
        <stp>##V3_BDPV12</stp>
        <stp>IGG LN Equity</stp>
        <stp>LAST_PRICE</stp>
        <stp>[Crispin Spreadsheet.xlsx]OEI!R528C7</stp>
        <tr r="G528" s="1"/>
      </tp>
      <tp>
        <v>10.36</v>
        <stp/>
        <stp>##V3_BDPV12</stp>
        <stp>NOL NO Equity</stp>
        <stp>LAST_PRICE</stp>
        <stp>[Crispin Spreadsheet.xlsx]OEI!R343C7</stp>
        <tr r="G343" s="1"/>
      </tp>
      <tp>
        <v>131.55000000000001</v>
        <stp/>
        <stp>##V3_BDPV12</stp>
        <stp>MRO LN Equity</stp>
        <stp>LAST_PRICE</stp>
        <stp>[Crispin Spreadsheet.xlsx]OEI!R560C7</stp>
        <tr r="G560" s="1"/>
      </tp>
      <tp>
        <v>21.06</v>
        <stp/>
        <stp>##V3_BDPV12</stp>
        <stp>KLK MK Equity</stp>
        <stp>LAST_PRICE</stp>
        <stp>[Crispin Spreadsheet.xlsx]OEI!R314C7</stp>
        <tr r="G314" s="1"/>
      </tp>
      <tp>
        <v>38.6</v>
        <stp/>
        <stp>##V3_BDPV12</stp>
        <stp>SHOP US Equity</stp>
        <stp>LAST_PRICE</stp>
        <stp>[Crispin Spreadsheet.xlsx]OEI!R791C7</stp>
        <tr r="G791" s="1"/>
      </tp>
      <tp>
        <v>1583</v>
        <stp/>
        <stp>##V3_BDPV12</stp>
        <stp>ABF LN Equity</stp>
        <stp>LAST_PRICE</stp>
        <stp>[Crispin Spreadsheet.xlsx]OEI!R459C7</stp>
        <tr r="G459" s="1"/>
      </tp>
      <tp>
        <v>3189.5</v>
        <stp/>
        <stp>##V3_BDPV12</stp>
        <stp>AAL LN Equity</stp>
        <stp>LAST_PRICE</stp>
        <stp>[Crispin Spreadsheet.xlsx]OEI!R453C7</stp>
        <tr r="G453" s="1"/>
      </tp>
      <tp>
        <v>212.6</v>
        <stp/>
        <stp>##V3_BDPV12</stp>
        <stp>EMG LN Equity</stp>
        <stp>LAST_PRICE</stp>
        <stp>[Crispin Spreadsheet.xlsx]OEI!R558C7</stp>
        <tr r="G558" s="1"/>
      </tp>
      <tp>
        <v>52.64</v>
        <stp/>
        <stp>##V3_BDPV12</stp>
        <stp>HEI GY Equity</stp>
        <stp>LAST_PRICE</stp>
        <stp>[Crispin Spreadsheet.xlsx]OEI!R166C7</stp>
        <tr r="G166" s="1"/>
      </tp>
      <tp>
        <v>26.58</v>
        <stp/>
        <stp>##V3_BDPV12</stp>
        <stp>UBI FP Equity</stp>
        <stp>LAST_PRICE</stp>
        <stp>[Crispin Spreadsheet.xlsx]OEI!R136C7</stp>
        <tr r="G136" s="1"/>
      </tp>
      <tp>
        <v>44.41</v>
        <stp/>
        <stp>##V3_BDPV12</stp>
        <stp>SGO FP Equity</stp>
        <stp>LAST_PRICE</stp>
        <stp>[Crispin Spreadsheet.xlsx]OEI!R100C7</stp>
        <tr r="G100" s="1"/>
      </tp>
      <tp>
        <v>16.100000000000001</v>
        <stp/>
        <stp>##V3_BDPV12</stp>
        <stp>CLN SW Equity</stp>
        <stp>LAST_PRICE</stp>
        <stp>[Crispin Spreadsheet.xlsx]OEI!R421C7</stp>
        <tr r="G421" s="1"/>
      </tp>
      <tp>
        <v>36.555</v>
        <stp/>
        <stp>##V3_BDPV12</stp>
        <stp>STM FP Equity</stp>
        <stp>LAST_PRICE</stp>
        <stp>[Crispin Spreadsheet.xlsx]OEI!R132C7</stp>
        <tr r="G132" s="1"/>
      </tp>
      <tp>
        <v>161.19999999999999</v>
        <stp/>
        <stp>##V3_BDPV12</stp>
        <stp>RCO FP Equity</stp>
        <stp>LAST_PRICE</stp>
        <stp>[Crispin Spreadsheet.xlsx]OEI!R120C7</stp>
        <tr r="G120" s="1"/>
      </tp>
      <tp>
        <v>305.5</v>
        <stp/>
        <stp>##V3_BDPV12</stp>
        <stp>SMDS LN Equity</stp>
        <stp>LAST_PRICE</stp>
        <stp>[Crispin Spreadsheet.xlsx]OEI!R502C7</stp>
        <tr r="G502" s="1"/>
      </tp>
      <tp>
        <v>120.2</v>
        <stp/>
        <stp>##V3_BDPV12</stp>
        <stp>RCH LN Equity</stp>
        <stp>LAST_PRICE</stp>
        <stp>[Crispin Spreadsheet.xlsx]OEI!R627C7</stp>
        <tr r="G627" s="1"/>
      </tp>
      <tp>
        <v>147.71</v>
        <stp/>
        <stp>##V3_BDPV12</stp>
        <stp>IBM US Equity</stp>
        <stp>LAST_PRICE</stp>
        <stp>[Crispin Spreadsheet.xlsx]OEI!R732C7</stp>
        <tr r="G732" s="1"/>
      </tp>
      <tp>
        <v>1806.5</v>
        <stp/>
        <stp>##V3_BDPV12</stp>
        <stp>WEIR LN Equity</stp>
        <stp>LAST_PRICE</stp>
        <stp>[Crispin Spreadsheet.xlsx]OEI!R623C7</stp>
        <tr r="G623" s="1"/>
      </tp>
      <tp>
        <v>28.475000000000001</v>
        <stp/>
        <stp>##V3_BDPV12</stp>
        <stp>UBER US Equity</stp>
        <stp>LAST_PRICE</stp>
        <stp>[Crispin Spreadsheet.xlsx]OEI!R813C7</stp>
        <tr r="G813" s="1"/>
      </tp>
      <tp>
        <v>145.47999999999999</v>
        <stp/>
        <stp>##V3_BDPV12</stp>
        <stp>ELUXB SS Equity</stp>
        <stp>LAST_PRICE</stp>
        <stp>[Crispin Spreadsheet.xlsx]OEI!R396C7</stp>
        <tr r="G396" s="1"/>
      </tp>
      <tp>
        <v>4325</v>
        <stp/>
        <stp>##V3_BDPV12</stp>
        <stp>8001 JT Equity</stp>
        <stp>LAST_PRICE</stp>
        <stp>[Crispin Spreadsheet.xlsx]FDXC!R92C7</stp>
        <tr r="G92" s="8"/>
      </tp>
      <tp>
        <v>11905</v>
        <stp/>
        <stp>##V3_BDPV12</stp>
        <stp>FLTR LN Equity</stp>
        <stp>LAST_PRICE</stp>
        <stp>[Crispin Spreadsheet.xlsx]OEI!R573C7</stp>
        <tr r="G573" s="1"/>
      </tp>
      <tp>
        <v>5.68</v>
        <stp/>
        <stp>##V3_BDPV12</stp>
        <stp>NHC AU Equity</stp>
        <stp>LAST_PRICE</stp>
        <stp>[Crispin Spreadsheet.xlsx]SWAN!R7C7</stp>
        <tr r="G7" s="3"/>
      </tp>
      <tp t="s">
        <v>EUR</v>
        <stp/>
        <stp>##V3_BDPV12</stp>
        <stp>EBRO SQ Equity</stp>
        <stp>CRNCY</stp>
        <stp>[Crispin Spreadsheet.xlsx]FDXC!R34C4</stp>
        <tr r="D34" s="8"/>
      </tp>
      <tp>
        <v>108.85</v>
        <stp/>
        <stp>##V3_BDPV12</stp>
        <stp>CF US Equity</stp>
        <stp>LAST_PRICE</stp>
        <stp>[Crispin Spreadsheet.xlsx]SWAN!R137C7</stp>
        <tr r="G137" s="3"/>
      </tp>
      <tp t="s">
        <v>JPY</v>
        <stp/>
        <stp>##V3_BDPV12</stp>
        <stp>8306 JT Equity</stp>
        <stp>CRNCY</stp>
        <stp>[Crispin Spreadsheet.xlsx]OEI!R281C4</stp>
        <tr r="D281" s="1"/>
      </tp>
      <tp t="s">
        <v>JPY</v>
        <stp/>
        <stp>##V3_BDPV12</stp>
        <stp>4536 JT Equity</stp>
        <stp>CRNCY</stp>
        <stp>[Crispin Spreadsheet.xlsx]OEI!R292C4</stp>
        <tr r="D292" s="1"/>
      </tp>
      <tp t="s">
        <v>#N/A Real Time</v>
        <stp/>
        <stp>##V3_BDPV12</stp>
        <stp>SNE US Equity</stp>
        <stp>LAST_PRICE</stp>
        <stp>[Crispin Spreadsheet.xlsx]OPUS!R156C7</stp>
        <tr r="G156" s="6"/>
      </tp>
      <tp>
        <v>69.5</v>
        <stp/>
        <stp>##V3_BDPV12</stp>
        <stp>JSE LN Equity</stp>
        <stp>LAST_PRICE</stp>
        <stp>[Crispin Spreadsheet.xlsx]OPUS!R136C7</stp>
        <tr r="G136" s="6"/>
      </tp>
      <tp>
        <v>4.4400000000000004</v>
        <stp/>
        <stp>##V3_BDPV12</stp>
        <stp>3328 HK Equity</stp>
        <stp>PX_YEST_CLOSE</stp>
        <stp>[Crispin Spreadsheet.xlsx]OEI!R202C6</stp>
        <tr r="F202" s="1"/>
      </tp>
      <tp t="s">
        <v>JPY</v>
        <stp/>
        <stp>##V3_BDPV12</stp>
        <stp>8951 JT Equity</stp>
        <stp>CRNCY</stp>
        <stp>[Crispin Spreadsheet.xlsx]OEI!R284C4</stp>
        <tr r="D284" s="1"/>
      </tp>
      <tp>
        <v>6.32</v>
        <stp/>
        <stp>##V3_BDPV12</stp>
        <stp>ERIC US Equity</stp>
        <stp>PX_YEST_CLOSE</stp>
        <stp>[Crispin Spreadsheet.xlsx]FDXC!R73C6</stp>
        <tr r="F73" s="8"/>
      </tp>
      <tp t="s">
        <v>JPY</v>
        <stp/>
        <stp>##V3_BDPV12</stp>
        <stp>2730 JT Equity</stp>
        <stp>CRNCY</stp>
        <stp>[Crispin Spreadsheet.xlsx]OEI!R262C4</stp>
        <tr r="D262" s="1"/>
      </tp>
      <tp t="s">
        <v>JPY</v>
        <stp/>
        <stp>##V3_BDPV12</stp>
        <stp>5020 JT Equity</stp>
        <stp>CRNCY</stp>
        <stp>[Crispin Spreadsheet.xlsx]OEI!R273C4</stp>
        <tr r="D273" s="1"/>
      </tp>
      <tp>
        <v>2.1800000000000002</v>
        <stp/>
        <stp>##V3_BDPV12</stp>
        <stp>CDZI US Equity</stp>
        <stp>PX_YEST_CLOSE</stp>
        <stp>[Crispin Spreadsheet.xlsx]OPUS!R80C6</stp>
        <tr r="F80" s="6"/>
      </tp>
      <tp t="s">
        <v>JPY</v>
        <stp/>
        <stp>##V3_BDPV12</stp>
        <stp>6383 JT Equity</stp>
        <stp>CRNCY</stp>
        <stp>[Crispin Spreadsheet.xlsx]OEI!R259C4</stp>
        <tr r="D259" s="1"/>
      </tp>
      <tp>
        <v>1343</v>
        <stp/>
        <stp>##V3_BDPV12</stp>
        <stp>III LN Equity</stp>
        <stp>LAST_PRICE</stp>
        <stp>[Crispin Spreadsheet.xlsx]OPUS!R126C7</stp>
        <tr r="G126" s="6"/>
      </tp>
      <tp>
        <v>18.510000000000002</v>
        <stp/>
        <stp>##V3_BDPV12</stp>
        <stp>EURN BB Equity</stp>
        <stp>PX_YEST_CLOSE</stp>
        <stp>[Crispin Spreadsheet.xlsx]FDXC!R79C6</stp>
        <tr r="F79" s="8"/>
      </tp>
      <tp>
        <v>8172</v>
        <stp/>
        <stp>##V3_BDPV12</stp>
        <stp>LSEG LN Equity</stp>
        <stp>LAST_PRICE</stp>
        <stp>[Crispin Spreadsheet.xlsx]SWAN!R105C7</stp>
        <tr r="G105" s="3"/>
      </tp>
      <tp t="s">
        <v>JPY</v>
        <stp/>
        <stp>##V3_BDPV12</stp>
        <stp>4689 JT Equity</stp>
        <stp>CRNCY</stp>
        <stp>[Crispin Spreadsheet.xlsx]OEI!R309C4</stp>
        <tr r="D309" s="1"/>
      </tp>
      <tp>
        <v>440</v>
        <stp/>
        <stp>##V3_BDPV12</stp>
        <stp>KIST LN Equity</stp>
        <stp>LAST_PRICE</stp>
        <stp>[Crispin Spreadsheet.xlsx]SWAN!R102C7</stp>
        <tr r="G102" s="3"/>
      </tp>
      <tp t="s">
        <v>GBp</v>
        <stp/>
        <stp>##V3_BDPV12</stp>
        <stp>FRAN LN Equity</stp>
        <stp>CRNCY</stp>
        <stp>[Crispin Spreadsheet.xlsx]SWAN!R95C4</stp>
        <tr r="D95" s="3"/>
      </tp>
      <tp>
        <v>467.3</v>
        <stp/>
        <stp>##V3_BDPV12</stp>
        <stp>YAR NO Equity</stp>
        <stp>LAST_PRICE</stp>
        <stp>[Crispin Spreadsheet.xlsx]OPUS!R116C7</stp>
        <tr r="G116" s="6"/>
      </tp>
      <tp t="s">
        <v>USD</v>
        <stp/>
        <stp>##V3_BDPV12</stp>
        <stp>SLCJY US Equity</stp>
        <stp>CRNCY</stp>
        <stp>[Crispin Spreadsheet.xlsx]FDXC!R71C4</stp>
        <tr r="D71" s="8"/>
      </tp>
      <tp t="s">
        <v>NOK</v>
        <stp/>
        <stp>##V3_BDPV12</stp>
        <stp>NODL NO Equity</stp>
        <stp>CRNCY</stp>
        <stp>[Crispin Spreadsheet.xlsx]SWAN!R51C4</stp>
        <tr r="D51" s="3"/>
      </tp>
      <tp t="s">
        <v>BRL</v>
        <stp/>
        <stp>##V3_BDPV12</stp>
        <stp>SLCE3 BS Equity</stp>
        <stp>CRNCY</stp>
        <stp>[Crispin Spreadsheet.xlsx]SWAN!R13C4</stp>
        <tr r="D13" s="3"/>
      </tp>
      <tp>
        <v>20.96</v>
        <stp/>
        <stp>##V3_BDPV12</stp>
        <stp>GLJ GY Equity</stp>
        <stp>LAST_PRICE</stp>
        <stp>[Crispin Spreadsheet.xlsx]OEI!R164C7</stp>
        <tr r="G164" s="1"/>
      </tp>
      <tp>
        <v>44.17</v>
        <stp/>
        <stp>##V3_BDPV12</stp>
        <stp>PHM US Equity</stp>
        <stp>LAST_PRICE</stp>
        <stp>[Crispin Spreadsheet.xlsx]OEI!R783C7</stp>
        <tr r="G783" s="1"/>
      </tp>
      <tp>
        <v>68.36</v>
        <stp/>
        <stp>##V3_BDPV12</stp>
        <stp>ERF FP Equity</stp>
        <stp>LAST_PRICE</stp>
        <stp>[Crispin Spreadsheet.xlsx]OEI!R108C7</stp>
        <tr r="G108" s="1"/>
      </tp>
      <tp>
        <v>2.8109999999999999</v>
        <stp/>
        <stp>##V3_BDPV12</stp>
        <stp>SAN SQ Equity</stp>
        <stp>LAST_PRICE</stp>
        <stp>[Crispin Spreadsheet.xlsx]OEI!R380C7</stp>
        <tr r="G380" s="1"/>
      </tp>
      <tp>
        <v>63.24</v>
        <stp/>
        <stp>##V3_BDPV12</stp>
        <stp>VAL US Equity</stp>
        <stp>LAST_PRICE</stp>
        <stp>[Crispin Spreadsheet.xlsx]OEI!R702C7</stp>
        <tr r="G702" s="1"/>
      </tp>
      <tp>
        <v>7.9039999999999999</v>
        <stp/>
        <stp>##V3_BDPV12</stp>
        <stp>CBK GY Equity</stp>
        <stp>LAST_PRICE</stp>
        <stp>[Crispin Spreadsheet.xlsx]OEI!R155C7</stp>
        <tr r="G155" s="1"/>
      </tp>
      <tp>
        <v>11084</v>
        <stp/>
        <stp>##V3_BDPV12</stp>
        <stp>AZN LN Equity</stp>
        <stp>LAST_PRICE</stp>
        <stp>[Crispin Spreadsheet.xlsx]OEI!R460C7</stp>
        <tr r="G460" s="1"/>
      </tp>
      <tp>
        <v>17</v>
        <stp/>
        <stp>##V3_BDPV12</stp>
        <stp>AVO LN Equity</stp>
        <stp>LAST_PRICE</stp>
        <stp>[Crispin Spreadsheet.xlsx]OEI!R451C7</stp>
        <tr r="G451" s="1"/>
      </tp>
      <tp>
        <v>30916</v>
        <stp/>
        <stp>##V3_BDPV12</stp>
        <stp>ANG SJ Equity</stp>
        <stp>LAST_PRICE</stp>
        <stp>[Crispin Spreadsheet.xlsx]OEI!R369C7</stp>
        <tr r="G369" s="1"/>
      </tp>
      <tp>
        <v>33.35</v>
        <stp/>
        <stp>##V3_BDPV12</stp>
        <stp>RNO FP Equity</stp>
        <stp>LAST_PRICE</stp>
        <stp>[Crispin Spreadsheet.xlsx]OEI!R121C7</stp>
        <tr r="G121" s="1"/>
      </tp>
      <tp>
        <v>18.45</v>
        <stp/>
        <stp>##V3_BDPV12</stp>
        <stp>RXL FP Equity</stp>
        <stp>LAST_PRICE</stp>
        <stp>[Crispin Spreadsheet.xlsx]OEI!R122C7</stp>
        <tr r="G122" s="1"/>
      </tp>
      <tp>
        <v>1.74</v>
        <stp/>
        <stp>##V3_BDPV12</stp>
        <stp>SUPV US Equity</stp>
        <stp>LAST_PRICE</stp>
        <stp>[Crispin Spreadsheet.xlsx]OEI!R726C7</stp>
        <tr r="G726" s="1"/>
      </tp>
      <tp>
        <v>83.99</v>
        <stp/>
        <stp>##V3_BDPV12</stp>
        <stp>DHI US Equity</stp>
        <stp>LAST_PRICE</stp>
        <stp>[Crispin Spreadsheet.xlsx]OEI!R697C7</stp>
        <tr r="G697" s="1"/>
      </tp>
      <tp>
        <v>34.81</v>
        <stp/>
        <stp>##V3_BDPV12</stp>
        <stp>SKG ID Equity</stp>
        <stp>LAST_PRICE</stp>
        <stp>[Crispin Spreadsheet.xlsx]OEI!R229C7</stp>
        <tr r="G229" s="1"/>
      </tp>
      <tp>
        <v>30.95</v>
        <stp/>
        <stp>##V3_BDPV12</stp>
        <stp>KBH US Equity</stp>
        <stp>LAST_PRICE</stp>
        <stp>[Crispin Spreadsheet.xlsx]OEI!R736C7</stp>
        <tr r="G736" s="1"/>
      </tp>
      <tp>
        <v>106.1</v>
        <stp/>
        <stp>##V3_BDPV12</stp>
        <stp>WKL NA Equity</stp>
        <stp>LAST_PRICE</stp>
        <stp>[Crispin Spreadsheet.xlsx]OEI!R332C7</stp>
        <tr r="G332" s="1"/>
      </tp>
      <tp>
        <v>45805</v>
        <stp/>
        <stp>##V3_BDPV12</stp>
        <stp>KIO SJ Equity</stp>
        <stp>LAST_PRICE</stp>
        <stp>[Crispin Spreadsheet.xlsx]OEI!R371C7</stp>
        <tr r="G371" s="1"/>
      </tp>
      <tp>
        <v>2347</v>
        <stp/>
        <stp>##V3_BDPV12</stp>
        <stp>REL LN Equity</stp>
        <stp>LAST_PRICE</stp>
        <stp>[Crispin Spreadsheet.xlsx]OEI!R592C7</stp>
        <tr r="G592" s="1"/>
      </tp>
      <tp>
        <v>29.11</v>
        <stp/>
        <stp>##V3_BDPV12</stp>
        <stp>ZAL GY Equity</stp>
        <stp>LAST_PRICE</stp>
        <stp>[Crispin Spreadsheet.xlsx]OEI!R192C7</stp>
        <tr r="G192" s="1"/>
      </tp>
      <tp>
        <v>13.175000000000001</v>
        <stp/>
        <stp>##V3_BDPV12</stp>
        <stp>NWL US Equity</stp>
        <stp>LAST_PRICE</stp>
        <stp>[Crispin Spreadsheet.xlsx]OEI!R762C7</stp>
        <tr r="G762" s="1"/>
      </tp>
      <tp>
        <v>111</v>
        <stp/>
        <stp>##V3_BDPV12</stp>
        <stp>SDRY LN Equity</stp>
        <stp>LAST_PRICE</stp>
        <stp>[Crispin Spreadsheet.xlsx]OEI!R619C7</stp>
        <tr r="G619" s="1"/>
      </tp>
      <tp>
        <v>303</v>
        <stp/>
        <stp>##V3_BDPV12</stp>
        <stp>8848 JT Equity</stp>
        <stp>LAST_PRICE</stp>
        <stp>[Crispin Spreadsheet.xlsx]SWAN!R37C7</stp>
        <tr r="G37" s="3"/>
      </tp>
      <tp>
        <v>151.93</v>
        <stp/>
        <stp>##V3_BDPV12</stp>
        <stp>TMUS US Equity</stp>
        <stp>LAST_PRICE</stp>
        <stp>[Crispin Spreadsheet.xlsx]OEI!R803C7</stp>
        <tr r="G803" s="1"/>
      </tp>
      <tp>
        <v>60.46</v>
        <stp/>
        <stp>##V3_BDPV12</stp>
        <stp>EKTAB SS Equity</stp>
        <stp>LAST_PRICE</stp>
        <stp>[Crispin Spreadsheet.xlsx]OEI!R397C7</stp>
        <tr r="G397" s="1"/>
      </tp>
      <tp>
        <v>81.55</v>
        <stp/>
        <stp>##V3_BDPV12</stp>
        <stp>CURY LN Equity</stp>
        <stp>LAST_PRICE</stp>
        <stp>[Crispin Spreadsheet.xlsx]OEI!R499C7</stp>
        <tr r="G499" s="1"/>
      </tp>
      <tp>
        <v>241.6</v>
        <stp/>
        <stp>##V3_BDPV12</stp>
        <stp>ASSAB SS Equity</stp>
        <stp>LAST_PRICE</stp>
        <stp>[Crispin Spreadsheet.xlsx]OEI!R393C7</stp>
        <tr r="G393" s="1"/>
      </tp>
      <tp>
        <v>896</v>
        <stp/>
        <stp>##V3_BDPV12</stp>
        <stp>FRAS LN Equity</stp>
        <stp>LAST_PRICE</stp>
        <stp>[Crispin Spreadsheet.xlsx]OEI!R613C7</stp>
        <tr r="G613" s="1"/>
      </tp>
      <tp>
        <v>508.8</v>
        <stp/>
        <stp>##V3_BDPV12</stp>
        <stp>INVP LN Equity</stp>
        <stp>LAST_PRICE</stp>
        <stp>[Crispin Spreadsheet.xlsx]OEI!R540C7</stp>
        <tr r="G540" s="1"/>
      </tp>
      <tp>
        <v>1.0415000000000001</v>
        <stp/>
        <stp>##V3_BDPV12</stp>
        <stp>EURUSD Curncy</stp>
        <stp>PX_LAST</stp>
        <stp>[Crispin Spreadsheet.xlsx]OEI!R896C12</stp>
        <tr r="L896" s="1"/>
      </tp>
      <tp t="s">
        <v>USD</v>
        <stp/>
        <stp>##V3_BDPV12</stp>
        <stp>DE US Equity</stp>
        <stp>CRNCY</stp>
        <stp>[Crispin Spreadsheet.xlsx]SWAN!R139C4</stp>
        <tr r="D139" s="3"/>
      </tp>
      <tp t="s">
        <v>GBp</v>
        <stp/>
        <stp>##V3_BDPV12</stp>
        <stp>PSON LN Equity</stp>
        <stp>CRNCY</stp>
        <stp>[Crispin Spreadsheet.xlsx]FDXC!R57C4</stp>
        <tr r="D57" s="8"/>
      </tp>
      <tp t="s">
        <v>JPY</v>
        <stp/>
        <stp>##V3_BDPV12</stp>
        <stp>6857 JT Equity</stp>
        <stp>CRNCY</stp>
        <stp>[Crispin Spreadsheet.xlsx]OEI!R255C4</stp>
        <tr r="D255" s="1"/>
      </tp>
      <tp>
        <v>17.34</v>
        <stp/>
        <stp>##V3_BDPV12</stp>
        <stp>1928 HK Equity</stp>
        <stp>PX_YEST_CLOSE</stp>
        <stp>[Crispin Spreadsheet.xlsx]OEI!R213C6</stp>
        <tr r="F213" s="1"/>
      </tp>
      <tp t="s">
        <v>JPY</v>
        <stp/>
        <stp>##V3_BDPV12</stp>
        <stp>8591 JT Equity</stp>
        <stp>CRNCY</stp>
        <stp>[Crispin Spreadsheet.xlsx]OEI!R289C4</stp>
        <tr r="D289" s="1"/>
      </tp>
      <tp>
        <v>9.9499999999999993</v>
        <stp/>
        <stp>##V3_BDPV12</stp>
        <stp>2899 HK Equity</stp>
        <stp>PX_YEST_CLOSE</stp>
        <stp>[Crispin Spreadsheet.xlsx]OEI!R208C6</stp>
        <tr r="F208" s="1"/>
      </tp>
      <tp t="s">
        <v>JPY</v>
        <stp/>
        <stp>##V3_BDPV12</stp>
        <stp>6753 JT Equity</stp>
        <stp>CRNCY</stp>
        <stp>[Crispin Spreadsheet.xlsx]OEI!R295C4</stp>
        <tr r="D295" s="1"/>
      </tp>
      <tp t="s">
        <v>JPY</v>
        <stp/>
        <stp>##V3_BDPV12</stp>
        <stp>8802 JT Equity</stp>
        <stp>CRNCY</stp>
        <stp>[Crispin Spreadsheet.xlsx]OEI!R280C4</stp>
        <tr r="D280" s="1"/>
      </tp>
      <tp t="s">
        <v>#N/A N/A</v>
        <stp/>
        <stp>##V3_BDPV12</stp>
        <stp>ROSN LI Equity</stp>
        <stp>PX_YEST_CLOSE</stp>
        <stp>[Crispin Spreadsheet.xlsx]FDXC!R62C6</stp>
        <tr r="F62" s="8"/>
      </tp>
      <tp>
        <v>212.6</v>
        <stp/>
        <stp>##V3_BDPV12</stp>
        <stp>EMG LN Equity</stp>
        <stp>LAST_PRICE</stp>
        <stp>[Crispin Spreadsheet.xlsx]OPUS!R137C7</stp>
        <tr r="G137" s="6"/>
      </tp>
      <tp>
        <v>1583</v>
        <stp/>
        <stp>##V3_BDPV12</stp>
        <stp>ABF LN Equity</stp>
        <stp>LAST_PRICE</stp>
        <stp>[Crispin Spreadsheet.xlsx]OPUS!R127C7</stp>
        <tr r="G127" s="6"/>
      </tp>
      <tp t="s">
        <v>US 10YR NOTE (CBT)Dec22</v>
        <stp/>
        <stp>##V3_BDPV12</stp>
        <stp>TYA Comdty</stp>
        <stp>NAME</stp>
        <stp>[Crispin Spreadsheet.xlsx]OEI!R839C5</stp>
        <tr r="E839" s="1"/>
      </tp>
      <tp>
        <v>1.2270000000000001</v>
        <stp/>
        <stp>##V3_BDPV12</stp>
        <stp>SRS IM Equity</stp>
        <stp>LAST_PRICE</stp>
        <stp>[Crispin Spreadsheet.xlsx]OPUS!R107C7</stp>
        <tr r="G107" s="6"/>
      </tp>
      <tp>
        <v>257.3</v>
        <stp/>
        <stp>##V3_BDPV12</stp>
        <stp>LGEN LN Equity</stp>
        <stp>LAST_PRICE</stp>
        <stp>[Crispin Spreadsheet.xlsx]SWAN!R104C7</stp>
        <tr r="G104" s="3"/>
      </tp>
      <tp>
        <v>1.1567000000000001</v>
        <stp/>
        <stp>##V3_BDPV12</stp>
        <stp>GBPEUR Curncy</stp>
        <stp>LAST_PRICE</stp>
        <stp>[Crispin Spreadsheet.xlsx]OPUS!R90C13</stp>
        <tr r="M90" s="6"/>
      </tp>
      <tp>
        <v>1.1567000000000001</v>
        <stp/>
        <stp>##V3_BDPV12</stp>
        <stp>GBPEUR Curncy</stp>
        <stp>LAST_PRICE</stp>
        <stp>[Crispin Spreadsheet.xlsx]OPUS!R41C13</stp>
        <tr r="M41" s="6"/>
      </tp>
      <tp>
        <v>1.1567000000000001</v>
        <stp/>
        <stp>##V3_BDPV12</stp>
        <stp>GBPEUR Curncy</stp>
        <stp>LAST_PRICE</stp>
        <stp>[Crispin Spreadsheet.xlsx]OPUS!R20C13</stp>
        <tr r="M20" s="6"/>
      </tp>
      <tp>
        <v>44.75</v>
        <stp/>
        <stp>##V3_BDPV12</stp>
        <stp>SLCE3 BS Equity</stp>
        <stp>PX_YEST_CLOSE</stp>
        <stp>[Crispin Spreadsheet.xlsx]OPUS!R11C6</stp>
        <tr r="F11" s="6"/>
      </tp>
      <tp>
        <v>1.2270000000000001</v>
        <stp/>
        <stp>##V3_BDPV12</stp>
        <stp>SRS IM Equity</stp>
        <stp>LAST_PRICE</stp>
        <stp>[Crispin Spreadsheet.xlsx]OPE!R10C7</stp>
        <tr r="G10" s="7"/>
      </tp>
      <tp>
        <v>34.99</v>
        <stp/>
        <stp>##V3_BDPV12</stp>
        <stp>WOW AU Equity</stp>
        <stp>LAST_PRICE</stp>
        <stp>[Crispin Spreadsheet.xlsx]OEI!R29C7</stp>
        <tr r="G29" s="1"/>
      </tp>
      <tp>
        <v>8.4550000000000001</v>
        <stp/>
        <stp>##V3_BDPV12</stp>
        <stp>SLCJY US Equity</stp>
        <stp>LAST_PRICE</stp>
        <stp>[Crispin Spreadsheet.xlsx]FDXC!R133C7</stp>
        <tr r="G133" s="8"/>
      </tp>
      <tp>
        <v>309.5</v>
        <stp/>
        <stp>##V3_BDPV12</stp>
        <stp>DVO LN Equity</stp>
        <stp>LAST_PRICE</stp>
        <stp>[Crispin Spreadsheet.xlsx]OPE!R37C7</stp>
        <tr r="G37" s="7"/>
      </tp>
      <tp>
        <v>482.25</v>
        <stp/>
        <stp>##V3_BDPV12</stp>
        <stp>BP/ LN Equity</stp>
        <stp>LAST_PRICE</stp>
        <stp>[Crispin Spreadsheet.xlsx]FDXC!R43C7</stp>
        <tr r="G43" s="8"/>
      </tp>
      <tp>
        <v>78.5</v>
        <stp/>
        <stp>##V3_BDPV12</stp>
        <stp>IPF LN Equity</stp>
        <stp>LAST_PRICE</stp>
        <stp>[Crispin Spreadsheet.xlsx]OEI!R537C7</stp>
        <tr r="G537" s="1"/>
      </tp>
      <tp>
        <v>134</v>
        <stp/>
        <stp>##V3_BDPV12</stp>
        <stp>IAG LN Equity</stp>
        <stp>LAST_PRICE</stp>
        <stp>[Crispin Spreadsheet.xlsx]OEI!R536C7</stp>
        <tr r="G536" s="1"/>
      </tp>
      <tp>
        <v>1343</v>
        <stp/>
        <stp>##V3_BDPV12</stp>
        <stp>III LN Equity</stp>
        <stp>LAST_PRICE</stp>
        <stp>[Crispin Spreadsheet.xlsx]OEI!R448C7</stp>
        <tr r="G448" s="1"/>
      </tp>
      <tp>
        <v>99.284999999999997</v>
        <stp/>
        <stp>##V3_BDPV12</stp>
        <stp>SBUX US Equity</stp>
        <stp>LAST_PRICE</stp>
        <stp>[Crispin Spreadsheet.xlsx]OEI!R797C7</stp>
        <tr r="G797" s="1"/>
      </tp>
      <tp>
        <v>80.954999999999998</v>
        <stp/>
        <stp>##V3_BDPV12</stp>
        <stp>SCHW US Equity</stp>
        <stp>LAST_PRICE</stp>
        <stp>[Crispin Spreadsheet.xlsx]OEI!R678C7</stp>
        <tr r="G678" s="1"/>
      </tp>
      <tp>
        <v>17.07</v>
        <stp/>
        <stp>##V3_BDPV12</stp>
        <stp>DEC FP Equity</stp>
        <stp>LAST_PRICE</stp>
        <stp>[Crispin Spreadsheet.xlsx]OEI!R112C7</stp>
        <tr r="G112" s="1"/>
      </tp>
      <tp>
        <v>141.9</v>
        <stp/>
        <stp>##V3_BDPV12</stp>
        <stp>MAB LN Equity</stp>
        <stp>LAST_PRICE</stp>
        <stp>[Crispin Spreadsheet.xlsx]OEI!R563C7</stp>
        <tr r="G563" s="1"/>
      </tp>
      <tp>
        <v>598</v>
        <stp/>
        <stp>##V3_BDPV12</stp>
        <stp>LRE LN Equity</stp>
        <stp>LAST_PRICE</stp>
        <stp>[Crispin Spreadsheet.xlsx]OEI!R554C7</stp>
        <tr r="G554" s="1"/>
      </tp>
      <tp>
        <v>68.099999999999994</v>
        <stp/>
        <stp>##V3_BDPV12</stp>
        <stp>GSF NO Equity</stp>
        <stp>LAST_PRICE</stp>
        <stp>[Crispin Spreadsheet.xlsx]OEI!R337C7</stp>
        <tr r="G337" s="1"/>
      </tp>
      <tp>
        <v>61.58</v>
        <stp/>
        <stp>##V3_BDPV12</stp>
        <stp>MBG GY Equity</stp>
        <stp>LAST_PRICE</stp>
        <stp>[Crispin Spreadsheet.xlsx]OEI!R156C7</stp>
        <tr r="G156" s="1"/>
      </tp>
      <tp>
        <v>74.560100000000006</v>
        <stp/>
        <stp>##V3_BDPV12</stp>
        <stp>AMD US Equity</stp>
        <stp>LAST_PRICE</stp>
        <stp>[Crispin Spreadsheet.xlsx]OEI!R645C7</stp>
        <tr r="G645" s="1"/>
      </tp>
      <tp>
        <v>1715.5</v>
        <stp/>
        <stp>##V3_BDPV12</stp>
        <stp>SSE LN Equity</stp>
        <stp>LAST_PRICE</stp>
        <stp>[Crispin Spreadsheet.xlsx]OEI!R614C7</stp>
        <tr r="G614" s="1"/>
      </tp>
      <tp>
        <v>2178</v>
        <stp/>
        <stp>##V3_BDPV12</stp>
        <stp>WIZZ LN Equity</stp>
        <stp>LAST_PRICE</stp>
        <stp>[Crispin Spreadsheet.xlsx]OEI!R635C7</stp>
        <tr r="G635" s="1"/>
      </tp>
      <tp>
        <v>46.085000000000001</v>
        <stp/>
        <stp>##V3_BDPV12</stp>
        <stp>LLOY LN Equity</stp>
        <stp>LAST_PRICE</stp>
        <stp>[Crispin Spreadsheet.xlsx]OEI!R556C7</stp>
        <tr r="G556" s="1"/>
      </tp>
      <tp>
        <v>13.5</v>
        <stp/>
        <stp>##V3_BDPV12</stp>
        <stp>BMA US Equity</stp>
        <stp>LAST_PRICE</stp>
        <stp>[Crispin Spreadsheet.xlsx]FDXC!R131C7</stp>
        <tr r="G131" s="8"/>
      </tp>
      <tp>
        <v>443.19</v>
        <stp/>
        <stp>##V3_BDPV12</stp>
        <stp>DE US Equity</stp>
        <stp>LAST_PRICE</stp>
        <stp>[Crispin Spreadsheet.xlsx]SWAN!R139C7</stp>
        <tr r="G139" s="3"/>
      </tp>
      <tp>
        <v>124.55</v>
        <stp/>
        <stp>##V3_BDPV12</stp>
        <stp>MKS LN Equity</stp>
        <stp>LAST_PRICE</stp>
        <stp>[Crispin Spreadsheet.xlsx]OPUS!R138C7</stp>
        <tr r="G138" s="6"/>
      </tp>
      <tp>
        <v>30916</v>
        <stp/>
        <stp>##V3_BDPV12</stp>
        <stp>ANG SJ Equity</stp>
        <stp>LAST_PRICE</stp>
        <stp>[Crispin Spreadsheet.xlsx]FDXC!R101C7</stp>
        <tr r="G101" s="8"/>
      </tp>
      <tp>
        <v>159.06</v>
        <stp/>
        <stp>##V3_BDPV12</stp>
        <stp>BARC LN Equity</stp>
        <stp>PX_YEST_CLOSE</stp>
        <stp>[Crispin Spreadsheet.xlsx]SWAN!R86C6</stp>
        <tr r="F86" s="3"/>
      </tp>
      <tp>
        <v>0.64</v>
        <stp/>
        <stp>##V3_BDPV12</stp>
        <stp>FRLN US Equity</stp>
        <stp>LAST_PRICE</stp>
        <stp>[Crispin Spreadsheet.xlsx]SWAN!R141C7</stp>
        <tr r="G141" s="3"/>
      </tp>
      <tp>
        <v>337.7</v>
        <stp/>
        <stp>##V3_BDPV12</stp>
        <stp>AKRBP NO Equity</stp>
        <stp>PX_YEST_CLOSE</stp>
        <stp>[Crispin Spreadsheet.xlsx]SWAN!R48C6</stp>
        <tr r="F48" s="3"/>
      </tp>
      <tp t="s">
        <v>EURO-BUND FUTURE  Dec22</v>
        <stp/>
        <stp>##V3_BDPV12</stp>
        <stp>RXA Comdty</stp>
        <stp>NAME</stp>
        <stp>[Crispin Spreadsheet.xlsx]OEI!R837C5</stp>
        <tr r="E837" s="1"/>
      </tp>
      <tp>
        <v>92.96</v>
        <stp/>
        <stp>##V3_BDPV12</stp>
        <stp>VOD LN Equity</stp>
        <stp>LAST_PRICE</stp>
        <stp>[Crispin Spreadsheet.xlsx]OPUS!R148C7</stp>
        <tr r="G148" s="6"/>
      </tp>
      <tp>
        <v>167.10900000000001</v>
        <stp/>
        <stp>##V3_BDPV12</stp>
        <stp>GBPJPY Curncy</stp>
        <stp>LAST_PRICE</stp>
        <stp>[Crispin Spreadsheet.xlsx]OPUS!R23C13</stp>
        <tr r="M23" s="6"/>
      </tp>
      <tp>
        <v>-0.42776999999999998</v>
        <stp/>
        <stp>##V3_BDPV12</stp>
        <stp>SX5E Index</stp>
        <stp>CHG_PCT_1D</stp>
        <stp>[Crispin Spreadsheet.xlsx]OEI!R2C17</stp>
        <tr r="Q2" s="1"/>
      </tp>
      <tp>
        <v>1.3438000000000001</v>
        <stp/>
        <stp>##V3_BDPV12</stp>
        <stp>USDCAD Curncy</stp>
        <stp>LAST_PRICE</stp>
        <stp>[Crispin Spreadsheet.xlsx]FDXC!R11C13</stp>
        <tr r="M11" s="8"/>
      </tp>
      <tp>
        <v>1.3438000000000001</v>
        <stp/>
        <stp>##V3_BDPV12</stp>
        <stp>USDCAD Curncy</stp>
        <stp>LAST_PRICE</stp>
        <stp>[Crispin Spreadsheet.xlsx]FDXC!R12C13</stp>
        <tr r="M12" s="8"/>
      </tp>
      <tp>
        <v>1.3438000000000001</v>
        <stp/>
        <stp>##V3_BDPV12</stp>
        <stp>USDCAD Curncy</stp>
        <stp>LAST_PRICE</stp>
        <stp>[Crispin Spreadsheet.xlsx]FDXC!R13C13</stp>
        <tr r="M13" s="8"/>
      </tp>
      <tp>
        <v>1.3438000000000001</v>
        <stp/>
        <stp>##V3_BDPV12</stp>
        <stp>USDCAD Curncy</stp>
        <stp>LAST_PRICE</stp>
        <stp>[Crispin Spreadsheet.xlsx]FDXC!R82C13</stp>
        <tr r="M82" s="8"/>
      </tp>
      <tp>
        <v>98.34</v>
        <stp/>
        <stp>##V3_BDPV12</stp>
        <stp>BIM FP Equity</stp>
        <stp>LAST_PRICE</stp>
        <stp>[Crispin Spreadsheet.xlsx]OEI!R95C7</stp>
        <tr r="G95" s="1"/>
      </tp>
      <tp>
        <v>7.8188000000000004</v>
        <stp/>
        <stp>##V3_BDPV12</stp>
        <stp>USDHKD Curncy</stp>
        <stp>LAST_PRICE</stp>
        <stp>[Crispin Spreadsheet.xlsx]OEI!R912C7</stp>
        <tr r="G912" s="1"/>
      </tp>
      <tp>
        <v>8.4550000000000001</v>
        <stp/>
        <stp>##V3_BDPV12</stp>
        <stp>SLCJY US Equity</stp>
        <stp>LAST_PRICE</stp>
        <stp>[Crispin Spreadsheet.xlsx]OPUS!R155C7</stp>
        <tr r="G155" s="6"/>
      </tp>
      <tp>
        <v>25.44</v>
        <stp/>
        <stp>##V3_BDPV12</stp>
        <stp>WIE AV Equity</stp>
        <stp>LAST_PRICE</stp>
        <stp>[Crispin Spreadsheet.xlsx]OEI!R33C7</stp>
        <tr r="G33" s="1"/>
      </tp>
      <tp>
        <v>2135</v>
        <stp/>
        <stp>##V3_BDPV12</stp>
        <stp>IMB LN Equity</stp>
        <stp>LAST_PRICE</stp>
        <stp>[Crispin Spreadsheet.xlsx]OEI!R532C7</stp>
        <tr r="G532" s="1"/>
      </tp>
      <tp>
        <v>1438</v>
        <stp/>
        <stp>##V3_BDPV12</stp>
        <stp>IMI LN Equity</stp>
        <stp>LAST_PRICE</stp>
        <stp>[Crispin Spreadsheet.xlsx]OEI!R529C7</stp>
        <tr r="G529" s="1"/>
      </tp>
      <tp>
        <v>10.16</v>
        <stp/>
        <stp>##V3_BDPV12</stp>
        <stp>GYC GY Equity</stp>
        <stp>LAST_PRICE</stp>
        <stp>[Crispin Spreadsheet.xlsx]OEI!R163C7</stp>
        <tr r="G163" s="1"/>
      </tp>
      <tp>
        <v>200.8</v>
        <stp/>
        <stp>##V3_BDPV12</stp>
        <stp>HFD LN Equity</stp>
        <stp>LAST_PRICE</stp>
        <stp>[Crispin Spreadsheet.xlsx]OEI!R514C7</stp>
        <tr r="G514" s="1"/>
      </tp>
      <tp>
        <v>894</v>
        <stp/>
        <stp>##V3_BDPV12</stp>
        <stp>MPE LN Equity</stp>
        <stp>LAST_PRICE</stp>
        <stp>[Crispin Spreadsheet.xlsx]OEI!R565C7</stp>
        <tr r="G565" s="1"/>
      </tp>
      <tp>
        <v>70.45</v>
        <stp/>
        <stp>##V3_BDPV12</stp>
        <stp>GNC LN Equity</stp>
        <stp>LAST_PRICE</stp>
        <stp>[Crispin Spreadsheet.xlsx]OEI!R513C7</stp>
        <tr r="G513" s="1"/>
      </tp>
      <tp>
        <v>57.59</v>
        <stp/>
        <stp>##V3_BDPV12</stp>
        <stp>TTE FP Equity</stp>
        <stp>LAST_PRICE</stp>
        <stp>[Crispin Spreadsheet.xlsx]OEI!R135C7</stp>
        <tr r="G135" s="1"/>
      </tp>
      <tp>
        <v>4.851</v>
        <stp/>
        <stp>##V3_BDPV12</stp>
        <stp>SRG IM Equity</stp>
        <stp>LAST_PRICE</stp>
        <stp>[Crispin Spreadsheet.xlsx]OEI!R247C7</stp>
        <tr r="G247" s="1"/>
      </tp>
      <tp>
        <v>107</v>
        <stp/>
        <stp>##V3_BDPV12</stp>
        <stp>PFD LN Equity</stp>
        <stp>LAST_PRICE</stp>
        <stp>[Crispin Spreadsheet.xlsx]OEI!R584C7</stp>
        <tr r="G584" s="1"/>
      </tp>
      <tp>
        <v>28.3</v>
        <stp/>
        <stp>##V3_BDPV12</stp>
        <stp>PDG LN Equity</stp>
        <stp>LAST_PRICE</stp>
        <stp>[Crispin Spreadsheet.xlsx]OEI!R577C7</stp>
        <tr r="G577" s="1"/>
      </tp>
      <tp>
        <v>225.1</v>
        <stp/>
        <stp>##V3_BDPV12</stp>
        <stp>SBRY LN Equity</stp>
        <stp>LAST_PRICE</stp>
        <stp>[Crispin Spreadsheet.xlsx]OEI!R547C7</stp>
        <tr r="G547" s="1"/>
      </tp>
      <tp>
        <v>9.5</v>
        <stp/>
        <stp>##V3_BDPV12</stp>
        <stp>RKH LN Equity</stp>
        <stp>LAST_PRICE</stp>
        <stp>[Crispin Spreadsheet.xlsx]OEI!R598C7</stp>
        <tr r="G598" s="1"/>
      </tp>
      <tp>
        <v>149.19</v>
        <stp/>
        <stp>##V3_BDPV12</stp>
        <stp>WDAY US Equity</stp>
        <stp>LAST_PRICE</stp>
        <stp>[Crispin Spreadsheet.xlsx]OEI!R827C7</stp>
        <tr r="G827" s="1"/>
      </tp>
      <tp>
        <v>979</v>
        <stp/>
        <stp>##V3_BDPV12</stp>
        <stp>PSON LN Equity</stp>
        <stp>PX_YEST_CLOSE</stp>
        <stp>[Crispin Spreadsheet.xlsx]OPUS!R67C6</stp>
        <tr r="F67" s="6"/>
      </tp>
      <tp t="s">
        <v>JPY</v>
        <stp/>
        <stp>##V3_BDPV12</stp>
        <stp>7261 JT Equity</stp>
        <stp>CRNCY</stp>
        <stp>[Crispin Spreadsheet.xlsx]OEI!R278C4</stp>
        <tr r="D278" s="1"/>
      </tp>
      <tp t="s">
        <v>USD</v>
        <stp/>
        <stp>##V3_BDPV12</stp>
        <stp>ROSN LI Equity</stp>
        <stp>CRNCY</stp>
        <stp>[Crispin Spreadsheet.xlsx]OPUS!R72C4</stp>
        <tr r="D72" s="6"/>
      </tp>
      <tp>
        <v>28.3</v>
        <stp/>
        <stp>##V3_BDPV12</stp>
        <stp>PDG LN Equity</stp>
        <stp>LAST_PRICE</stp>
        <stp>[Crispin Spreadsheet.xlsx]FDXC!R120C7</stp>
        <tr r="G120" s="8"/>
      </tp>
      <tp t="s">
        <v>JPY</v>
        <stp/>
        <stp>##V3_BDPV12</stp>
        <stp>3099 JT Equity</stp>
        <stp>CRNCY</stp>
        <stp>[Crispin Spreadsheet.xlsx]OEI!R267C4</stp>
        <tr r="D267" s="1"/>
      </tp>
      <tp t="s">
        <v>SEK</v>
        <stp/>
        <stp>##V3_BDPV12</stp>
        <stp>EKTAB SS Equity</stp>
        <stp>CRNCY</stp>
        <stp>[Crispin Spreadsheet.xlsx]SWAN!R68C4</stp>
        <tr r="D68" s="3"/>
      </tp>
      <tp t="s">
        <v>NOK</v>
        <stp/>
        <stp>##V3_BDPV12</stp>
        <stp>MOWI NO Equity</stp>
        <stp>CRNCY</stp>
        <stp>[Crispin Spreadsheet.xlsx]OPUS!R30C4</stp>
        <tr r="D30" s="6"/>
      </tp>
      <tp>
        <v>30916</v>
        <stp/>
        <stp>##V3_BDPV12</stp>
        <stp>ANG SJ Equity</stp>
        <stp>LAST_PRICE</stp>
        <stp>[Crispin Spreadsheet.xlsx]OPUS!R119C7</stp>
        <tr r="G119" s="6"/>
      </tp>
      <tp t="s">
        <v>SEK</v>
        <stp/>
        <stp>##V3_BDPV12</stp>
        <stp>ERICB SS Equity</stp>
        <stp>CRNCY</stp>
        <stp>[Crispin Spreadsheet.xlsx]FDXC!R37C4</stp>
        <tr r="D37" s="8"/>
      </tp>
      <tp t="s">
        <v>GBp</v>
        <stp/>
        <stp>##V3_BDPV12</stp>
        <stp>DLAR LN Equity</stp>
        <stp>CRNCY</stp>
        <stp>[Crispin Spreadsheet.xlsx]FDXC!R47C4</stp>
        <tr r="D47" s="8"/>
      </tp>
      <tp>
        <v>10.450900000000001</v>
        <stp/>
        <stp>##V3_BDPV12</stp>
        <stp>USDSEK Curncy</stp>
        <stp>LAST_PRICE</stp>
        <stp>[Crispin Spreadsheet.xlsx]OEI!R883C7</stp>
        <tr r="G883" s="1"/>
      </tp>
      <tp>
        <v>0.66959999999999997</v>
        <stp/>
        <stp>##V3_BDPV12</stp>
        <stp>AUDUSD Curncy</stp>
        <stp>LAST_PRICE</stp>
        <stp>[Crispin Spreadsheet.xlsx]OEI!R913C7</stp>
        <tr r="G913" s="1"/>
      </tp>
      <tp>
        <v>2.5499999999999998</v>
        <stp/>
        <stp>##V3_BDPV12</stp>
        <stp>SMR AU Equity</stp>
        <stp>LAST_PRICE</stp>
        <stp>[Crispin Spreadsheet.xlsx]OEI!R25C7</stp>
        <tr r="G25" s="1"/>
      </tp>
      <tp>
        <v>61.95</v>
        <stp/>
        <stp>##V3_BDPV12</stp>
        <stp>AO/ LN Equity</stp>
        <stp>LAST_PRICE</stp>
        <stp>[Crispin Spreadsheet.xlsx]SWAN!R80C7</stp>
        <tr r="G80" s="3"/>
      </tp>
      <tp>
        <v>24.52</v>
        <stp/>
        <stp>##V3_BDPV12</stp>
        <stp>ALO FP Equity</stp>
        <stp>LAST_PRICE</stp>
        <stp>[Crispin Spreadsheet.xlsx]OEI!R91C7</stp>
        <tr r="G91" s="1"/>
      </tp>
      <tp>
        <v>161.35</v>
        <stp/>
        <stp>##V3_BDPV12</stp>
        <stp>IWG LN Equity</stp>
        <stp>LAST_PRICE</stp>
        <stp>[Crispin Spreadsheet.xlsx]OEI!R544C7</stp>
        <tr r="G544" s="1"/>
      </tp>
      <tp>
        <v>6.3179999999999996</v>
        <stp/>
        <stp>##V3_BDPV12</stp>
        <stp>IVG IM Equity</stp>
        <stp>LAST_PRICE</stp>
        <stp>[Crispin Spreadsheet.xlsx]OEI!R244C7</stp>
        <tr r="G244" s="1"/>
      </tp>
      <tp>
        <v>609.95000000000005</v>
        <stp/>
        <stp>##V3_BDPV12</stp>
        <stp>TDG US Equity</stp>
        <stp>LAST_PRICE</stp>
        <stp>[Crispin Spreadsheet.xlsx]OEI!R804C7</stp>
        <tr r="G804" s="1"/>
      </tp>
      <tp>
        <v>268</v>
        <stp/>
        <stp>##V3_BDPV12</stp>
        <stp>BIG LN Equity</stp>
        <stp>LAST_PRICE</stp>
        <stp>[Crispin Spreadsheet.xlsx]OEI!R474C7</stp>
        <tr r="G474" s="1"/>
      </tp>
      <tp>
        <v>83.06</v>
        <stp/>
        <stp>##V3_BDPV12</stp>
        <stp>SONY US Equity</stp>
        <stp>LAST_PRICE</stp>
        <stp>[Crispin Spreadsheet.xlsx]OEI!R794C7</stp>
        <tr r="G794" s="1"/>
      </tp>
      <tp>
        <v>15.5</v>
        <stp/>
        <stp>##V3_BDPV12</stp>
        <stp>RHK GY Equity</stp>
        <stp>LAST_PRICE</stp>
        <stp>[Crispin Spreadsheet.xlsx]OEI!R178C7</stp>
        <tr r="G178" s="1"/>
      </tp>
      <tp>
        <v>39.01</v>
        <stp/>
        <stp>##V3_BDPV12</stp>
        <stp>KHC US Equity</stp>
        <stp>LAST_PRICE</stp>
        <stp>[Crispin Spreadsheet.xlsx]OEI!R740C7</stp>
        <tr r="G740" s="1"/>
      </tp>
      <tp>
        <v>116.22</v>
        <stp/>
        <stp>##V3_BDPV12</stp>
        <stp>HMB SS Equity</stp>
        <stp>LAST_PRICE</stp>
        <stp>[Crispin Spreadsheet.xlsx]OEI!R401C7</stp>
        <tr r="G401" s="1"/>
      </tp>
      <tp>
        <v>3.125</v>
        <stp/>
        <stp>##V3_BDPV12</stp>
        <stp>DELT LN Equity</stp>
        <stp>LAST_PRICE</stp>
        <stp>[Crispin Spreadsheet.xlsx]OEI!R489C7</stp>
        <tr r="G489" s="1"/>
      </tp>
      <tp>
        <v>2124</v>
        <stp/>
        <stp>##V3_BDPV12</stp>
        <stp>JMAT LN Equity</stp>
        <stp>LAST_PRICE</stp>
        <stp>[Crispin Spreadsheet.xlsx]OEI!R549C7</stp>
        <tr r="G549" s="1"/>
      </tp>
      <tp>
        <v>364.8</v>
        <stp/>
        <stp>##V3_BDPV12</stp>
        <stp>LULU US Equity</stp>
        <stp>LAST_PRICE</stp>
        <stp>[Crispin Spreadsheet.xlsx]OEI!R748C7</stp>
        <tr r="G748" s="1"/>
      </tp>
      <tp t="s">
        <v>USD</v>
        <stp/>
        <stp>##V3_BDPV12</stp>
        <stp>CF US Equity</stp>
        <stp>CRNCY</stp>
        <stp>[Crispin Spreadsheet.xlsx]SWAN!R137C4</stp>
        <tr r="D137" s="3"/>
      </tp>
      <tp t="s">
        <v>JPY</v>
        <stp/>
        <stp>##V3_BDPV12</stp>
        <stp>9744 JT Equity</stp>
        <stp>CRNCY</stp>
        <stp>[Crispin Spreadsheet.xlsx]OEI!R279C4</stp>
        <tr r="D279" s="1"/>
      </tp>
      <tp>
        <v>33.9527</v>
        <stp/>
        <stp>##V3_BDPV12</stp>
        <stp>VSAT US Equity</stp>
        <stp>LAST_PRICE</stp>
        <stp>[Crispin Spreadsheet.xlsx]FDXC!R136C7</stp>
        <tr r="G136" s="8"/>
      </tp>
      <tp>
        <v>2.2000000000000002</v>
        <stp/>
        <stp>##V3_BDPV12</stp>
        <stp>CDZI US Equity</stp>
        <stp>LAST_PRICE</stp>
        <stp>[Crispin Spreadsheet.xlsx]SWAN!R136C7</stp>
        <tr r="G136" s="3"/>
      </tp>
      <tp t="s">
        <v>NOK</v>
        <stp/>
        <stp>##V3_BDPV12</stp>
        <stp>AKRBP NO Equity</stp>
        <stp>CRNCY</stp>
        <stp>[Crispin Spreadsheet.xlsx]OPUS!R29C4</stp>
        <tr r="D29" s="6"/>
      </tp>
      <tp>
        <v>172.1</v>
        <stp/>
        <stp>##V3_BDPV12</stp>
        <stp>GN DC Equity</stp>
        <stp>LAST_PRICE</stp>
        <stp>[Crispin Spreadsheet.xlsx]OEI!R68C7</stp>
        <tr r="G68" s="1"/>
      </tp>
      <tp>
        <v>169.9</v>
        <stp/>
        <stp>##V3_BDPV12</stp>
        <stp>SRP LN Equity</stp>
        <stp>LAST_PRICE</stp>
        <stp>[Crispin Spreadsheet.xlsx]FDXC!R123C7</stp>
        <tr r="G123" s="8"/>
      </tp>
      <tp>
        <v>177.3</v>
        <stp/>
        <stp>##V3_BDPV12</stp>
        <stp>TCAP LN Equity</stp>
        <stp>LAST_PRICE</stp>
        <stp>[Crispin Spreadsheet.xlsx]FDXC!R124C7</stp>
        <tr r="G124" s="8"/>
      </tp>
      <tp>
        <v>94.1</v>
        <stp/>
        <stp>##V3_BDPV12</stp>
        <stp>MTRO LN Equity</stp>
        <stp>LAST_PRICE</stp>
        <stp>[Crispin Spreadsheet.xlsx]SWAN!R108C7</stp>
        <tr r="G108" s="3"/>
      </tp>
      <tp t="s">
        <v>EUR</v>
        <stp/>
        <stp>##V3_BDPV12</stp>
        <stp>EBRO SQ Equity</stp>
        <stp>CRNCY</stp>
        <stp>[Crispin Spreadsheet.xlsx]SWAN!R65C4</stp>
        <tr r="D65" s="3"/>
      </tp>
      <tp>
        <v>155.15</v>
        <stp/>
        <stp>##V3_BDPV12</stp>
        <stp>MOWI NO Equity</stp>
        <stp>PX_YEST_CLOSE</stp>
        <stp>[Crispin Spreadsheet.xlsx]SWAN!R50C6</stp>
        <tr r="F50" s="3"/>
      </tp>
      <tp>
        <v>42.51</v>
        <stp/>
        <stp>##V3_BDPV12</stp>
        <stp>TRQ CN Equity</stp>
        <stp>LAST_PRICE</stp>
        <stp>[Crispin Spreadsheet.xlsx]OEI!R62C7</stp>
        <tr r="G62" s="1"/>
      </tp>
      <tp>
        <v>7.2069000000000001</v>
        <stp/>
        <stp>##V3_BDPV12</stp>
        <stp>USDCNY Curncy</stp>
        <stp>LAST_PRICE</stp>
        <stp>[Crispin Spreadsheet.xlsx]OEI!R890C7</stp>
        <tr r="G890" s="1"/>
      </tp>
      <tp>
        <v>611</v>
        <stp/>
        <stp>##V3_BDPV12</stp>
        <stp>INF LN Equity</stp>
        <stp>LAST_PRICE</stp>
        <stp>[Crispin Spreadsheet.xlsx]OEI!R534C7</stp>
        <tr r="G534" s="1"/>
      </tp>
      <tp>
        <v>27.1</v>
        <stp/>
        <stp>##V3_BDPV12</stp>
        <stp>GBF GY Equity</stp>
        <stp>LAST_PRICE</stp>
        <stp>[Crispin Spreadsheet.xlsx]OEI!R154C7</stp>
        <tr r="G154" s="1"/>
      </tp>
      <tp>
        <v>266</v>
        <stp/>
        <stp>##V3_BDPV12</stp>
        <stp>HTG LN Equity</stp>
        <stp>LAST_PRICE</stp>
        <stp>[Crispin Spreadsheet.xlsx]OEI!R525C7</stp>
        <tr r="G525" s="1"/>
      </tp>
      <tp>
        <v>9.6460000000000008</v>
        <stp/>
        <stp>##V3_BDPV12</stp>
        <stp>ACA FP Equity</stp>
        <stp>LAST_PRICE</stp>
        <stp>[Crispin Spreadsheet.xlsx]OEI!R103C7</stp>
        <tr r="G103" s="1"/>
      </tp>
      <tp>
        <v>28.6</v>
        <stp/>
        <stp>##V3_BDPV12</stp>
        <stp>BVC LN Equity</stp>
        <stp>LAST_PRICE</stp>
        <stp>[Crispin Spreadsheet.xlsx]OEI!R471C7</stp>
        <tr r="G471" s="1"/>
      </tp>
      <tp>
        <v>411.9</v>
        <stp/>
        <stp>##V3_BDPV12</stp>
        <stp>BME LN Equity</stp>
        <stp>LAST_PRICE</stp>
        <stp>[Crispin Spreadsheet.xlsx]OEI!R467C7</stp>
        <tr r="G467" s="1"/>
      </tp>
      <tp>
        <v>3.9249999999999998</v>
        <stp/>
        <stp>##V3_BDPV12</stp>
        <stp>RIG US Equity</stp>
        <stp>LAST_PRICE</stp>
        <stp>[Crispin Spreadsheet.xlsx]OEI!R805C7</stp>
        <tr r="G805" s="1"/>
      </tp>
      <tp>
        <v>173.97</v>
        <stp/>
        <stp>##V3_BDPV12</stp>
        <stp>CME US Equity</stp>
        <stp>LAST_PRICE</stp>
        <stp>[Crispin Spreadsheet.xlsx]OEI!R687C7</stp>
        <tr r="G687" s="1"/>
      </tp>
      <tp>
        <v>138.81</v>
        <stp/>
        <stp>##V3_BDPV12</stp>
        <stp>EOG US Equity</stp>
        <stp>LAST_PRICE</stp>
        <stp>[Crispin Spreadsheet.xlsx]OEI!R705C7</stp>
        <tr r="G705" s="1"/>
      </tp>
      <tp>
        <v>202</v>
        <stp/>
        <stp>##V3_BDPV12</stp>
        <stp>PFG LN Equity</stp>
        <stp>LAST_PRICE</stp>
        <stp>[Crispin Spreadsheet.xlsx]OEI!R585C7</stp>
        <tr r="G585" s="1"/>
      </tp>
      <tp>
        <v>456</v>
        <stp/>
        <stp>##V3_BDPV12</stp>
        <stp>PAG LN Equity</stp>
        <stp>LAST_PRICE</stp>
        <stp>[Crispin Spreadsheet.xlsx]OEI!R575C7</stp>
        <tr r="G575" s="1"/>
      </tp>
      <tp>
        <v>3.9950000000000001</v>
        <stp/>
        <stp>##V3_BDPV12</stp>
        <stp>MCG US Equity</stp>
        <stp>LAST_PRICE</stp>
        <stp>[Crispin Spreadsheet.xlsx]OEI!R755C7</stp>
        <tr r="G755" s="1"/>
      </tp>
      <tp>
        <v>35.630000000000003</v>
        <stp/>
        <stp>##V3_BDPV12</stp>
        <stp>TCEHY US Equity</stp>
        <stp>LAST_PRICE</stp>
        <stp>[Crispin Spreadsheet.xlsx]OEI!R801C7</stp>
        <tr r="G801" s="1"/>
      </tp>
      <tp>
        <v>21.734999999999999</v>
        <stp/>
        <stp>##V3_BDPV12</stp>
        <stp>TKWY NA Equity</stp>
        <stp>LAST_PRICE</stp>
        <stp>[Crispin Spreadsheet.xlsx]OEI!R325C7</stp>
        <tr r="G325" s="1"/>
      </tp>
      <tp>
        <v>2.2149999999999999</v>
        <stp/>
        <stp>##V3_BDPV12</stp>
        <stp>HUNT NO Equity</stp>
        <stp>LAST_PRICE</stp>
        <stp>[Crispin Spreadsheet.xlsx]OEI!R338C7</stp>
        <tr r="G338" s="1"/>
      </tp>
      <tp t="s">
        <v>GBP</v>
        <stp/>
        <stp>##V3_BDPV12</stp>
        <stp>GB00BM8Z2W66 Govt</stp>
        <stp>CRNCY</stp>
        <stp>[Crispin Spreadsheet.xlsx]SWAN!R164C4</stp>
        <tr r="D164" s="3"/>
      </tp>
      <tp>
        <v>244.13</v>
        <stp/>
        <stp>##V3_BDPV12</stp>
        <stp>MSFT US Equity</stp>
        <stp>LAST_PRICE</stp>
        <stp>[Crispin Spreadsheet.xlsx]OEI!R758C7</stp>
        <tr r="G758" s="1"/>
      </tp>
      <tp>
        <v>1871</v>
        <stp/>
        <stp>##V3_BDPV12</stp>
        <stp>PLUS LN Equity</stp>
        <stp>LAST_PRICE</stp>
        <stp>[Crispin Spreadsheet.xlsx]FDXC!R121C7</stp>
        <tr r="G121" s="8"/>
      </tp>
      <tp>
        <v>127.88500000000001</v>
        <stp/>
        <stp>##V3_BDPV12</stp>
        <stp>FMC US Equity</stp>
        <stp>LAST_PRICE</stp>
        <stp>[Crispin Spreadsheet.xlsx]FDXC!R132C7</stp>
        <tr r="G132" s="8"/>
      </tp>
      <tp>
        <v>337.7</v>
        <stp/>
        <stp>##V3_BDPV12</stp>
        <stp>AKRBP NO Equity</stp>
        <stp>PX_YEST_CLOSE</stp>
        <stp>[Crispin Spreadsheet.xlsx]FDXC!R96C6</stp>
        <tr r="F96" s="8"/>
      </tp>
      <tp t="s">
        <v>JPY</v>
        <stp/>
        <stp>##V3_BDPV12</stp>
        <stp>3382 JT Equity</stp>
        <stp>CRNCY</stp>
        <stp>[Crispin Spreadsheet.xlsx]OEI!R294C4</stp>
        <tr r="D294" s="1"/>
      </tp>
      <tp>
        <v>202</v>
        <stp/>
        <stp>##V3_BDPV12</stp>
        <stp>PFG LN Equity</stp>
        <stp>LAST_PRICE</stp>
        <stp>[Crispin Spreadsheet.xlsx]FDXC!R122C7</stp>
        <tr r="G122" s="8"/>
      </tp>
      <tp t="s">
        <v>JPY</v>
        <stp/>
        <stp>##V3_BDPV12</stp>
        <stp>6758 JT Equity</stp>
        <stp>CRNCY</stp>
        <stp>[Crispin Spreadsheet.xlsx]OEI!R299C4</stp>
        <tr r="D299" s="1"/>
      </tp>
      <tp>
        <v>8.4550000000000001</v>
        <stp/>
        <stp>##V3_BDPV12</stp>
        <stp>SLCJY US Equity</stp>
        <stp>PX_YEST_CLOSE</stp>
        <stp>[Crispin Spreadsheet.xlsx]OPUS!R82C6</stp>
        <tr r="F82" s="6"/>
      </tp>
      <tp>
        <v>4511</v>
        <stp/>
        <stp>##V3_BDPV12</stp>
        <stp>SSW SJ Equity</stp>
        <stp>LAST_PRICE</stp>
        <stp>[Crispin Spreadsheet.xlsx]FDXC!R102C7</stp>
        <tr r="G102" s="8"/>
      </tp>
      <tp t="s">
        <v>GBp</v>
        <stp/>
        <stp>##V3_BDPV12</stp>
        <stp>ASHM LN Equity</stp>
        <stp>CRNCY</stp>
        <stp>[Crispin Spreadsheet.xlsx]SWAN!R81C4</stp>
        <tr r="D81" s="3"/>
      </tp>
      <tp t="s">
        <v>#N/A Real Time</v>
        <stp/>
        <stp>##V3_BDPV12</stp>
        <stp>TUNG LN Equity</stp>
        <stp>LAST_PRICE</stp>
        <stp>[Crispin Spreadsheet.xlsx]FDXC!R125C7</stp>
        <tr r="G125" s="8"/>
      </tp>
      <tp t="s">
        <v>#N/A Real Time</v>
        <stp/>
        <stp>##V3_BDPV12</stp>
        <stp>DC/ LN Equity</stp>
        <stp>LAST_PRICE</stp>
        <stp>[Crispin Spreadsheet.xlsx]FDXC!R112C7</stp>
        <tr r="G112" s="8"/>
      </tp>
      <tp>
        <v>4.33</v>
        <stp/>
        <stp>##V3_BDPV12</stp>
        <stp>SDPL MK Equity</stp>
        <stp>PX_YEST_CLOSE</stp>
        <stp>[Crispin Spreadsheet.xlsx]SWAN!R42C6</stp>
        <tr r="F42" s="3"/>
      </tp>
      <tp>
        <v>1.0417000000000001</v>
        <stp/>
        <stp>##V3_BDPV12</stp>
        <stp>EURUSD Curncy</stp>
        <stp>LAST_PRICE</stp>
        <stp>[Crispin Spreadsheet.xlsx]SWAN!R56C13</stp>
        <tr r="M56" s="3"/>
      </tp>
      <tp>
        <v>1.0417000000000001</v>
        <stp/>
        <stp>##V3_BDPV12</stp>
        <stp>EURUSD Curncy</stp>
        <stp>LAST_PRICE</stp>
        <stp>[Crispin Spreadsheet.xlsx]SWAN!R55C13</stp>
        <tr r="M55" s="3"/>
      </tp>
      <tp>
        <v>44.16</v>
        <stp/>
        <stp>##V3_BDPV12</stp>
        <stp>SLCE3 BS Equity</stp>
        <stp>LAST_PRICE</stp>
        <stp>[Crispin Spreadsheet.xlsx]SWAN!R13C7</stp>
        <tr r="G13" s="3"/>
      </tp>
      <tp>
        <v>61.101900000000001</v>
        <stp/>
        <stp>##V3_BDPV12</stp>
        <stp>USDRUB Curncy</stp>
        <stp>LAST_PRICE</stp>
        <stp>[Crispin Spreadsheet.xlsx]OEI!R911C7</stp>
        <tr r="G911" s="1"/>
      </tp>
      <tp>
        <v>5.68</v>
        <stp/>
        <stp>##V3_BDPV12</stp>
        <stp>NHC AU Equity</stp>
        <stp>LAST_PRICE</stp>
        <stp>[Crispin Spreadsheet.xlsx]OEI!R22C7</stp>
        <tr r="G22" s="1"/>
      </tp>
      <tp>
        <v>3.03</v>
        <stp/>
        <stp>##V3_BDPV12</stp>
        <stp>BLD AU Equity</stp>
        <stp>LAST_PRICE</stp>
        <stp>[Crispin Spreadsheet.xlsx]OEI!R16C7</stp>
        <tr r="G16" s="1"/>
      </tp>
      <tp>
        <v>24.074999999999999</v>
        <stp/>
        <stp>##V3_BDPV12</stp>
        <stp>GLE FP Equity</stp>
        <stp>LAST_PRICE</stp>
        <stp>[Crispin Spreadsheet.xlsx]OEI!R130C7</stp>
        <tr r="G130" s="1"/>
      </tp>
      <tp>
        <v>132.24</v>
        <stp/>
        <stp>##V3_BDPV12</stp>
        <stp>PPG US Equity</stp>
        <stp>LAST_PRICE</stp>
        <stp>[Crispin Spreadsheet.xlsx]OEI!R782C7</stp>
        <tr r="G782" s="1"/>
      </tp>
      <tp>
        <v>21.7</v>
        <stp/>
        <stp>##V3_BDPV12</stp>
        <stp>OBD LN Equity</stp>
        <stp>LAST_PRICE</stp>
        <stp>[Crispin Spreadsheet.xlsx]OEI!R571C7</stp>
        <tr r="G571" s="1"/>
      </tp>
      <tp>
        <v>110.31</v>
        <stp/>
        <stp>##V3_BDPV12</stp>
        <stp>XOM US Equity</stp>
        <stp>LAST_PRICE</stp>
        <stp>[Crispin Spreadsheet.xlsx]OEI!R708C7</stp>
        <tr r="G708" s="1"/>
      </tp>
      <tp>
        <v>3797</v>
        <stp/>
        <stp>##V3_BDPV12</stp>
        <stp>BKG LN Equity</stp>
        <stp>LAST_PRICE</stp>
        <stp>[Crispin Spreadsheet.xlsx]OEI!R472C7</stp>
        <tr r="G472" s="1"/>
      </tp>
      <tp>
        <v>78.849999999999994</v>
        <stp/>
        <stp>##V3_BDPV12</stp>
        <stp>WAF GY Equity</stp>
        <stp>LAST_PRICE</stp>
        <stp>[Crispin Spreadsheet.xlsx]OEI!R183C7</stp>
        <tr r="G183" s="1"/>
      </tp>
      <tp>
        <v>1456</v>
        <stp/>
        <stp>##V3_BDPV12</stp>
        <stp>TGA LN Equity</stp>
        <stp>LAST_PRICE</stp>
        <stp>[Crispin Spreadsheet.xlsx]OEI!R624C7</stp>
        <tr r="G624" s="1"/>
      </tp>
      <tp>
        <v>232.9</v>
        <stp/>
        <stp>##V3_BDPV12</stp>
        <stp>POLY LN Equity</stp>
        <stp>LAST_PRICE</stp>
        <stp>[Crispin Spreadsheet.xlsx]OEI!R582C7</stp>
        <tr r="G582" s="1"/>
      </tp>
      <tp>
        <v>10650</v>
        <stp/>
        <stp>##V3_BDPV12</stp>
        <stp>5032 JT Equity</stp>
        <stp>LAST_PRICE</stp>
        <stp>[Crispin Spreadsheet.xlsx]SWAN!R36C7</stp>
        <tr r="G36" s="3"/>
      </tp>
      <tp>
        <v>387.745</v>
        <stp/>
        <stp>##V3_BDPV12</stp>
        <stp>CHTR US Equity</stp>
        <stp>LAST_PRICE</stp>
        <stp>[Crispin Spreadsheet.xlsx]OEI!R679C7</stp>
        <tr r="G679" s="1"/>
      </tp>
      <tp>
        <v>36.19</v>
        <stp/>
        <stp>##V3_BDPV12</stp>
        <stp>COHR US Equity</stp>
        <stp>LAST_PRICE</stp>
        <stp>[Crispin Spreadsheet.xlsx]OEI!R689C7</stp>
        <tr r="G689" s="1"/>
      </tp>
      <tp>
        <v>2114</v>
        <stp/>
        <stp>##V3_BDPV12</stp>
        <stp>BRBY LN Equity</stp>
        <stp>LAST_PRICE</stp>
        <stp>[Crispin Spreadsheet.xlsx]OEI!R482C7</stp>
        <tr r="G482" s="1"/>
      </tp>
      <tp>
        <v>3360</v>
        <stp/>
        <stp>##V3_BDPV12</stp>
        <stp>BATS LN Equity</stp>
        <stp>LAST_PRICE</stp>
        <stp>[Crispin Spreadsheet.xlsx]OEI!R478C7</stp>
        <tr r="G478" s="1"/>
      </tp>
      <tp>
        <v>11795</v>
        <stp/>
        <stp>##V3_BDPV12</stp>
        <stp>FLTR LN Equity</stp>
        <stp>PX_YEST_CLOSE</stp>
        <stp>[Crispin Spreadsheet.xlsx]SWAN!R94C6</stp>
        <tr r="F94" s="3"/>
      </tp>
      <tp t="s">
        <v>JPY</v>
        <stp/>
        <stp>##V3_BDPV12</stp>
        <stp>2331 JT Equity</stp>
        <stp>CRNCY</stp>
        <stp>[Crispin Spreadsheet.xlsx]OEI!R298C4</stp>
        <tr r="D298" s="1"/>
      </tp>
      <tp t="s">
        <v>JPY</v>
        <stp/>
        <stp>##V3_BDPV12</stp>
        <stp>6981 JT Equity</stp>
        <stp>CRNCY</stp>
        <stp>[Crispin Spreadsheet.xlsx]OEI!R283C4</stp>
        <tr r="D283" s="1"/>
      </tp>
      <tp t="s">
        <v>EUR</v>
        <stp/>
        <stp>##V3_BDPV12</stp>
        <stp>CNHI IM Equity</stp>
        <stp>CRNCY</stp>
        <stp>[Crispin Spreadsheet.xlsx]FDXC!R88C4</stp>
        <tr r="D88" s="8"/>
      </tp>
      <tp>
        <v>82.05</v>
        <stp/>
        <stp>##V3_BDPV12</stp>
        <stp>CURY LN Equity</stp>
        <stp>PX_YEST_CLOSE</stp>
        <stp>[Crispin Spreadsheet.xlsx]SWAN!R92C6</stp>
        <tr r="F92" s="3"/>
      </tp>
      <tp t="s">
        <v>MYR</v>
        <stp/>
        <stp>##V3_BDPV12</stp>
        <stp>SDPL MK Equity</stp>
        <stp>CRNCY</stp>
        <stp>[Crispin Spreadsheet.xlsx]OPUS!R26C4</stp>
        <tr r="D26" s="6"/>
      </tp>
      <tp>
        <v>0.82989999999999997</v>
        <stp/>
        <stp>##V3_BDPV12</stp>
        <stp>USDGBp Curncy</stp>
        <stp>LAST_PRICE</stp>
        <stp>[Crispin Spreadsheet.xlsx]FDXC!R60C13</stp>
        <tr r="M60" s="8"/>
      </tp>
      <tp>
        <v>0.82989999999999997</v>
        <stp/>
        <stp>##V3_BDPV12</stp>
        <stp>USDGBp Curncy</stp>
        <stp>LAST_PRICE</stp>
        <stp>[Crispin Spreadsheet.xlsx]FDXC!R61C13</stp>
        <tr r="M61" s="8"/>
      </tp>
      <tp>
        <v>0.82989999999999997</v>
        <stp/>
        <stp>##V3_BDPV12</stp>
        <stp>USDGBp Curncy</stp>
        <stp>LAST_PRICE</stp>
        <stp>[Crispin Spreadsheet.xlsx]FDXC!R63C13</stp>
        <tr r="M63" s="8"/>
      </tp>
      <tp>
        <v>0.82989999999999997</v>
        <stp/>
        <stp>##V3_BDPV12</stp>
        <stp>USDGBp Curncy</stp>
        <stp>LAST_PRICE</stp>
        <stp>[Crispin Spreadsheet.xlsx]FDXC!R64C13</stp>
        <tr r="M64" s="8"/>
      </tp>
      <tp>
        <v>0.82989999999999997</v>
        <stp/>
        <stp>##V3_BDPV12</stp>
        <stp>USDGBp Curncy</stp>
        <stp>LAST_PRICE</stp>
        <stp>[Crispin Spreadsheet.xlsx]FDXC!R65C13</stp>
        <tr r="M65" s="8"/>
      </tp>
      <tp>
        <v>0.82989999999999997</v>
        <stp/>
        <stp>##V3_BDPV12</stp>
        <stp>USDGBp Curncy</stp>
        <stp>LAST_PRICE</stp>
        <stp>[Crispin Spreadsheet.xlsx]FDXC!R48C13</stp>
        <tr r="M48" s="8"/>
      </tp>
      <tp>
        <v>0.82989999999999997</v>
        <stp/>
        <stp>##V3_BDPV12</stp>
        <stp>USDGBp Curncy</stp>
        <stp>LAST_PRICE</stp>
        <stp>[Crispin Spreadsheet.xlsx]FDXC!R49C13</stp>
        <tr r="M49" s="8"/>
      </tp>
      <tp>
        <v>0.82989999999999997</v>
        <stp/>
        <stp>##V3_BDPV12</stp>
        <stp>USDGBp Curncy</stp>
        <stp>LAST_PRICE</stp>
        <stp>[Crispin Spreadsheet.xlsx]FDXC!R40C13</stp>
        <tr r="M40" s="8"/>
      </tp>
      <tp>
        <v>0.82989999999999997</v>
        <stp/>
        <stp>##V3_BDPV12</stp>
        <stp>USDGBp Curncy</stp>
        <stp>LAST_PRICE</stp>
        <stp>[Crispin Spreadsheet.xlsx]FDXC!R41C13</stp>
        <tr r="M41" s="8"/>
      </tp>
      <tp>
        <v>0.82989999999999997</v>
        <stp/>
        <stp>##V3_BDPV12</stp>
        <stp>USDGBp Curncy</stp>
        <stp>LAST_PRICE</stp>
        <stp>[Crispin Spreadsheet.xlsx]FDXC!R42C13</stp>
        <tr r="M42" s="8"/>
      </tp>
      <tp>
        <v>0.82989999999999997</v>
        <stp/>
        <stp>##V3_BDPV12</stp>
        <stp>USDGBp Curncy</stp>
        <stp>LAST_PRICE</stp>
        <stp>[Crispin Spreadsheet.xlsx]FDXC!R43C13</stp>
        <tr r="M43" s="8"/>
      </tp>
      <tp>
        <v>0.82989999999999997</v>
        <stp/>
        <stp>##V3_BDPV12</stp>
        <stp>USDGBp Curncy</stp>
        <stp>LAST_PRICE</stp>
        <stp>[Crispin Spreadsheet.xlsx]FDXC!R44C13</stp>
        <tr r="M44" s="8"/>
      </tp>
      <tp>
        <v>0.82989999999999997</v>
        <stp/>
        <stp>##V3_BDPV12</stp>
        <stp>USDGBp Curncy</stp>
        <stp>LAST_PRICE</stp>
        <stp>[Crispin Spreadsheet.xlsx]FDXC!R45C13</stp>
        <tr r="M45" s="8"/>
      </tp>
      <tp>
        <v>0.82989999999999997</v>
        <stp/>
        <stp>##V3_BDPV12</stp>
        <stp>USDGBp Curncy</stp>
        <stp>LAST_PRICE</stp>
        <stp>[Crispin Spreadsheet.xlsx]FDXC!R46C13</stp>
        <tr r="M46" s="8"/>
      </tp>
      <tp>
        <v>0.82989999999999997</v>
        <stp/>
        <stp>##V3_BDPV12</stp>
        <stp>USDGBp Curncy</stp>
        <stp>LAST_PRICE</stp>
        <stp>[Crispin Spreadsheet.xlsx]FDXC!R47C13</stp>
        <tr r="M47" s="8"/>
      </tp>
      <tp>
        <v>0.82989999999999997</v>
        <stp/>
        <stp>##V3_BDPV12</stp>
        <stp>USDGBp Curncy</stp>
        <stp>LAST_PRICE</stp>
        <stp>[Crispin Spreadsheet.xlsx]FDXC!R58C13</stp>
        <tr r="M58" s="8"/>
      </tp>
      <tp>
        <v>0.82989999999999997</v>
        <stp/>
        <stp>##V3_BDPV12</stp>
        <stp>USDGBp Curncy</stp>
        <stp>LAST_PRICE</stp>
        <stp>[Crispin Spreadsheet.xlsx]FDXC!R59C13</stp>
        <tr r="M59" s="8"/>
      </tp>
      <tp>
        <v>0.82989999999999997</v>
        <stp/>
        <stp>##V3_BDPV12</stp>
        <stp>USDGBp Curncy</stp>
        <stp>LAST_PRICE</stp>
        <stp>[Crispin Spreadsheet.xlsx]FDXC!R50C13</stp>
        <tr r="M50" s="8"/>
      </tp>
      <tp>
        <v>0.82989999999999997</v>
        <stp/>
        <stp>##V3_BDPV12</stp>
        <stp>USDGBp Curncy</stp>
        <stp>LAST_PRICE</stp>
        <stp>[Crispin Spreadsheet.xlsx]FDXC!R51C13</stp>
        <tr r="M51" s="8"/>
      </tp>
      <tp>
        <v>0.82989999999999997</v>
        <stp/>
        <stp>##V3_BDPV12</stp>
        <stp>USDGBp Curncy</stp>
        <stp>LAST_PRICE</stp>
        <stp>[Crispin Spreadsheet.xlsx]FDXC!R52C13</stp>
        <tr r="M52" s="8"/>
      </tp>
      <tp>
        <v>0.82989999999999997</v>
        <stp/>
        <stp>##V3_BDPV12</stp>
        <stp>USDGBp Curncy</stp>
        <stp>LAST_PRICE</stp>
        <stp>[Crispin Spreadsheet.xlsx]FDXC!R53C13</stp>
        <tr r="M53" s="8"/>
      </tp>
      <tp>
        <v>0.82989999999999997</v>
        <stp/>
        <stp>##V3_BDPV12</stp>
        <stp>USDGBp Curncy</stp>
        <stp>LAST_PRICE</stp>
        <stp>[Crispin Spreadsheet.xlsx]FDXC!R54C13</stp>
        <tr r="M54" s="8"/>
      </tp>
      <tp>
        <v>0.82989999999999997</v>
        <stp/>
        <stp>##V3_BDPV12</stp>
        <stp>USDGBp Curncy</stp>
        <stp>LAST_PRICE</stp>
        <stp>[Crispin Spreadsheet.xlsx]FDXC!R55C13</stp>
        <tr r="M55" s="8"/>
      </tp>
      <tp>
        <v>0.82989999999999997</v>
        <stp/>
        <stp>##V3_BDPV12</stp>
        <stp>USDGBp Curncy</stp>
        <stp>LAST_PRICE</stp>
        <stp>[Crispin Spreadsheet.xlsx]FDXC!R56C13</stp>
        <tr r="M56" s="8"/>
      </tp>
      <tp>
        <v>0.82989999999999997</v>
        <stp/>
        <stp>##V3_BDPV12</stp>
        <stp>USDGBp Curncy</stp>
        <stp>LAST_PRICE</stp>
        <stp>[Crispin Spreadsheet.xlsx]FDXC!R57C13</stp>
        <tr r="M57" s="8"/>
      </tp>
      <tp>
        <v>11.9855</v>
        <stp/>
        <stp>##V3_BDPV12</stp>
        <stp>GBPNOK Curncy</stp>
        <stp>LAST_PRICE</stp>
        <stp>[Crispin Spreadsheet.xlsx]OPUS!R30C13</stp>
        <tr r="M30" s="6"/>
      </tp>
      <tp>
        <v>11.9855</v>
        <stp/>
        <stp>##V3_BDPV12</stp>
        <stp>GBPNOK Curncy</stp>
        <stp>LAST_PRICE</stp>
        <stp>[Crispin Spreadsheet.xlsx]OPUS!R31C13</stp>
        <tr r="M31" s="6"/>
      </tp>
      <tp>
        <v>11.9855</v>
        <stp/>
        <stp>##V3_BDPV12</stp>
        <stp>GBPNOK Curncy</stp>
        <stp>LAST_PRICE</stp>
        <stp>[Crispin Spreadsheet.xlsx]OPUS!R32C13</stp>
        <tr r="M32" s="6"/>
      </tp>
      <tp>
        <v>11.9855</v>
        <stp/>
        <stp>##V3_BDPV12</stp>
        <stp>GBPNOK Curncy</stp>
        <stp>LAST_PRICE</stp>
        <stp>[Crispin Spreadsheet.xlsx]OPUS!R29C13</stp>
        <tr r="M29" s="6"/>
      </tp>
      <tp>
        <v>53.05</v>
        <stp/>
        <stp>##V3_BDPV12</stp>
        <stp>BNP FP Equity</stp>
        <stp>LAST_PRICE</stp>
        <stp>[Crispin Spreadsheet.xlsx]OEI!R96C7</stp>
        <tr r="G96" s="1"/>
      </tp>
      <tp>
        <v>816</v>
        <stp/>
        <stp>##V3_BDPV12</stp>
        <stp>BA/ LN Equity</stp>
        <stp>LAST_PRICE</stp>
        <stp>[Crispin Spreadsheet.xlsx]SWAN!R85C7</stp>
        <tr r="G85" s="3"/>
      </tp>
      <tp>
        <v>138.68</v>
        <stp/>
        <stp>##V3_BDPV12</stp>
        <stp>USDJPY Curncy</stp>
        <stp>LAST_PRICE</stp>
        <stp>[Crispin Spreadsheet.xlsx]OEI!R916C7</stp>
        <tr r="G916" s="1"/>
      </tp>
      <tp>
        <v>138.68</v>
        <stp/>
        <stp>##V3_BDPV12</stp>
        <stp>USDJPY Curncy</stp>
        <stp>LAST_PRICE</stp>
        <stp>[Crispin Spreadsheet.xlsx]OEI!R886C7</stp>
        <tr r="G886" s="1"/>
      </tp>
      <tp>
        <v>52.4</v>
        <stp/>
        <stp>##V3_BDPV12</stp>
        <stp>IQE LN Equity</stp>
        <stp>LAST_PRICE</stp>
        <stp>[Crispin Spreadsheet.xlsx]OEI!R541C7</stp>
        <tr r="G541" s="1"/>
      </tp>
      <tp>
        <v>244.5</v>
        <stp/>
        <stp>##V3_BDPV12</stp>
        <stp>KGF LN Equity</stp>
        <stp>LAST_PRICE</stp>
        <stp>[Crispin Spreadsheet.xlsx]OEI!R552C7</stp>
        <tr r="G552" s="1"/>
      </tp>
      <tp>
        <v>30.3</v>
        <stp/>
        <stp>##V3_BDPV12</stp>
        <stp>UOB SP Equity</stp>
        <stp>LAST_PRICE</stp>
        <stp>[Crispin Spreadsheet.xlsx]OEI!R366C7</stp>
        <tr r="G366" s="1"/>
      </tp>
      <tp>
        <v>313.89999999999998</v>
        <stp/>
        <stp>##V3_BDPV12</stp>
        <stp>ROG SW Equity</stp>
        <stp>LAST_PRICE</stp>
        <stp>[Crispin Spreadsheet.xlsx]OEI!R433C7</stp>
        <tr r="G433" s="1"/>
      </tp>
      <tp>
        <v>26.215</v>
        <stp/>
        <stp>##V3_BDPV12</stp>
        <stp>TTM US Equity</stp>
        <stp>LAST_PRICE</stp>
        <stp>[Crispin Spreadsheet.xlsx]OEI!R799C7</stp>
        <tr r="G799" s="1"/>
      </tp>
      <tp>
        <v>12</v>
        <stp/>
        <stp>##V3_BDPV12</stp>
        <stp>FTC LN Equity</stp>
        <stp>LAST_PRICE</stp>
        <stp>[Crispin Spreadsheet.xlsx]OEI!R507C7</stp>
        <tr r="G507" s="1"/>
      </tp>
      <tp>
        <v>154.02000000000001</v>
        <stp/>
        <stp>##V3_BDPV12</stp>
        <stp>CRM US Equity</stp>
        <stp>LAST_PRICE</stp>
        <stp>[Crispin Spreadsheet.xlsx]OEI!R789C7</stp>
        <tr r="G789" s="1"/>
      </tp>
      <tp>
        <v>54.46</v>
        <stp/>
        <stp>##V3_BDPV12</stp>
        <stp>FAF US Equity</stp>
        <stp>LAST_PRICE</stp>
        <stp>[Crispin Spreadsheet.xlsx]OEI!R712C7</stp>
        <tr r="G712" s="1"/>
      </tp>
      <tp>
        <v>37.984999999999999</v>
        <stp/>
        <stp>##V3_BDPV12</stp>
        <stp>EEM US Equity</stp>
        <stp>LAST_PRICE</stp>
        <stp>[Crispin Spreadsheet.xlsx]OEI!R849C7</stp>
        <tr r="G849" s="1"/>
      </tp>
      <tp>
        <v>99.06</v>
        <stp/>
        <stp>##V3_BDPV12</stp>
        <stp>TEL NO Equity</stp>
        <stp>LAST_PRICE</stp>
        <stp>[Crispin Spreadsheet.xlsx]OEI!R348C7</stp>
        <tr r="G348" s="1"/>
      </tp>
      <tp>
        <v>86.5</v>
        <stp/>
        <stp>##V3_BDPV12</stp>
        <stp>STB NO Equity</stp>
        <stp>LAST_PRICE</stp>
        <stp>[Crispin Spreadsheet.xlsx]OEI!R346C7</stp>
        <tr r="G346" s="1"/>
      </tp>
      <tp>
        <v>27.02</v>
        <stp/>
        <stp>##V3_BDPV12</stp>
        <stp>GARAN TI Equity</stp>
        <stp>LAST_PRICE</stp>
        <stp>[Crispin Spreadsheet.xlsx]OEI!R443C7</stp>
        <tr r="G443" s="1"/>
      </tp>
      <tp>
        <v>2.5499999999999998</v>
        <stp/>
        <stp>##V3_BDPV12</stp>
        <stp>SMR AU Equity</stp>
        <stp>LAST_PRICE</stp>
        <stp>[Crispin Spreadsheet.xlsx]SWAN!R9C7</stp>
        <tr r="G9" s="3"/>
      </tp>
      <tp>
        <v>96.474999999999994</v>
        <stp/>
        <stp>##V3_BDPV12</stp>
        <stp>GOOGL US Equity</stp>
        <stp>LAST_PRICE</stp>
        <stp>[Crispin Spreadsheet.xlsx]OEI!R651C7</stp>
        <tr r="G651" s="1"/>
      </tp>
      <tp>
        <v>52.7</v>
        <stp/>
        <stp>##V3_BDPV12</stp>
        <stp>BOSS GY Equity</stp>
        <stp>LAST_PRICE</stp>
        <stp>[Crispin Spreadsheet.xlsx]OEI!R169C7</stp>
        <tr r="G169" s="1"/>
      </tp>
      <tp>
        <v>887.2</v>
        <stp/>
        <stp>##V3_BDPV12</stp>
        <stp>FRES LN Equity</stp>
        <stp>LAST_PRICE</stp>
        <stp>[Crispin Spreadsheet.xlsx]OEI!R509C7</stp>
        <tr r="G509" s="1"/>
      </tp>
      <tp>
        <v>15.22</v>
        <stp/>
        <stp>##V3_BDPV12</stp>
        <stp>EBRO SQ Equity</stp>
        <stp>PX_YEST_CLOSE</stp>
        <stp>[Crispin Spreadsheet.xlsx]OPUS!R41C6</stp>
        <tr r="F41" s="6"/>
      </tp>
      <tp t="s">
        <v>JPY</v>
        <stp/>
        <stp>##V3_BDPV12</stp>
        <stp>6395 JT Equity</stp>
        <stp>CRNCY</stp>
        <stp>[Crispin Spreadsheet.xlsx]OEI!R303C4</stp>
        <tr r="D303" s="1"/>
      </tp>
      <tp>
        <v>34.11</v>
        <stp/>
        <stp>##V3_BDPV12</stp>
        <stp>IGLN LN Equity</stp>
        <stp>PX_YEST_CLOSE</stp>
        <stp>[Crispin Spreadsheet.xlsx]OPUS!R60C6</stp>
        <tr r="F60" s="6"/>
      </tp>
      <tp t="s">
        <v>NOK</v>
        <stp/>
        <stp>##V3_BDPV12</stp>
        <stp>NODL NO Equity</stp>
        <stp>CRNCY</stp>
        <stp>[Crispin Spreadsheet.xlsx]FDXC!R97C4</stp>
        <tr r="D97" s="8"/>
      </tp>
      <tp t="s">
        <v>JPY</v>
        <stp/>
        <stp>##V3_BDPV12</stp>
        <stp>8929 JT Equity</stp>
        <stp>CRNCY</stp>
        <stp>[Crispin Spreadsheet.xlsx]OEI!R258C4</stp>
        <tr r="D258" s="1"/>
      </tp>
      <tp>
        <v>40.909999999999997</v>
        <stp/>
        <stp>##V3_BDPV12</stp>
        <stp>ARMK US Equity</stp>
        <stp>LAST_PRICE</stp>
        <stp>[Crispin Spreadsheet.xlsx]SWAN!R133C7</stp>
        <tr r="G133" s="3"/>
      </tp>
      <tp>
        <v>11795</v>
        <stp/>
        <stp>##V3_BDPV12</stp>
        <stp>FLTR LN Equity</stp>
        <stp>PX_YEST_CLOSE</stp>
        <stp>[Crispin Spreadsheet.xlsx]FDXC!R48C6</stp>
        <tr r="F48" s="8"/>
      </tp>
      <tp>
        <v>1870</v>
        <stp/>
        <stp>##V3_BDPV12</stp>
        <stp>PLUS LN Equity</stp>
        <stp>PX_YEST_CLOSE</stp>
        <stp>[Crispin Spreadsheet.xlsx]FDXC!R59C6</stp>
        <tr r="F59" s="8"/>
      </tp>
      <tp>
        <v>33.9527</v>
        <stp/>
        <stp>##V3_BDPV12</stp>
        <stp>VSAT US Equity</stp>
        <stp>LAST_PRICE</stp>
        <stp>[Crispin Spreadsheet.xlsx]OPUS!R158C7</stp>
        <tr r="G158" s="6"/>
      </tp>
      <tp>
        <v>59.76</v>
        <stp/>
        <stp>##V3_BDPV12</stp>
        <stp>TEMN SW Equity</stp>
        <stp>PX_YEST_CLOSE</stp>
        <stp>[Crispin Spreadsheet.xlsx]SWAN!R75C6</stp>
        <tr r="F75" s="3"/>
      </tp>
      <tp>
        <v>194.1</v>
        <stp/>
        <stp>##V3_BDPV12</stp>
        <stp>SFOR LN Equity</stp>
        <stp>PX_YEST_CLOSE</stp>
        <stp>[Crispin Spreadsheet.xlsx]OPUS!R73C6</stp>
        <tr r="F73" s="6"/>
      </tp>
      <tp>
        <v>83.06</v>
        <stp/>
        <stp>##V3_BDPV12</stp>
        <stp>SONY US Equity</stp>
        <stp>LAST_PRICE</stp>
        <stp>[Crispin Spreadsheet.xlsx]FDXC!R134C7</stp>
        <tr r="G134" s="8"/>
      </tp>
      <tp t="s">
        <v>EUR</v>
        <stp/>
        <stp>##V3_BDPV12</stp>
        <stp>SAVE FP Equity</stp>
        <stp>CRNCY</stp>
        <stp>[Crispin Spreadsheet.xlsx]SWAN!R27C4</stp>
        <tr r="D27" s="3"/>
      </tp>
      <tp>
        <v>1.4320999999999999</v>
        <stp/>
        <stp>##V3_BDPV12</stp>
        <stp>EURSGD Curncy</stp>
        <stp>LAST_PRICE</stp>
        <stp>[Crispin Spreadsheet.xlsx]SWAN!R59C13</stp>
        <tr r="M59" s="3"/>
      </tp>
      <tp>
        <v>10.887</v>
        <stp/>
        <stp>##V3_BDPV12</stp>
        <stp>EURSEK Curncy</stp>
        <stp>LAST_PRICE</stp>
        <stp>[Crispin Spreadsheet.xlsx]SWAN!R69C13</stp>
        <tr r="M69" s="3"/>
      </tp>
      <tp>
        <v>10.887</v>
        <stp/>
        <stp>##V3_BDPV12</stp>
        <stp>EURSEK Curncy</stp>
        <stp>LAST_PRICE</stp>
        <stp>[Crispin Spreadsheet.xlsx]SWAN!R68C13</stp>
        <tr r="M68" s="3"/>
      </tp>
      <tp>
        <v>10.887</v>
        <stp/>
        <stp>##V3_BDPV12</stp>
        <stp>EURSEK Curncy</stp>
        <stp>LAST_PRICE</stp>
        <stp>[Crispin Spreadsheet.xlsx]SWAN!R70C13</stp>
        <tr r="M70" s="3"/>
      </tp>
      <tp>
        <v>10.450900000000001</v>
        <stp/>
        <stp>##V3_BDPV12</stp>
        <stp>USDSEK Curncy</stp>
        <stp>LAST_PRICE</stp>
        <stp>[Crispin Spreadsheet.xlsx]OEI!R917C7</stp>
        <tr r="G917" s="1"/>
      </tp>
      <tp>
        <v>0.25</v>
        <stp/>
        <stp>##V3_BDPV12</stp>
        <stp>MLX AU Equity</stp>
        <stp>LAST_PRICE</stp>
        <stp>[Crispin Spreadsheet.xlsx]OEI!R20C7</stp>
        <tr r="G20" s="1"/>
      </tp>
      <tp>
        <v>0.28000000000000003</v>
        <stp/>
        <stp>##V3_BDPV12</stp>
        <stp>GGR SP Equity</stp>
        <stp>LAST_PRICE</stp>
        <stp>[Crispin Spreadsheet.xlsx]OPE!R22C7</stp>
        <tr r="G22" s="7"/>
      </tp>
      <tp>
        <v>108.24</v>
        <stp/>
        <stp>##V3_BDPV12</stp>
        <stp>AIR FP Equity</stp>
        <stp>LAST_PRICE</stp>
        <stp>[Crispin Spreadsheet.xlsx]OEI!R90C7</stp>
        <tr r="G90" s="1"/>
      </tp>
      <tp>
        <v>179.4</v>
        <stp/>
        <stp>##V3_BDPV12</stp>
        <stp>CAP FP Equity</stp>
        <stp>LAST_PRICE</stp>
        <stp>[Crispin Spreadsheet.xlsx]OEI!R98C7</stp>
        <tr r="G98" s="1"/>
      </tp>
      <tp>
        <v>17.119499999999999</v>
        <stp/>
        <stp>##V3_BDPV12</stp>
        <stp>USDZAR Curncy</stp>
        <stp>LAST_PRICE</stp>
        <stp>[Crispin Spreadsheet.xlsx]OEI!R887C7</stp>
        <tr r="G887" s="1"/>
      </tp>
      <tp>
        <v>2.68</v>
        <stp/>
        <stp>##V3_BDPV12</stp>
        <stp>ATH CN Equity</stp>
        <stp>LAST_PRICE</stp>
        <stp>[Crispin Spreadsheet.xlsx]OEI!R53C7</stp>
        <tr r="G53" s="1"/>
      </tp>
      <tp>
        <v>84.84</v>
        <stp/>
        <stp>##V3_BDPV12</stp>
        <stp>AKE FP Equity</stp>
        <stp>LAST_PRICE</stp>
        <stp>[Crispin Spreadsheet.xlsx]OEI!R92C7</stp>
        <tr r="G92" s="1"/>
      </tp>
      <tp>
        <v>7.68</v>
        <stp/>
        <stp>##V3_BDPV12</stp>
        <stp>MTC LN Equity</stp>
        <stp>LAST_PRICE</stp>
        <stp>[Crispin Spreadsheet.xlsx]OEI!R564C7</stp>
        <tr r="G564" s="1"/>
      </tp>
      <tp>
        <v>47.335000000000001</v>
        <stp/>
        <stp>##V3_BDPV12</stp>
        <stp>WFC US Equity</stp>
        <stp>LAST_PRICE</stp>
        <stp>[Crispin Spreadsheet.xlsx]OEI!R824C7</stp>
        <tr r="G824" s="1"/>
      </tp>
      <tp>
        <v>4.6539999999999999</v>
        <stp/>
        <stp>##V3_BDPV12</stp>
        <stp>AGN NA Equity</stp>
        <stp>LAST_PRICE</stp>
        <stp>[Crispin Spreadsheet.xlsx]OEI!R319C7</stp>
        <tr r="G319" s="1"/>
      </tp>
      <tp>
        <v>11.68</v>
        <stp/>
        <stp>##V3_BDPV12</stp>
        <stp>GLB ID Equity</stp>
        <stp>LAST_PRICE</stp>
        <stp>[Crispin Spreadsheet.xlsx]OEI!R225C7</stp>
        <tr r="G225" s="1"/>
      </tp>
      <tp>
        <v>7.32</v>
        <stp/>
        <stp>##V3_BDPV12</stp>
        <stp>AMC US Equity</stp>
        <stp>LAST_PRICE</stp>
        <stp>[Crispin Spreadsheet.xlsx]OEI!R654C7</stp>
        <tr r="G654" s="1"/>
      </tp>
      <tp>
        <v>127.88500000000001</v>
        <stp/>
        <stp>##V3_BDPV12</stp>
        <stp>FMC US Equity</stp>
        <stp>LAST_PRICE</stp>
        <stp>[Crispin Spreadsheet.xlsx]OEI!R714C7</stp>
        <tr r="G714" s="1"/>
      </tp>
      <tp>
        <v>132.26</v>
        <stp/>
        <stp>##V3_BDPV12</stp>
        <stp>SIE GY Equity</stp>
        <stp>LAST_PRICE</stp>
        <stp>[Crispin Spreadsheet.xlsx]OEI!R182C7</stp>
        <tr r="G182" s="1"/>
      </tp>
      <tp>
        <v>21.28</v>
        <stp/>
        <stp>##V3_BDPV12</stp>
        <stp>SDF GY Equity</stp>
        <stp>LAST_PRICE</stp>
        <stp>[Crispin Spreadsheet.xlsx]OEI!R171C7</stp>
        <tr r="G171" s="1"/>
      </tp>
      <tp>
        <v>56.375</v>
        <stp/>
        <stp>##V3_BDPV12</stp>
        <stp>ELF US Equity</stp>
        <stp>LAST_PRICE</stp>
        <stp>[Crispin Spreadsheet.xlsx]OEI!R701C7</stp>
        <tr r="G701" s="1"/>
      </tp>
      <tp>
        <v>816.4</v>
        <stp/>
        <stp>##V3_BDPV12</stp>
        <stp>SGE LN Equity</stp>
        <stp>LAST_PRICE</stp>
        <stp>[Crispin Spreadsheet.xlsx]OEI!R622C7</stp>
        <tr r="G622" s="1"/>
      </tp>
      <tp>
        <v>92.96</v>
        <stp/>
        <stp>##V3_BDPV12</stp>
        <stp>VOD LN Equity</stp>
        <stp>LAST_PRICE</stp>
        <stp>[Crispin Spreadsheet.xlsx]OEI!R633C7</stp>
        <tr r="G633" s="1"/>
      </tp>
      <tp>
        <v>13.18</v>
        <stp/>
        <stp>##V3_BDPV12</stp>
        <stp>UCG IM Equity</stp>
        <stp>LAST_PRICE</stp>
        <stp>[Crispin Spreadsheet.xlsx]OEI!R250C7</stp>
        <tr r="G250" s="1"/>
      </tp>
      <tp>
        <v>19.844999999999999</v>
        <stp/>
        <stp>##V3_BDPV12</stp>
        <stp>LBTYA US Equity</stp>
        <stp>LAST_PRICE</stp>
        <stp>[Crispin Spreadsheet.xlsx]OEI!R744C7</stp>
        <tr r="G744" s="1"/>
      </tp>
      <tp>
        <v>303</v>
        <stp/>
        <stp>##V3_BDPV12</stp>
        <stp>8848 JT Equity</stp>
        <stp>LAST_PRICE</stp>
        <stp>[Crispin Spreadsheet.xlsx]FDXC!R93C7</stp>
        <tr r="G93" s="8"/>
      </tp>
      <tp>
        <v>44.71</v>
        <stp/>
        <stp>##V3_BDPV12</stp>
        <stp>EBAY US Equity</stp>
        <stp>LAST_PRICE</stp>
        <stp>[Crispin Spreadsheet.xlsx]OEI!R700C7</stp>
        <tr r="G700" s="1"/>
      </tp>
      <tp>
        <v>287.5</v>
        <stp/>
        <stp>##V3_BDPV12</stp>
        <stp>NFLX US Equity</stp>
        <stp>LAST_PRICE</stp>
        <stp>[Crispin Spreadsheet.xlsx]OEI!R761C7</stp>
        <tr r="G761" s="1"/>
      </tp>
      <tp t="s">
        <v>NOK</v>
        <stp/>
        <stp>##V3_BDPV12</stp>
        <stp>NODL NO Equity</stp>
        <stp>CRNCY</stp>
        <stp>[Crispin Spreadsheet.xlsx]FDXC!R24C4</stp>
        <tr r="D24" s="8"/>
      </tp>
      <tp t="s">
        <v>JPY</v>
        <stp/>
        <stp>##V3_BDPV12</stp>
        <stp>8001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Spreadsheet.xlsx]OEI!R271C4</stp>
        <tr r="D271" s="1"/>
      </tp>
      <tp>
        <v>441.47</v>
        <stp/>
        <stp>##V3_BDPV12</stp>
        <stp>DE US Equity</stp>
        <stp>PX_YEST_CLOSE</stp>
        <stp>[Crispin Spreadsheet.xlsx]SWAN!R139C6</stp>
        <tr r="F139" s="3"/>
      </tp>
      <tp t="s">
        <v>GBp</v>
        <stp/>
        <stp>##V3_BDPV12</stp>
        <stp>FLTR LN Equity</stp>
        <stp>CRNCY</stp>
        <stp>[Crispin Spreadsheet.xlsx]OPUS!R55C4</stp>
        <tr r="D55" s="6"/>
      </tp>
      <tp>
        <v>34.08</v>
        <stp/>
        <stp>##V3_BDPV12</stp>
        <stp>IGLN LN Equity</stp>
        <stp>LAST_PRICE</stp>
        <stp>[Crispin Spreadsheet.xlsx]SWAN!R158C7</stp>
        <tr r="G158" s="3"/>
      </tp>
      <tp>
        <v>943.6</v>
        <stp/>
        <stp>##V3_BDPV12</stp>
        <stp>PGHN SW Equity</stp>
        <stp>PX_YEST_CLOSE</stp>
        <stp>[Crispin Spreadsheet.xlsx]SWAN!R73C6</stp>
        <tr r="F73" s="3"/>
      </tp>
      <tp>
        <v>212.6</v>
        <stp/>
        <stp>##V3_BDPV12</stp>
        <stp>EMG LN Equity</stp>
        <stp>LAST_PRICE</stp>
        <stp>[Crispin Spreadsheet.xlsx]FDXC!R117C7</stp>
        <tr r="G117" s="8"/>
      </tp>
      <tp t="s">
        <v>GBp</v>
        <stp/>
        <stp>##V3_BDPV12</stp>
        <stp>CURY LN Equity</stp>
        <stp>CRNCY</stp>
        <stp>[Crispin Spreadsheet.xlsx]OPUS!R53C4</stp>
        <tr r="D53" s="6"/>
      </tp>
      <tp>
        <v>0.95989999999999998</v>
        <stp/>
        <stp>##V3_BDPV12</stp>
        <stp>USDEUR Curncy</stp>
        <stp>LAST_PRICE</stp>
        <stp>[Crispin Spreadsheet.xlsx]FDXC!R16C13</stp>
        <tr r="M16" s="8"/>
      </tp>
      <tp>
        <v>0.95989999999999998</v>
        <stp/>
        <stp>##V3_BDPV12</stp>
        <stp>USDEUR Curncy</stp>
        <stp>LAST_PRICE</stp>
        <stp>[Crispin Spreadsheet.xlsx]FDXC!R34C13</stp>
        <tr r="M34" s="8"/>
      </tp>
      <tp>
        <v>0.95989999999999998</v>
        <stp/>
        <stp>##V3_BDPV12</stp>
        <stp>USDEUR Curncy</stp>
        <stp>LAST_PRICE</stp>
        <stp>[Crispin Spreadsheet.xlsx]FDXC!R79C13</stp>
        <tr r="M79" s="8"/>
      </tp>
      <tp>
        <v>0.95989999999999998</v>
        <stp/>
        <stp>##V3_BDPV12</stp>
        <stp>USDEUR Curncy</stp>
        <stp>LAST_PRICE</stp>
        <stp>[Crispin Spreadsheet.xlsx]FDXC!R88C13</stp>
        <tr r="M88" s="8"/>
      </tp>
      <tp>
        <v>0.95989999999999998</v>
        <stp/>
        <stp>##V3_BDPV12</stp>
        <stp>USDEUR Curncy</stp>
        <stp>LAST_PRICE</stp>
        <stp>[Crispin Spreadsheet.xlsx]FDXC!R89C13</stp>
        <tr r="M89" s="8"/>
      </tp>
      <tp>
        <v>21.51</v>
        <stp/>
        <stp>##V3_BDPV12</stp>
        <stp>ABX CN Equity</stp>
        <stp>PX_YEST_CLOSE</stp>
        <stp>[Crispin Spreadsheet.xlsx]OPE!R6C6</stp>
        <tr r="F6" s="7"/>
      </tp>
      <tp>
        <v>61.101900000000001</v>
        <stp/>
        <stp>##V3_BDPV12</stp>
        <stp>USDRUB Curncy</stp>
        <stp>LAST_PRICE</stp>
        <stp>[Crispin Spreadsheet.xlsx]OEI!R884C7</stp>
        <tr r="G884" s="1"/>
      </tp>
      <tp>
        <v>7.2069000000000001</v>
        <stp/>
        <stp>##V3_BDPV12</stp>
        <stp>USDCNY Curncy</stp>
        <stp>LAST_PRICE</stp>
        <stp>[Crispin Spreadsheet.xlsx]OEI!R914C7</stp>
        <tr r="G914" s="1"/>
      </tp>
      <tp>
        <v>3.3000000000000002E-2</v>
        <stp/>
        <stp>##V3_BDPV12</stp>
        <stp>AJL AU Equity</stp>
        <stp>LAST_PRICE</stp>
        <stp>[Crispin Spreadsheet.xlsx]OEI!R15C7</stp>
        <tr r="G15" s="1"/>
      </tp>
      <tp>
        <v>3.6230000000000002</v>
        <stp/>
        <stp>##V3_BDPV12</stp>
        <stp>TEF SQ Equity</stp>
        <stp>LAST_PRICE</stp>
        <stp>[Crispin Spreadsheet.xlsx]OEI!R390C7</stp>
        <tr r="G390" s="1"/>
      </tp>
      <tp>
        <v>254</v>
        <stp/>
        <stp>##V3_BDPV12</stp>
        <stp>NWG LN Equity</stp>
        <stp>LAST_PRICE</stp>
        <stp>[Crispin Spreadsheet.xlsx]OEI!R601C7</stp>
        <tr r="G601" s="1"/>
      </tp>
      <tp>
        <v>37.75</v>
        <stp/>
        <stp>##V3_BDPV12</stp>
        <stp>XPO US Equity</stp>
        <stp>LAST_PRICE</stp>
        <stp>[Crispin Spreadsheet.xlsx]OEI!R829C7</stp>
        <tr r="G829" s="1"/>
      </tp>
      <tp>
        <v>19.149999999999999</v>
        <stp/>
        <stp>##V3_BDPV12</stp>
        <stp>MMB FP Equity</stp>
        <stp>LAST_PRICE</stp>
        <stp>[Crispin Spreadsheet.xlsx]OEI!R114C7</stp>
        <tr r="G114" s="1"/>
      </tp>
      <tp>
        <v>13.14</v>
        <stp/>
        <stp>##V3_BDPV12</stp>
        <stp>ACE IM Equity</stp>
        <stp>LAST_PRICE</stp>
        <stp>[Crispin Spreadsheet.xlsx]OEI!R233C7</stp>
        <tr r="G233" s="1"/>
      </tp>
      <tp>
        <v>1858</v>
        <stp/>
        <stp>##V3_BDPV12</stp>
        <stp>CPG LN Equity</stp>
        <stp>LAST_PRICE</stp>
        <stp>[Crispin Spreadsheet.xlsx]OEI!R491C7</stp>
        <tr r="G491" s="1"/>
      </tp>
      <tp>
        <v>94.74</v>
        <stp/>
        <stp>##V3_BDPV12</stp>
        <stp>CNA LN Equity</stp>
        <stp>LAST_PRICE</stp>
        <stp>[Crispin Spreadsheet.xlsx]OEI!R487C7</stp>
        <tr r="G487" s="1"/>
      </tp>
      <tp>
        <v>247.2</v>
        <stp/>
        <stp>##V3_BDPV12</stp>
        <stp>CNE LN Equity</stp>
        <stp>LAST_PRICE</stp>
        <stp>[Crispin Spreadsheet.xlsx]OEI!R483C7</stp>
        <tr r="G483" s="1"/>
      </tp>
      <tp>
        <v>4423</v>
        <stp/>
        <stp>##V3_BDPV12</stp>
        <stp>DCC LN Equity</stp>
        <stp>LAST_PRICE</stp>
        <stp>[Crispin Spreadsheet.xlsx]OEI!R495C7</stp>
        <tr r="G495" s="1"/>
      </tp>
      <tp>
        <v>1530.29</v>
        <stp/>
        <stp>##V3_BDPV12</stp>
        <stp>CMG US Equity</stp>
        <stp>LAST_PRICE</stp>
        <stp>[Crispin Spreadsheet.xlsx]OEI!R681C7</stp>
        <tr r="G681" s="1"/>
      </tp>
      <tp>
        <v>79.584999999999994</v>
        <stp/>
        <stp>##V3_BDPV12</stp>
        <stp>CHD US Equity</stp>
        <stp>LAST_PRICE</stp>
        <stp>[Crispin Spreadsheet.xlsx]OEI!R682C7</stp>
        <tr r="G682" s="1"/>
      </tp>
      <tp>
        <v>5.1719999999999997</v>
        <stp/>
        <stp>##V3_BDPV12</stp>
        <stp>TKA GY Equity</stp>
        <stp>LAST_PRICE</stp>
        <stp>[Crispin Spreadsheet.xlsx]OEI!R187C7</stp>
        <tr r="G187" s="1"/>
      </tp>
      <tp>
        <v>390.2</v>
        <stp/>
        <stp>##V3_BDPV12</stp>
        <stp>YCA LN Equity</stp>
        <stp>LAST_PRICE</stp>
        <stp>[Crispin Spreadsheet.xlsx]OEI!R637C7</stp>
        <tr r="G637" s="1"/>
      </tp>
      <tp>
        <v>17.695</v>
        <stp/>
        <stp>##V3_BDPV12</stp>
        <stp>ELE SQ Equity</stp>
        <stp>LAST_PRICE</stp>
        <stp>[Crispin Spreadsheet.xlsx]OEI!R383C7</stp>
        <tr r="G383" s="1"/>
      </tp>
      <tp>
        <v>22.324999999999999</v>
        <stp/>
        <stp>##V3_BDPV12</stp>
        <stp>UMG NA Equity</stp>
        <stp>LAST_PRICE</stp>
        <stp>[Crispin Spreadsheet.xlsx]OEI!R331C7</stp>
        <tr r="G331" s="1"/>
      </tp>
      <tp>
        <v>1286</v>
        <stp/>
        <stp>##V3_BDPV12</stp>
        <stp>PSN LN Equity</stp>
        <stp>LAST_PRICE</stp>
        <stp>[Crispin Spreadsheet.xlsx]OEI!R578C7</stp>
        <tr r="G578" s="1"/>
      </tp>
      <tp>
        <v>605.4</v>
        <stp/>
        <stp>##V3_BDPV12</stp>
        <stp>PHNX LN Equity</stp>
        <stp>LAST_PRICE</stp>
        <stp>[Crispin Spreadsheet.xlsx]OEI!R580C7</stp>
        <tr r="G580" s="1"/>
      </tp>
      <tp>
        <v>121.45</v>
        <stp/>
        <stp>##V3_BDPV12</stp>
        <stp>HEXAB SS Equity</stp>
        <stp>LAST_PRICE</stp>
        <stp>[Crispin Spreadsheet.xlsx]OEI!R402C7</stp>
        <tr r="G402" s="1"/>
      </tp>
      <tp>
        <v>7.54</v>
        <stp/>
        <stp>##V3_BDPV12</stp>
        <stp>COTY US Equity</stp>
        <stp>LAST_PRICE</stp>
        <stp>[Crispin Spreadsheet.xlsx]OEI!R691C7</stp>
        <tr r="G691" s="1"/>
      </tp>
      <tp>
        <v>59.942500000000003</v>
        <stp/>
        <stp>##V3_BDPV12</stp>
        <stp>FWONK US Equity</stp>
        <stp>LAST_PRICE</stp>
        <stp>[Crispin Spreadsheet.xlsx]OEI!R745C7</stp>
        <tr r="G745" s="1"/>
      </tp>
      <tp t="s">
        <v>JPY</v>
        <stp/>
        <stp>##V3_BDPV12</stp>
        <stp>8604 JT Equity</stp>
        <stp>CRNCY</stp>
        <stp>[Crispin Spreadsheet.xlsx]OEI!R288C4</stp>
        <tr r="D288" s="1"/>
      </tp>
      <tp t="s">
        <v>JPY</v>
        <stp/>
        <stp>##V3_BDPV12</stp>
        <stp>9684 JT Equity</stp>
        <stp>CRNCY</stp>
        <stp>[Crispin Spreadsheet.xlsx]OEI!R300C4</stp>
        <tr r="D300" s="1"/>
      </tp>
      <tp>
        <v>5.87</v>
        <stp/>
        <stp>##V3_BDPV12</stp>
        <stp>2689 HK Equity</stp>
        <stp>PX_YEST_CLOSE</stp>
        <stp>[Crispin Spreadsheet.xlsx]OEI!R211C6</stp>
        <tr r="F211" s="1"/>
      </tp>
      <tp t="s">
        <v>USD</v>
        <stp/>
        <stp>##V3_BDPV12</stp>
        <stp>ERIC US Equity</stp>
        <stp>CRNCY</stp>
        <stp>[Crispin Spreadsheet.xlsx]OPUS!R84C4</stp>
        <tr r="D84" s="6"/>
      </tp>
      <tp>
        <v>337.7</v>
        <stp/>
        <stp>##V3_BDPV12</stp>
        <stp>AKRBP NO Equity</stp>
        <stp>PX_YEST_CLOSE</stp>
        <stp>[Crispin Spreadsheet.xlsx]FDXC!R22C6</stp>
        <tr r="F22" s="8"/>
      </tp>
      <tp t="s">
        <v>JPY</v>
        <stp/>
        <stp>##V3_BDPV12</stp>
        <stp>7202 JT Equity</stp>
        <stp>CRNCY</stp>
        <stp>[Crispin Spreadsheet.xlsx]OEI!R268C4</stp>
        <tr r="D268" s="1"/>
      </tp>
      <tp>
        <v>92.96</v>
        <stp/>
        <stp>##V3_BDPV12</stp>
        <stp>VOD LN Equity</stp>
        <stp>LAST_PRICE</stp>
        <stp>[Crispin Spreadsheet.xlsx]FDXC!R126C7</stp>
        <tr r="G126" s="8"/>
      </tp>
      <tp t="s">
        <v>JPY</v>
        <stp/>
        <stp>##V3_BDPV12</stp>
        <stp>4208 JT Equity</stp>
        <stp>CRNCY</stp>
        <stp>[Crispin Spreadsheet.xlsx]OEI!R308C4</stp>
        <tr r="D308" s="1"/>
      </tp>
      <tp>
        <v>69.5</v>
        <stp/>
        <stp>##V3_BDPV12</stp>
        <stp>JSE LN Equity</stp>
        <stp>LAST_PRICE</stp>
        <stp>[Crispin Spreadsheet.xlsx]FDXC!R116C7</stp>
        <tr r="G116" s="8"/>
      </tp>
      <tp t="s">
        <v>USD</v>
        <stp/>
        <stp>##V3_BDPV12</stp>
        <stp>SONY US Equity</stp>
        <stp>CRNCY</stp>
        <stp>[Crispin Spreadsheet.xlsx]OPUS!R83C4</stp>
        <tr r="D83" s="6"/>
      </tp>
      <tp>
        <v>14.76</v>
        <stp/>
        <stp>##V3_BDPV12</stp>
        <stp>PEY CN Equity</stp>
        <stp>PX_YEST_CLOSE</stp>
        <stp>[Crispin Spreadsheet.xlsx]OPE!R7C6</stp>
        <tr r="F7" s="7"/>
      </tp>
      <tp>
        <v>5.4142999999999999</v>
        <stp/>
        <stp>##V3_BDPV12</stp>
        <stp>GBPMYR Curncy</stp>
        <stp>LAST_PRICE</stp>
        <stp>[Crispin Spreadsheet.xlsx]OPUS!R26C13</stp>
        <tr r="M26" s="6"/>
      </tp>
      <tp>
        <v>7.1384999999999996</v>
        <stp/>
        <stp>##V3_BDPV12</stp>
        <stp>USDDKK Curncy</stp>
        <stp>LAST_PRICE</stp>
        <stp>[Crispin Spreadsheet.xlsx]FDXC!R85C13</stp>
        <tr r="M85" s="8"/>
      </tp>
      <tp>
        <v>999</v>
        <stp/>
        <stp>##V3_BDPV12</stp>
        <stp>HSX LN Equity</stp>
        <stp>LAST_PRICE</stp>
        <stp>[Crispin Spreadsheet.xlsx]OEI!R521C7</stp>
        <tr r="G521" s="1"/>
      </tp>
      <tp>
        <v>598</v>
        <stp/>
        <stp>##V3_BDPV12</stp>
        <stp>DRX LN Equity</stp>
        <stp>LAST_PRICE</stp>
        <stp>[Crispin Spreadsheet.xlsx]OEI!R501C7</stp>
        <tr r="G501" s="1"/>
      </tp>
      <tp>
        <v>1611</v>
        <stp/>
        <stp>##V3_BDPV12</stp>
        <stp>SMIN LN Equity</stp>
        <stp>LAST_PRICE</stp>
        <stp>[Crispin Spreadsheet.xlsx]OEI!R609C7</stp>
        <tr r="G609" s="1"/>
      </tp>
      <tp>
        <v>134.01</v>
        <stp/>
        <stp>##V3_BDPV12</stp>
        <stp>EXP US Equity</stp>
        <stp>LAST_PRICE</stp>
        <stp>[Crispin Spreadsheet.xlsx]OEI!R699C7</stp>
        <tr r="G699" s="1"/>
      </tp>
      <tp>
        <v>325.70999999999998</v>
        <stp/>
        <stp>##V3_BDPV12</stp>
        <stp>PAYC US Equity</stp>
        <stp>LAST_PRICE</stp>
        <stp>[Crispin Spreadsheet.xlsx]OEI!R774C7</stp>
        <tr r="G774" s="1"/>
      </tp>
      <tp>
        <v>88.9</v>
        <stp/>
        <stp>##V3_BDPV12</stp>
        <stp>SECUB SS Equity</stp>
        <stp>LAST_PRICE</stp>
        <stp>[Crispin Spreadsheet.xlsx]OEI!R406C7</stp>
        <tr r="G406" s="1"/>
      </tp>
      <tp>
        <v>102.5</v>
        <stp/>
        <stp>##V3_BDPV12</stp>
        <stp>TTWO US Equity</stp>
        <stp>LAST_PRICE</stp>
        <stp>[Crispin Spreadsheet.xlsx]OEI!R798C7</stp>
        <tr r="G798" s="1"/>
      </tp>
      <tp>
        <v>20.9</v>
        <stp/>
        <stp>##V3_BDPV12</stp>
        <stp>CLAB SS Equity</stp>
        <stp>LAST_PRICE</stp>
        <stp>[Crispin Spreadsheet.xlsx]OEI!R395C7</stp>
        <tr r="G395" s="1"/>
      </tp>
      <tp>
        <v>1.165</v>
        <stp/>
        <stp>##V3_BDPV12</stp>
        <stp>ARYN SW Equity</stp>
        <stp>LAST_PRICE</stp>
        <stp>[Crispin Spreadsheet.xlsx]OEI!R419C7</stp>
        <tr r="G419" s="1"/>
      </tp>
      <tp>
        <v>31.11</v>
        <stp/>
        <stp>##V3_BDPV12</stp>
        <stp>FOXA US Equity</stp>
        <stp>LAST_PRICE</stp>
        <stp>[Crispin Spreadsheet.xlsx]OEI!R716C7</stp>
        <tr r="G716" s="1"/>
      </tp>
      <tp>
        <v>9.43</v>
        <stp/>
        <stp>##V3_BDPV12</stp>
        <stp>WHC AU Equity</stp>
        <stp>LAST_PRICE</stp>
        <stp>[Crispin Spreadsheet.xlsx]FDXC!R8C7</stp>
        <tr r="G8" s="8"/>
      </tp>
      <tp>
        <v>501.4</v>
        <stp/>
        <stp>##V3_BDPV12</stp>
        <stp>LONN SW Equity</stp>
        <stp>LAST_PRICE</stp>
        <stp>[Crispin Spreadsheet.xlsx]OEI!R429C7</stp>
        <tr r="G429" s="1"/>
      </tp>
      <tp>
        <v>132.41999999999999</v>
        <stp/>
        <stp>##V3_BDPV12</stp>
        <stp>AGCO US Equity</stp>
        <stp>LAST_PRICE</stp>
        <stp>[Crispin Spreadsheet.xlsx]OPUS!R152C7</stp>
        <tr r="G152" s="6"/>
      </tp>
      <tp>
        <v>31.8</v>
        <stp/>
        <stp>##V3_BDPV12</stp>
        <stp>NODL NO Equity</stp>
        <stp>PX_YEST_CLOSE</stp>
        <stp>[Crispin Spreadsheet.xlsx]FDXC!R24C6</stp>
        <tr r="F24" s="8"/>
      </tp>
      <tp>
        <v>4360</v>
        <stp/>
        <stp>##V3_BDPV12</stp>
        <stp>8001 JT Equity</stp>
        <stp>PX_YEST_CLOSE</stp>
        <stp>[Crispin Spreadsheet.xlsx]OEI!R269C6</stp>
        <tr r="F269" s="1"/>
      </tp>
      <tp>
        <v>2271</v>
        <stp/>
        <stp>##V3_BDPV12</stp>
        <stp>7181 JT Equity</stp>
        <stp>PX_YEST_CLOSE</stp>
        <stp>[Crispin Spreadsheet.xlsx]OEI!R271C6</stp>
        <tr r="F271" s="1"/>
      </tp>
      <tp t="s">
        <v>CHF</v>
        <stp/>
        <stp>##V3_BDPV12</stp>
        <stp>PGHN SW Equity</stp>
        <stp>CRNCY</stp>
        <stp>[Crispin Spreadsheet.xlsx]SWAN!R73C4</stp>
        <tr r="D73" s="3"/>
      </tp>
      <tp>
        <v>82.05</v>
        <stp/>
        <stp>##V3_BDPV12</stp>
        <stp>CURY LN Equity</stp>
        <stp>PX_YEST_CLOSE</stp>
        <stp>[Crispin Spreadsheet.xlsx]OPUS!R53C6</stp>
        <tr r="F53" s="6"/>
      </tp>
      <tp>
        <v>11795</v>
        <stp/>
        <stp>##V3_BDPV12</stp>
        <stp>FLTR LN Equity</stp>
        <stp>PX_YEST_CLOSE</stp>
        <stp>[Crispin Spreadsheet.xlsx]OPUS!R55C6</stp>
        <tr r="F55" s="6"/>
      </tp>
      <tp>
        <v>10.361700000000001</v>
        <stp/>
        <stp>##V3_BDPV12</stp>
        <stp>EURNOK Curncy</stp>
        <stp>LAST_PRICE</stp>
        <stp>[Crispin Spreadsheet.xlsx]SWAN!R49C13</stp>
        <tr r="M49" s="3"/>
      </tp>
      <tp>
        <v>10.361700000000001</v>
        <stp/>
        <stp>##V3_BDPV12</stp>
        <stp>EURNOK Curncy</stp>
        <stp>LAST_PRICE</stp>
        <stp>[Crispin Spreadsheet.xlsx]SWAN!R48C13</stp>
        <tr r="M48" s="3"/>
      </tp>
      <tp>
        <v>10.361700000000001</v>
        <stp/>
        <stp>##V3_BDPV12</stp>
        <stp>EURNOK Curncy</stp>
        <stp>LAST_PRICE</stp>
        <stp>[Crispin Spreadsheet.xlsx]SWAN!R52C13</stp>
        <tr r="M52" s="3"/>
      </tp>
      <tp>
        <v>10.361700000000001</v>
        <stp/>
        <stp>##V3_BDPV12</stp>
        <stp>EURNOK Curncy</stp>
        <stp>LAST_PRICE</stp>
        <stp>[Crispin Spreadsheet.xlsx]SWAN!R51C13</stp>
        <tr r="M51" s="3"/>
      </tp>
      <tp>
        <v>10.361700000000001</v>
        <stp/>
        <stp>##V3_BDPV12</stp>
        <stp>EURNOK Curncy</stp>
        <stp>LAST_PRICE</stp>
        <stp>[Crispin Spreadsheet.xlsx]SWAN!R50C13</stp>
        <tr r="M50" s="3"/>
      </tp>
      <tp>
        <v>14.48</v>
        <stp/>
        <stp>##V3_BDPV12</stp>
        <stp>PEY CN Equity</stp>
        <stp>LAST_PRICE</stp>
        <stp>[Crispin Spreadsheet.xlsx]OPE!R7C7</stp>
        <tr r="G7" s="7"/>
      </tp>
      <tp>
        <v>2.21</v>
        <stp/>
        <stp>##V3_BDPV12</stp>
        <stp>PRU AU Equity</stp>
        <stp>LAST_PRICE</stp>
        <stp>[Crispin Spreadsheet.xlsx]OEI!R23C7</stp>
        <tr r="G23" s="1"/>
      </tp>
    </main>
    <main first="bofaddin.rtdserver">
      <tp t="s">
        <v>#N/A Requesting Data...4129130954</v>
        <stp/>
        <stp>BDH|12486869134461096275</stp>
        <tr r="Z647" s="1"/>
        <tr r="Z131" s="3"/>
      </tp>
      <tp t="s">
        <v>#N/A Requesting Data...4270735828</v>
        <stp/>
        <stp>BDH|13880884076555488322</stp>
        <tr r="Z137" s="1"/>
      </tp>
      <tp t="s">
        <v>#N/A Requesting Data...4159767989</v>
        <stp/>
        <stp>BDH|11362032766935370864</stp>
        <tr r="Z736" s="1"/>
      </tp>
      <tp t="s">
        <v>#N/A Requesting Data...4229723551</v>
        <stp/>
        <stp>BDH|16483825863417247541</stp>
        <tr r="Z305" s="1"/>
      </tp>
      <tp t="s">
        <v>#N/A Requesting Data...4131140548</v>
        <stp/>
        <stp>BDH|11617218604091538832</stp>
        <tr r="Z493" s="1"/>
      </tp>
      <tp t="s">
        <v>#N/A Requesting Data...4220879433</v>
        <stp/>
        <stp>BDH|14232561167188103577</stp>
        <tr r="Z440" s="1"/>
      </tp>
      <tp t="s">
        <v>#N/A Requesting Data...4118184997</v>
        <stp/>
        <stp>BDH|13540721185906165042</stp>
        <tr r="Z179" s="1"/>
      </tp>
    </main>
    <main first="bloomberg.rtd">
      <tp>
        <v>65.150000000000006</v>
        <stp/>
        <stp>##V3_BDPV12</stp>
        <stp>ERICB SS Equity</stp>
        <stp>LAST_PRICE</stp>
        <stp>[Crispin Spreadsheet.xlsx]OPUS!R123C7</stp>
        <tr r="G123" s="6"/>
      </tp>
    </main>
    <main first="bofaddin.rtdserver">
      <tp t="s">
        <v>#N/A Requesting Data...4168933756</v>
        <stp/>
        <stp>BDH|18328222371247071098</stp>
        <tr r="Z19" s="1"/>
      </tp>
      <tp t="s">
        <v>#N/A Requesting Data...4249574810</v>
        <stp/>
        <stp>BDH|14981391595390467480</stp>
        <tr r="Z164" s="1"/>
      </tp>
      <tp t="s">
        <v>#N/A Requesting Data...4166302187</v>
        <stp/>
        <stp>BDH|11752481781643375440</stp>
        <tr r="Z290" s="1"/>
      </tp>
    </main>
    <main first="bofaddin.rtdserver">
      <tp t="s">
        <v>#N/A Requesting Data...4194127313</v>
        <stp/>
        <stp>BDH|17928018971752096816</stp>
        <tr r="Z241" s="1"/>
      </tp>
      <tp t="s">
        <v>#N/A Requesting Data...4270629534</v>
        <stp/>
        <stp>BDH|13173094200581470841</stp>
        <tr r="Z401" s="1"/>
      </tp>
      <tp t="s">
        <v>#N/A Requesting Data...4269310581</v>
        <stp/>
        <stp>BDH|12635512224498030787</stp>
        <tr r="Z389" s="1"/>
      </tp>
      <tp t="s">
        <v>#N/A Requesting Data...4186925409</v>
        <stp/>
        <stp>BDH|13927848374092156424</stp>
        <tr r="Z694" s="1"/>
        <tr r="Z139" s="3"/>
      </tp>
      <tp t="s">
        <v>#N/A Requesting Data...4223198356</v>
        <stp/>
        <stp>BDH|17815116180322496673</stp>
        <tr r="Z510" s="1"/>
      </tp>
      <tp t="s">
        <v>#N/A Requesting Data...4273305002</v>
        <stp/>
        <stp>BDH|18000659938732056577</stp>
        <tr r="Z112" s="1"/>
      </tp>
    </main>
    <main first="bloomberg.rtd">
      <tp>
        <v>1456</v>
        <stp/>
        <stp>##V3_BDPV12</stp>
        <stp>TGA LN Equity</stp>
        <stp>LAST_PRICE</stp>
        <stp>[Crispin Spreadsheet.xlsx]OPE!R61C7</stp>
        <tr r="G61" s="7"/>
      </tp>
    </main>
    <main first="bofaddin.rtdserver">
      <tp t="s">
        <v>#N/A Requesting Data...4177368376</v>
        <stp/>
        <stp>BDH|15044788519011899851</stp>
        <tr r="V23" s="8"/>
        <tr r="Z339" s="1"/>
        <tr r="V17" s="7"/>
        <tr r="V30" s="6"/>
        <tr r="Z50" s="3"/>
      </tp>
      <tp t="s">
        <v>#N/A Requesting Data...4236567340</v>
        <stp/>
        <stp>BDH|11234937145112075486</stp>
        <tr r="Z304" s="1"/>
      </tp>
    </main>
    <main first="bloomberg.rtd">
      <tp>
        <v>72.040000000000006</v>
        <stp/>
        <stp>##V3_BDPV12</stp>
        <stp>NHY NO Equity</stp>
        <stp>LAST_PRICE</stp>
        <stp>[Crispin Spreadsheet.xlsx]OEI!R341C7</stp>
        <tr r="G341" s="1"/>
      </tp>
      <tp>
        <v>18.75</v>
        <stp/>
        <stp>##V3_BDPV12</stp>
        <stp>SBBB SS Equity</stp>
        <stp>LAST_PRICE</stp>
        <stp>[Crispin Spreadsheet.xlsx]OEI!R404C7</stp>
        <tr r="G404" s="1"/>
      </tp>
      <tp>
        <v>30.864999999999998</v>
        <stp/>
        <stp>##V3_BDPV12</stp>
        <stp>IFX GY Equity</stp>
        <stp>LAST_PRICE</stp>
        <stp>[Crispin Spreadsheet.xlsx]OEI!R170C7</stp>
        <tr r="G170" s="1"/>
      </tp>
      <tp>
        <v>102.7</v>
        <stp/>
        <stp>##V3_BDPV12</stp>
        <stp>FGP LN Equity</stp>
        <stp>LAST_PRICE</stp>
        <stp>[Crispin Spreadsheet.xlsx]OEI!R508C7</stp>
        <tr r="G508" s="1"/>
      </tp>
      <tp>
        <v>179.7</v>
        <stp/>
        <stp>##V3_BDPV12</stp>
        <stp>CVX US Equity</stp>
        <stp>LAST_PRICE</stp>
        <stp>[Crispin Spreadsheet.xlsx]OEI!R680C7</stp>
        <tr r="G680" s="1"/>
      </tp>
      <tp>
        <v>78.5</v>
        <stp/>
        <stp>##V3_BDPV12</stp>
        <stp>WYNN US Equity</stp>
        <stp>LAST_PRICE</stp>
        <stp>[Crispin Spreadsheet.xlsx]OEI!R828C7</stp>
        <tr r="G828" s="1"/>
      </tp>
      <tp>
        <v>58.8</v>
        <stp/>
        <stp>##V3_BDPV12</stp>
        <stp>TEMN SW Equity</stp>
        <stp>LAST_PRICE</stp>
        <stp>[Crispin Spreadsheet.xlsx]OEI!R438C7</stp>
        <tr r="G438" s="1"/>
      </tp>
      <tp>
        <v>3.1150000000000002</v>
        <stp/>
        <stp>##V3_BDPV12</stp>
        <stp>TLGO SQ Equity</stp>
        <stp>LAST_PRICE</stp>
        <stp>[Crispin Spreadsheet.xlsx]OEI!R389C7</stp>
        <tr r="G389" s="1"/>
      </tp>
      <tp>
        <v>191.28</v>
        <stp/>
        <stp>##V3_BDPV12</stp>
        <stp>VOLVB SS Equity</stp>
        <stp>LAST_PRICE</stp>
        <stp>[Crispin Spreadsheet.xlsx]OEI!R412C7</stp>
        <tr r="G412" s="1"/>
      </tp>
      <tp>
        <v>132.41999999999999</v>
        <stp/>
        <stp>##V3_BDPV12</stp>
        <stp>AGCO US Equity</stp>
        <stp>LAST_PRICE</stp>
        <stp>[Crispin Spreadsheet.xlsx]OEI!R649C7</stp>
        <tr r="G649" s="1"/>
      </tp>
      <tp>
        <v>30.05</v>
        <stp/>
        <stp>##V3_BDPV12</stp>
        <stp>AIXA GY Equity</stp>
        <stp>LAST_PRICE</stp>
        <stp>[Crispin Spreadsheet.xlsx]OEI!R147C7</stp>
        <tr r="G147" s="1"/>
      </tp>
      <tp>
        <v>0.64</v>
        <stp/>
        <stp>##V3_BDPV12</stp>
        <stp>FRLN US Equity</stp>
        <stp>LAST_PRICE</stp>
        <stp>[Crispin Spreadsheet.xlsx]OEI!R718C7</stp>
        <tr r="G718" s="1"/>
      </tp>
      <tp>
        <v>0.90400000000000003</v>
        <stp/>
        <stp>##V3_BDPV12</stp>
        <stp>ENRO SS Equity</stp>
        <stp>LAST_PRICE</stp>
        <stp>[Crispin Spreadsheet.xlsx]OEI!R399C7</stp>
        <tr r="G399" s="1"/>
      </tp>
      <tp>
        <v>49.05</v>
        <stp/>
        <stp>##V3_BDPV12</stp>
        <stp>HOLN SW Equity</stp>
        <stp>LAST_PRICE</stp>
        <stp>[Crispin Spreadsheet.xlsx]OEI!R428C7</stp>
        <tr r="G428" s="1"/>
      </tp>
      <tp>
        <v>646.79999999999995</v>
        <stp/>
        <stp>##V3_BDPV12</stp>
        <stp>OCDO LN Equity</stp>
        <stp>LAST_PRICE</stp>
        <stp>[Crispin Spreadsheet.xlsx]OEI!R569C7</stp>
        <tr r="G569" s="1"/>
      </tp>
      <tp>
        <v>2039</v>
        <stp/>
        <stp>##V3_BDPV12</stp>
        <stp>4208 JT Equity</stp>
        <stp>PX_YEST_CLOSE</stp>
        <stp>[Crispin Spreadsheet.xlsx]OEI!R308C6</stp>
        <tr r="F308" s="1"/>
      </tp>
      <tp>
        <v>6450</v>
        <stp/>
        <stp>##V3_BDPV12</stp>
        <stp>9684 JT Equity</stp>
        <stp>PX_YEST_CLOSE</stp>
        <stp>[Crispin Spreadsheet.xlsx]OEI!R300C6</stp>
        <tr r="F300" s="1"/>
      </tp>
      <tp>
        <v>502.5</v>
        <stp/>
        <stp>##V3_BDPV12</stp>
        <stp>8604 JT Equity</stp>
        <stp>PX_YEST_CLOSE</stp>
        <stp>[Crispin Spreadsheet.xlsx]OEI!R288C6</stp>
        <tr r="F288" s="1"/>
      </tp>
      <tp>
        <v>6.32</v>
        <stp/>
        <stp>##V3_BDPV12</stp>
        <stp>ERIC US Equity</stp>
        <stp>PX_YEST_CLOSE</stp>
        <stp>[Crispin Spreadsheet.xlsx]OPUS!R84C6</stp>
        <tr r="F84" s="6"/>
      </tp>
      <tp t="s">
        <v>HKD</v>
        <stp/>
        <stp>##V3_BDPV12</stp>
        <stp>2689 HK Equity</stp>
        <stp>CRNCY</stp>
        <stp>[Crispin Spreadsheet.xlsx]OEI!R211C4</stp>
        <tr r="D211" s="1"/>
      </tp>
      <tp>
        <v>1845</v>
        <stp/>
        <stp>##V3_BDPV12</stp>
        <stp>7202 JT Equity</stp>
        <stp>PX_YEST_CLOSE</stp>
        <stp>[Crispin Spreadsheet.xlsx]OEI!R268C6</stp>
        <tr r="F268" s="1"/>
      </tp>
      <tp t="s">
        <v>NOK</v>
        <stp/>
        <stp>##V3_BDPV12</stp>
        <stp>AKRBP NO Equity</stp>
        <stp>CRNCY</stp>
        <stp>[Crispin Spreadsheet.xlsx]FDXC!R22C4</stp>
        <tr r="D22" s="8"/>
      </tp>
      <tp>
        <v>27.07</v>
        <stp/>
        <stp>##V3_BDPV12</stp>
        <stp>CS FP Equity</stp>
        <stp>LAST_PRICE</stp>
        <stp>[Crispin Spreadsheet.xlsx]OEI!R94C7</stp>
        <tr r="G94" s="1"/>
      </tp>
      <tp>
        <v>82.89</v>
        <stp/>
        <stp>##V3_BDPV12</stp>
        <stp>SONY US Equity</stp>
        <stp>PX_YEST_CLOSE</stp>
        <stp>[Crispin Spreadsheet.xlsx]OPUS!R83C6</stp>
        <tr r="F83" s="6"/>
      </tp>
      <tp>
        <v>6.2549999999999999</v>
        <stp/>
        <stp>##V3_BDPV12</stp>
        <stp>ERIC US Equity</stp>
        <stp>LAST_PRICE</stp>
        <stp>[Crispin Spreadsheet.xlsx]OPUS!R157C7</stp>
        <tr r="G157" s="6"/>
      </tp>
      <tp>
        <v>17.119499999999999</v>
        <stp/>
        <stp>##V3_BDPV12</stp>
        <stp>USDZAr Curncy</stp>
        <stp>LAST_PRICE</stp>
        <stp>[Crispin Spreadsheet.xlsx]FDXC!R31C13</stp>
        <tr r="M31" s="8"/>
      </tp>
      <tp>
        <v>1.6566000000000001</v>
        <stp/>
        <stp>##V3_BDPV12</stp>
        <stp>GBPSGD Curncy</stp>
        <stp>LAST_PRICE</stp>
        <stp>[Crispin Spreadsheet.xlsx]OPUS!R35C13</stp>
        <tr r="M35" s="6"/>
      </tp>
      <tp>
        <v>12.5932</v>
        <stp/>
        <stp>##V3_BDPV12</stp>
        <stp>GBPSEK Curncy</stp>
        <stp>LAST_PRICE</stp>
        <stp>[Crispin Spreadsheet.xlsx]OPUS!R44C13</stp>
        <tr r="M44" s="6"/>
      </tp>
    </main>
    <main first="bofaddin.rtdserver">
      <tp t="s">
        <v>#N/A Requesting Data...120341655</v>
        <stp/>
        <stp>BDH|18019346785189764168</stp>
        <tr r="V69" s="8"/>
        <tr r="Z674" s="1"/>
        <tr r="V80" s="6"/>
        <tr r="Z136" s="3"/>
      </tp>
      <tp t="s">
        <v>#N/A Requesting Data...290494679</v>
        <stp/>
        <stp>BDH|11453616682795685129</stp>
        <tr r="Z214" s="1"/>
      </tp>
      <tp t="s">
        <v>#N/A Requesting Data...1421229809</v>
        <stp/>
        <stp>BDH|10172262584294734568</stp>
        <tr r="V72" s="8"/>
        <tr r="Z794" s="1"/>
        <tr r="V83" s="6"/>
        <tr r="V134" s="8"/>
      </tp>
      <tp t="s">
        <v>#N/A Requesting Data...2902444276</v>
        <stp/>
        <stp>BDH|17258308301258701717</stp>
        <tr r="Z637" s="1"/>
      </tp>
      <tp t="s">
        <v>#N/A Requesting Data...609672041</v>
        <stp/>
        <stp>BDH|17253159994207717311</stp>
        <tr r="Z147" s="1"/>
      </tp>
      <tp t="s">
        <v>#N/A Requesting Data...4243602036</v>
        <stp/>
        <stp>BDH|14401997909060363634</stp>
        <tr r="Z521" s="1"/>
      </tp>
      <tp t="s">
        <v>#N/A Requesting Data...224845309</v>
        <stp/>
        <stp>BDH|11926638579158184351</stp>
        <tr r="Z86" s="1"/>
      </tp>
    </main>
    <main first="bloomberg.rtd">
      <tp>
        <v>77.900000000000006</v>
        <stp/>
        <stp>##V3_BDPV12</stp>
        <stp>UCB BB Equity</stp>
        <stp>LAST_PRICE</stp>
        <stp>[Crispin Spreadsheet.xlsx]OEI!R44C7</stp>
        <tr r="G44" s="1"/>
      </tp>
    </main>
    <main first="bofaddin.rtdserver">
      <tp t="s">
        <v>#N/A Requesting Data...4043300456</v>
        <stp/>
        <stp>BDH|14667581347949766760</stp>
        <tr r="Z504" s="1"/>
      </tp>
      <tp t="s">
        <v>#N/A Requesting Data...932620409</v>
        <stp/>
        <stp>BDH|16396789410639399236</stp>
        <tr r="V70" s="8"/>
        <tr r="Z677" s="1"/>
        <tr r="V81" s="6"/>
        <tr r="Z137" s="3"/>
      </tp>
      <tp t="s">
        <v>#N/A Requesting Data...1383070580</v>
        <stp/>
        <stp>BDH|14408643385574895560</stp>
        <tr r="Z775" s="1"/>
      </tp>
      <tp t="s">
        <v>#N/A Requesting Data...1776226414</v>
        <stp/>
        <stp>BDH|17336798584053274063</stp>
        <tr r="Z760" s="1"/>
      </tp>
      <tp t="s">
        <v>#N/A Requesting Data...2318056734</v>
        <stp/>
        <stp>BDH|13942714424505629869</stp>
        <tr r="Z791" s="1"/>
      </tp>
      <tp t="s">
        <v>#N/A Requesting Data...2619068679</v>
        <stp/>
        <stp>BDH|13752856756091336482</stp>
        <tr r="V110" s="8"/>
        <tr r="V42" s="8"/>
        <tr r="Z470" s="1"/>
        <tr r="V33" s="7"/>
        <tr r="V128" s="6"/>
        <tr r="V49" s="6"/>
        <tr r="Z86" s="3"/>
      </tp>
      <tp t="s">
        <v>#N/A Requesting Data...1690347790</v>
        <stp/>
        <stp>BDH|18039574123985273184</stp>
        <tr r="V123" s="8"/>
        <tr r="V64" s="8"/>
        <tr r="Z605" s="1"/>
        <tr r="V60" s="7"/>
        <tr r="V144" s="6"/>
        <tr r="V74" s="6"/>
        <tr r="Z123" s="3"/>
      </tp>
      <tp t="s">
        <v>#N/A Requesting Data...4140921944</v>
        <stp/>
        <stp>BDH|12989616603838315765</stp>
        <tr r="Z101" s="1"/>
      </tp>
    </main>
    <main first="bloomberg.rtd">
      <tp>
        <v>120</v>
        <stp/>
        <stp>##V3_BDPV12</stp>
        <stp>HAS LN Equity</stp>
        <stp>LAST_PRICE</stp>
        <stp>[Crispin Spreadsheet.xlsx]OEI!R518C7</stp>
        <tr r="G518" s="1"/>
      </tp>
      <tp>
        <v>15</v>
        <stp/>
        <stp>##V3_BDPV12</stp>
        <stp>AGY LN Equity</stp>
        <stp>LAST_PRICE</stp>
        <stp>[Crispin Spreadsheet.xlsx]OEI!R452C7</stp>
        <tr r="G452" s="1"/>
      </tp>
      <tp>
        <v>171.95</v>
        <stp/>
        <stp>##V3_BDPV12</stp>
        <stp>SKAB SS Equity</stp>
        <stp>LAST_PRICE</stp>
        <stp>[Crispin Spreadsheet.xlsx]OEI!R407C7</stp>
        <tr r="G407" s="1"/>
      </tp>
      <tp>
        <v>467.3</v>
        <stp/>
        <stp>##V3_BDPV12</stp>
        <stp>YAR NO Equity</stp>
        <stp>LAST_PRICE</stp>
        <stp>[Crispin Spreadsheet.xlsx]OEI!R349C7</stp>
        <tr r="G349" s="1"/>
      </tp>
      <tp>
        <v>7.6340000000000003</v>
        <stp/>
        <stp>##V3_BDPV12</stp>
        <stp>AMS SW Equity</stp>
        <stp>LAST_PRICE</stp>
        <stp>[Crispin Spreadsheet.xlsx]OEI!R418C7</stp>
        <tr r="G418" s="1"/>
      </tp>
      <tp>
        <v>9.94</v>
        <stp/>
        <stp>##V3_BDPV12</stp>
        <stp>NEX US Equity</stp>
        <stp>LAST_PRICE</stp>
        <stp>[Crispin Spreadsheet.xlsx]OEI!R763C7</stp>
        <tr r="G763" s="1"/>
      </tp>
      <tp>
        <v>12.4</v>
        <stp/>
        <stp>##V3_BDPV12</stp>
        <stp>BYND US Equity</stp>
        <stp>LAST_PRICE</stp>
        <stp>[Crispin Spreadsheet.xlsx]OEI!R671C7</stp>
        <tr r="G671" s="1"/>
      </tp>
      <tp>
        <v>88.68</v>
        <stp/>
        <stp>##V3_BDPV12</stp>
        <stp>HEIA NA Equity</stp>
        <stp>LAST_PRICE</stp>
        <stp>[Crispin Spreadsheet.xlsx]OEI!R324C7</stp>
        <tr r="G324" s="1"/>
      </tp>
      <tp>
        <v>161.94999999999999</v>
        <stp/>
        <stp>##V3_BDPV12</stp>
        <stp>NVDA US Equity</stp>
        <stp>LAST_PRICE</stp>
        <stp>[Crispin Spreadsheet.xlsx]OEI!R764C7</stp>
        <tr r="G764" s="1"/>
      </tp>
      <tp>
        <v>28.475000000000001</v>
        <stp/>
        <stp>##V3_BDPV12</stp>
        <stp>UBER US Equity</stp>
        <stp>LAST_PRICE</stp>
        <stp>[Crispin Spreadsheet.xlsx]SWAN!R148C7</stp>
        <tr r="G148" s="3"/>
      </tp>
      <tp t="s">
        <v>GBp</v>
        <stp/>
        <stp>##V3_BDPV12</stp>
        <stp>CURY LN Equity</stp>
        <stp>CRNCY</stp>
        <stp>[Crispin Spreadsheet.xlsx]SWAN!R92C4</stp>
        <tr r="D92" s="3"/>
      </tp>
      <tp>
        <v>4.33</v>
        <stp/>
        <stp>##V3_BDPV12</stp>
        <stp>SDPL MK Equity</stp>
        <stp>PX_YEST_CLOSE</stp>
        <stp>[Crispin Spreadsheet.xlsx]OPUS!R26C6</stp>
        <tr r="F26" s="6"/>
      </tp>
      <tp t="s">
        <v>GBp</v>
        <stp/>
        <stp>##V3_BDPV12</stp>
        <stp>FLTR LN Equity</stp>
        <stp>CRNCY</stp>
        <stp>[Crispin Spreadsheet.xlsx]SWAN!R94C4</stp>
        <tr r="D94" s="3"/>
      </tp>
      <tp>
        <v>7682</v>
        <stp/>
        <stp>##V3_BDPV12</stp>
        <stp>6981 JT Equity</stp>
        <stp>PX_YEST_CLOSE</stp>
        <stp>[Crispin Spreadsheet.xlsx]OEI!R283C6</stp>
        <tr r="F283" s="1"/>
      </tp>
      <tp>
        <v>3825</v>
        <stp/>
        <stp>##V3_BDPV12</stp>
        <stp>2331 JT Equity</stp>
        <stp>PX_YEST_CLOSE</stp>
        <stp>[Crispin Spreadsheet.xlsx]OEI!R298C6</stp>
        <tr r="F298" s="1"/>
      </tp>
      <tp>
        <v>15.49</v>
        <stp/>
        <stp>##V3_BDPV12</stp>
        <stp>CNHI IM Equity</stp>
        <stp>PX_YEST_CLOSE</stp>
        <stp>[Crispin Spreadsheet.xlsx]FDXC!R88C6</stp>
        <tr r="F88" s="8"/>
      </tp>
      <tp t="s">
        <v>SUGAR #11 (WORLD) Mar23</v>
        <stp/>
        <stp>##V3_BDPV12</stp>
        <stp>SBA Comdty</stp>
        <stp>NAME</stp>
        <stp>[Crispin Spreadsheet.xlsx]OEI!R847C5</stp>
        <tr r="E847" s="1"/>
      </tp>
      <tp>
        <v>2.2309999999999999</v>
        <stp/>
        <stp>##V3_BDPV12</stp>
        <stp>ADAP US Equity</stp>
        <stp>LAST_PRICE</stp>
        <stp>[Crispin Spreadsheet.xlsx]FDXC!R129C7</stp>
        <tr r="G129" s="8"/>
      </tp>
    </main>
    <main first="bofaddin.rtdserver">
      <tp t="s">
        <v>#N/A Requesting Data...314199601</v>
        <stp/>
        <stp>BDH|11771538297052664746</stp>
        <tr r="Z261" s="1"/>
      </tp>
      <tp t="s">
        <v>#N/A Requesting Data...715345988</v>
        <stp/>
        <stp>BDH|12819833310684345795</stp>
        <tr r="V13" s="8"/>
        <tr r="V7" s="7"/>
        <tr r="V17" s="6"/>
        <tr r="Z18" s="3"/>
        <tr r="Z59" s="1"/>
      </tp>
      <tp t="s">
        <v>#N/A Requesting Data...2574941130</v>
        <stp/>
        <stp>BDH|11436737593712582510</stp>
        <tr r="Z730" s="1"/>
      </tp>
      <tp t="s">
        <v>#N/A Requesting Data...3722066141</v>
        <stp/>
        <stp>BDH|14910738598291330316</stp>
        <tr r="V112" s="8"/>
        <tr r="V130" s="6"/>
      </tp>
      <tp t="s">
        <v>#N/A Requesting Data...3030713513</v>
        <stp/>
        <stp>BDH|14572724792996025463</stp>
        <tr r="Z703" s="1"/>
      </tp>
      <tp t="s">
        <v>#N/A Requesting Data...1116317580</v>
        <stp/>
        <stp>BDH|14936393562760267938</stp>
        <tr r="Z447" s="1"/>
      </tp>
      <tp t="s">
        <v>#N/A Requesting Data...333915409</v>
        <stp/>
        <stp>BDH|13744075584020195366</stp>
        <tr r="Z71" s="1"/>
      </tp>
      <tp t="s">
        <v>#N/A Requesting Data...1170014930</v>
        <stp/>
        <stp>BDH|14309802516941259440</stp>
        <tr r="Z462" s="1"/>
      </tp>
      <tp t="s">
        <v>#N/A Requesting Data...4255536267</v>
        <stp/>
        <stp>BDH|11639655996597051106</stp>
        <tr r="Z315" s="1"/>
        <tr r="V26" s="6"/>
        <tr r="Z42" s="3"/>
      </tp>
      <tp t="s">
        <v>#N/A Requesting Data...4175972033</v>
        <stp/>
        <stp>BDH|16368708149804832972</stp>
        <tr r="Z718" s="1"/>
        <tr r="Z141" s="3"/>
      </tp>
      <tp t="s">
        <v>#N/A Requesting Data...2601518764</v>
        <stp/>
        <stp>BDH|15238975551093312220</stp>
        <tr r="Z453" s="1"/>
      </tp>
      <tp t="s">
        <v>#N/A Requesting Data...3136071030</v>
        <stp/>
        <stp>BDH|13093882774831140594</stp>
        <tr r="Z407" s="1"/>
      </tp>
      <tp t="s">
        <v>#N/A Requesting Data...2654186970</v>
        <stp/>
        <stp>BDH|10142938113526162675</stp>
        <tr r="V65" s="8"/>
        <tr r="Z624" s="1"/>
        <tr r="V61" s="7"/>
        <tr r="V75" s="6"/>
        <tr r="Z125" s="3"/>
      </tp>
      <tp t="s">
        <v>#N/A Requesting Data...3644242693</v>
        <stp/>
        <stp>BDH|10137939461676113159</stp>
        <tr r="Z260" s="1"/>
      </tp>
      <tp t="s">
        <v>#N/A Requesting Data...1005752243</v>
        <stp/>
        <stp>BDH|16167092759388603314</stp>
        <tr r="Z296" s="1"/>
      </tp>
      <tp t="s">
        <v>#N/A Requesting Data...2561329762</v>
        <stp/>
        <stp>BDH|16967811596909137661</stp>
        <tr r="Z121" s="1"/>
      </tp>
      <tp t="s">
        <v>#N/A Requesting Data...1412260821</v>
        <stp/>
        <stp>BDH|15675937176342976119</stp>
        <tr r="V109" s="8"/>
        <tr r="V40" s="8"/>
        <tr r="Z459" s="1"/>
        <tr r="V31" s="7"/>
        <tr r="V127" s="6"/>
        <tr r="V47" s="6"/>
        <tr r="Z82" s="3"/>
      </tp>
      <tp t="s">
        <v>#N/A Requesting Data...749679130</v>
        <stp/>
        <stp>BDH|16838916219172836429</stp>
        <tr r="Z20" s="1"/>
      </tp>
      <tp t="s">
        <v>#N/A Requesting Data...3403289787</v>
        <stp/>
        <stp>BDH|14358299472301430860</stp>
        <tr r="Z724" s="1"/>
      </tp>
      <tp t="s">
        <v>#N/A Requesting Data...2228412457</v>
        <stp/>
        <stp>BDH|10993839176062037508</stp>
        <tr r="Z454" s="1"/>
        <tr r="Z79" s="3"/>
      </tp>
      <tp t="s">
        <v>#N/A Requesting Data...2374488677</v>
        <stp/>
        <stp>BDH|10238885347613194703</stp>
        <tr r="Z285" s="1"/>
      </tp>
    </main>
    <main first="bloomberg.rtd">
      <tp>
        <v>212.6</v>
        <stp/>
        <stp>##V3_BDPV12</stp>
        <stp>EMG LN Equity</stp>
        <stp>LAST_PRICE</stp>
        <stp>[Crispin Spreadsheet.xlsx]OPE!R49C7</stp>
        <tr r="G49" s="7"/>
      </tp>
    </main>
    <main first="bofaddin.rtdserver">
      <tp t="s">
        <v>#N/A Requesting Data...2801379550</v>
        <stp/>
        <stp>BDH|12649737794922688687</stp>
        <tr r="Z665" s="1"/>
      </tp>
    </main>
    <main first="bloomberg.rtd">
      <tp>
        <v>5.2050000000000001</v>
        <stp/>
        <stp>##V3_BDPV12</stp>
        <stp>SAND US Equity</stp>
        <stp>LAST_PRICE</stp>
        <stp>[Crispin Spreadsheet.xlsx]OEI!R790C7</stp>
        <tr r="G790" s="1"/>
      </tp>
      <tp>
        <v>16.885000000000002</v>
        <stp/>
        <stp>##V3_BDPV12</stp>
        <stp>SLR SQ Equity</stp>
        <stp>LAST_PRICE</stp>
        <stp>[Crispin Spreadsheet.xlsx]OEI!R388C7</stp>
        <tr r="G388" s="1"/>
      </tp>
      <tp>
        <v>124.55</v>
        <stp/>
        <stp>##V3_BDPV12</stp>
        <stp>MKS LN Equity</stp>
        <stp>LAST_PRICE</stp>
        <stp>[Crispin Spreadsheet.xlsx]OEI!R559C7</stp>
        <tr r="G559" s="1"/>
      </tp>
      <tp>
        <v>106.45</v>
        <stp/>
        <stp>##V3_BDPV12</stp>
        <stp>SUBC NO Equity</stp>
        <stp>LAST_PRICE</stp>
        <stp>[Crispin Spreadsheet.xlsx]OEI!R347C7</stp>
        <tr r="G347" s="1"/>
      </tp>
      <tp>
        <v>240.2</v>
        <stp/>
        <stp>##V3_BDPV12</stp>
        <stp>SIKA SW Equity</stp>
        <stp>LAST_PRICE</stp>
        <stp>[Crispin Spreadsheet.xlsx]OEI!R435C7</stp>
        <tr r="G435" s="1"/>
      </tp>
      <tp>
        <v>219.18</v>
        <stp/>
        <stp>##V3_BDPV12</stp>
        <stp>RACE US Equity</stp>
        <stp>LAST_PRICE</stp>
        <stp>[Crispin Spreadsheet.xlsx]OEI!R711C7</stp>
        <tr r="G711" s="1"/>
      </tp>
      <tp>
        <v>331.3</v>
        <stp/>
        <stp>##V3_BDPV12</stp>
        <stp>AKRBP NO Equity</stp>
        <stp>LAST_PRICE</stp>
        <stp>[Crispin Spreadsheet.xlsx]OEI!R335C7</stp>
        <tr r="G335" s="1"/>
      </tp>
      <tp>
        <v>5.68</v>
        <stp/>
        <stp>##V3_BDPV12</stp>
        <stp>NHC AU Equity</stp>
        <stp>LAST_PRICE</stp>
        <stp>[Crispin Spreadsheet.xlsx]OPUS!R6C7</stp>
        <tr r="G6" s="6"/>
      </tp>
      <tp>
        <v>22</v>
        <stp/>
        <stp>##V3_BDPV12</stp>
        <stp>OTPD LI Equity</stp>
        <stp>LAST_PRICE</stp>
        <stp>[Crispin Spreadsheet.xlsx]OEI!R570C7</stp>
        <tr r="G570" s="1"/>
      </tp>
      <tp>
        <v>81.944999999999993</v>
        <stp/>
        <stp>##V3_BDPV12</stp>
        <stp>ORCL US Equity</stp>
        <stp>LAST_PRICE</stp>
        <stp>[Crispin Spreadsheet.xlsx]OEI!R768C7</stp>
        <tr r="G768" s="1"/>
      </tp>
      <tp>
        <v>2.2309999999999999</v>
        <stp/>
        <stp>##V3_BDPV12</stp>
        <stp>ADAP US Equity</stp>
        <stp>LAST_PRICE</stp>
        <stp>[Crispin Spreadsheet.xlsx]OPUS!R151C7</stp>
        <tr r="G151" s="6"/>
      </tp>
      <tp>
        <v>1094</v>
        <stp/>
        <stp>##V3_BDPV12</stp>
        <stp>8929 JT Equity</stp>
        <stp>PX_YEST_CLOSE</stp>
        <stp>[Crispin Spreadsheet.xlsx]OEI!R258C6</stp>
        <tr r="F258" s="1"/>
      </tp>
      <tp t="s">
        <v>USD</v>
        <stp/>
        <stp>##V3_BDPV12</stp>
        <stp>IGLN LN Equity</stp>
        <stp>CRNCY</stp>
        <stp>[Crispin Spreadsheet.xlsx]OPUS!R60C4</stp>
        <tr r="D60" s="6"/>
      </tp>
      <tp>
        <v>965</v>
        <stp/>
        <stp>##V3_BDPV12</stp>
        <stp>6395 JT Equity</stp>
        <stp>PX_YEST_CLOSE</stp>
        <stp>[Crispin Spreadsheet.xlsx]OEI!R303C6</stp>
        <tr r="F303" s="1"/>
      </tp>
      <tp t="s">
        <v>EUR</v>
        <stp/>
        <stp>##V3_BDPV12</stp>
        <stp>EBRO SQ Equity</stp>
        <stp>CRNCY</stp>
        <stp>[Crispin Spreadsheet.xlsx]OPUS!R41C4</stp>
        <tr r="D41" s="6"/>
      </tp>
      <tp>
        <v>31.8</v>
        <stp/>
        <stp>##V3_BDPV12</stp>
        <stp>NODL NO Equity</stp>
        <stp>PX_YEST_CLOSE</stp>
        <stp>[Crispin Spreadsheet.xlsx]FDXC!R97C6</stp>
        <tr r="F97" s="8"/>
      </tp>
      <tp t="s">
        <v>GBp</v>
        <stp/>
        <stp>##V3_BDPV12</stp>
        <stp>SFOR LN Equity</stp>
        <stp>CRNCY</stp>
        <stp>[Crispin Spreadsheet.xlsx]OPUS!R73C4</stp>
        <tr r="D73" s="6"/>
      </tp>
      <tp t="s">
        <v>CHF</v>
        <stp/>
        <stp>##V3_BDPV12</stp>
        <stp>TEMN SW Equity</stp>
        <stp>CRNCY</stp>
        <stp>[Crispin Spreadsheet.xlsx]SWAN!R75C4</stp>
        <tr r="D75" s="3"/>
      </tp>
      <tp t="s">
        <v>JPN 10Y BOND(OSE) Dec22</v>
        <stp/>
        <stp>##V3_BDPV12</stp>
        <stp>JBA Comdty</stp>
        <stp>NAME</stp>
        <stp>[Crispin Spreadsheet.xlsx]OEI!R836C5</stp>
        <tr r="E836" s="1"/>
      </tp>
      <tp>
        <v>55.8</v>
        <stp/>
        <stp>##V3_BDPV12</stp>
        <stp>SAVE FP Equity</stp>
        <stp>PX_YEST_CLOSE</stp>
        <stp>[Crispin Spreadsheet.xlsx]SWAN!R27C6</stp>
        <tr r="F27" s="3"/>
      </tp>
      <tp t="s">
        <v>GBp</v>
        <stp/>
        <stp>##V3_BDPV12</stp>
        <stp>PLUS LN Equity</stp>
        <stp>CRNCY</stp>
        <stp>[Crispin Spreadsheet.xlsx]FDXC!R59C4</stp>
        <tr r="D59" s="8"/>
      </tp>
      <tp>
        <v>168.85</v>
        <stp/>
        <stp>##V3_BDPV12</stp>
        <stp>XGLD LN Equity</stp>
        <stp>LAST_PRICE</stp>
        <stp>[Crispin Spreadsheet.xlsx]SWAN!R154C7</stp>
        <tr r="G154" s="3"/>
      </tp>
      <tp t="s">
        <v>GBp</v>
        <stp/>
        <stp>##V3_BDPV12</stp>
        <stp>FLTR LN Equity</stp>
        <stp>CRNCY</stp>
        <stp>[Crispin Spreadsheet.xlsx]FDXC!R48C4</stp>
        <tr r="D48" s="8"/>
      </tp>
      <tp>
        <v>4.6805000000000003</v>
        <stp/>
        <stp>##V3_BDPV12</stp>
        <stp>EURMYR Curncy</stp>
        <stp>LAST_PRICE</stp>
        <stp>[Crispin Spreadsheet.xlsx]SWAN!R42C13</stp>
        <tr r="M42" s="3"/>
      </tp>
      <tp>
        <v>4.6805000000000003</v>
        <stp/>
        <stp>##V3_BDPV12</stp>
        <stp>EURMYR Curncy</stp>
        <stp>LAST_PRICE</stp>
        <stp>[Crispin Spreadsheet.xlsx]SWAN!R41C13</stp>
        <tr r="M41" s="3"/>
      </tp>
      <tp t="s">
        <v>#N/A Real Time</v>
        <stp/>
        <stp>##V3_BDPV12</stp>
        <stp>DRLCO DC Equity</stp>
        <stp>LAST_PRICE</stp>
        <stp>[Crispin Spreadsheet.xlsx]OPUS!R100C7</stp>
        <tr r="G100" s="6"/>
      </tp>
      <tp>
        <v>56.33</v>
        <stp/>
        <stp>##V3_BDPV12</stp>
        <stp>ABI BB Equity</stp>
        <stp>LAST_PRICE</stp>
        <stp>[Crispin Spreadsheet.xlsx]OEI!R37C7</stp>
        <tr r="G37" s="1"/>
      </tp>
    </main>
    <main first="bofaddin.rtdserver">
      <tp t="s">
        <v>#N/A Requesting Data...3034856863</v>
        <stp/>
        <stp>BDH|18255784938492484735</stp>
        <tr r="Z110" s="1"/>
      </tp>
      <tp t="s">
        <v>#N/A Requesting Data...1818272296</v>
        <stp/>
        <stp>BDH|10035957071574878394</stp>
        <tr r="Z371" s="1"/>
      </tp>
      <tp t="s">
        <v>#N/A Requesting Data...1201999813</v>
        <stp/>
        <stp>BDH|12038068492486774468</stp>
        <tr r="V24" s="8"/>
        <tr r="V97" s="8"/>
        <tr r="Z342" s="1"/>
        <tr r="V18" s="7"/>
        <tr r="V115" s="6"/>
        <tr r="V31" s="6"/>
        <tr r="Z51" s="3"/>
      </tp>
      <tp t="s">
        <v>#N/A Requesting Data...796478396</v>
        <stp/>
        <stp>BDH|17026830921077511326</stp>
        <tr r="Z651" s="1"/>
      </tp>
      <tp t="s">
        <v>#N/A Requesting Data...2178914014</v>
        <stp/>
        <stp>BDH|12598397778009610669</stp>
        <tr r="Z502" s="1"/>
      </tp>
    </main>
    <main first="bloomberg.rtd">
      <tp>
        <v>10.54</v>
        <stp/>
        <stp>##V3_BDPV12</stp>
        <stp>ATO FP Equity</stp>
        <stp>LAST_PRICE</stp>
        <stp>[Crispin Spreadsheet.xlsx]OEI!R93C7</stp>
        <tr r="G93" s="1"/>
      </tp>
    </main>
    <main first="bofaddin.rtdserver">
      <tp t="s">
        <v>#N/A Requesting Data...656823126</v>
        <stp/>
        <stp>BDH|17372989101182807554</stp>
        <tr r="Z167" s="1"/>
      </tp>
      <tp t="s">
        <v>#N/A Requesting Data...2748564803</v>
        <stp/>
        <stp>BDH|16190335284107145314</stp>
        <tr r="V11" s="8"/>
        <tr r="V82" s="8"/>
        <tr r="Z55" s="1"/>
        <tr r="V6" s="7"/>
        <tr r="V14" s="6"/>
        <tr r="V96" s="6"/>
        <tr r="Z16" s="3"/>
      </tp>
      <tp t="s">
        <v>#N/A Requesting Data...3107939691</v>
        <stp/>
        <stp>BDH|18196459365703803006</stp>
        <tr r="Z157" s="1"/>
      </tp>
      <tp t="s">
        <v>#N/A Requesting Data...1512806609</v>
        <stp/>
        <stp>BDH|15648922249129131843</stp>
        <tr r="Z207" s="1"/>
      </tp>
      <tp t="s">
        <v>#N/A Requesting Data...4067807773</v>
        <stp/>
        <stp>BDH|13354191094552208047</stp>
        <tr r="Z492" s="1"/>
      </tp>
      <tp t="s">
        <v>#N/A Requesting Data...2335252346</v>
        <stp/>
        <stp>BDH|11710087488450563095</stp>
        <tr r="Z87" s="1"/>
      </tp>
      <tp t="s">
        <v>#N/A Requesting Data...2528225926</v>
        <stp/>
        <stp>BDH|12383379796320055192</stp>
        <tr r="Z474" s="1"/>
      </tp>
      <tp t="s">
        <v>#N/A Requesting Data...1072787642</v>
        <stp/>
        <stp>BDH|18215424443611061096</stp>
        <tr r="Z108" s="1"/>
      </tp>
      <tp t="s">
        <v>#N/A Requesting Data...1414169216</v>
        <stp/>
        <stp>BDH|18333534476112835144</stp>
        <tr r="Z211" s="1"/>
      </tp>
      <tp t="s">
        <v>#N/A Requesting Data...1961845206</v>
        <stp/>
        <stp>BDH|18098833192847907724</stp>
        <tr r="Z712" s="1"/>
      </tp>
    </main>
    <main first="bloomberg.rtd">
      <tp>
        <v>6.48</v>
        <stp/>
        <stp>##V3_BDPV12</stp>
        <stp>ART GY Equity</stp>
        <stp>LAST_PRICE</stp>
        <stp>[Crispin Spreadsheet.xlsx]OEI!R149C7</stp>
        <tr r="G149" s="1"/>
      </tp>
      <tp>
        <v>14.571999999999999</v>
        <stp/>
        <stp>##V3_BDPV12</stp>
        <stp>STLA IM Equity</stp>
        <stp>LAST_PRICE</stp>
        <stp>[Crispin Spreadsheet.xlsx]OEI!R242C7</stp>
        <tr r="G242" s="1"/>
      </tp>
      <tp>
        <v>24.69</v>
        <stp/>
        <stp>##V3_BDPV12</stp>
        <stp>ITX SQ Equity</stp>
        <stp>LAST_PRICE</stp>
        <stp>[Crispin Spreadsheet.xlsx]OEI!R385C7</stp>
        <tr r="G385" s="1"/>
      </tp>
      <tp>
        <v>35.634999999999998</v>
        <stp/>
        <stp>##V3_BDPV12</stp>
        <stp>USFD US Equity</stp>
        <stp>LAST_PRICE</stp>
        <stp>[Crispin Spreadsheet.xlsx]OEI!R817C7</stp>
        <tr r="G817" s="1"/>
      </tp>
      <tp>
        <v>185.62</v>
        <stp/>
        <stp>##V3_BDPV12</stp>
        <stp>TSLA US Equity</stp>
        <stp>LAST_PRICE</stp>
        <stp>[Crispin Spreadsheet.xlsx]OEI!R802C7</stp>
        <tr r="G802" s="1"/>
      </tp>
      <tp>
        <v>11.66</v>
        <stp/>
        <stp>##V3_BDPV12</stp>
        <stp>COFA FP Equity</stp>
        <stp>LAST_PRICE</stp>
        <stp>[Crispin Spreadsheet.xlsx]OEI!R102C7</stp>
        <tr r="G102" s="1"/>
      </tp>
      <tp>
        <v>809</v>
        <stp/>
        <stp>##V3_BDPV12</stp>
        <stp>BVIC LN Equity</stp>
        <stp>LAST_PRICE</stp>
        <stp>[Crispin Spreadsheet.xlsx]OEI!R480C7</stp>
        <tr r="G480" s="1"/>
      </tp>
      <tp>
        <v>159.18</v>
        <stp/>
        <stp>##V3_BDPV12</stp>
        <stp>BARC LN Equity</stp>
        <stp>LAST_PRICE</stp>
        <stp>[Crispin Spreadsheet.xlsx]OEI!R470C7</stp>
        <tr r="G470" s="1"/>
      </tp>
      <tp>
        <v>2.92</v>
        <stp/>
        <stp>##V3_BDPV12</stp>
        <stp>AIBG ID Equity</stp>
        <stp>LAST_PRICE</stp>
        <stp>[Crispin Spreadsheet.xlsx]OEI!R224C7</stp>
        <tr r="G224" s="1"/>
      </tp>
      <tp>
        <v>109</v>
        <stp/>
        <stp>##V3_BDPV12</stp>
        <stp>RE/ LN Equity</stp>
        <stp>LAST_PRICE</stp>
        <stp>[Crispin Spreadsheet.xlsx]OPE!R57C7</stp>
        <tr r="G57" s="7"/>
      </tp>
      <tp>
        <v>6.2549999999999999</v>
        <stp/>
        <stp>##V3_BDPV12</stp>
        <stp>ERIC US Equity</stp>
        <stp>LAST_PRICE</stp>
        <stp>[Crispin Spreadsheet.xlsx]OEI!R800C7</stp>
        <tr r="G800" s="1"/>
      </tp>
      <tp>
        <v>4037</v>
        <stp/>
        <stp>##V3_BDPV12</stp>
        <stp>ITRK LN Equity</stp>
        <stp>LAST_PRICE</stp>
        <stp>[Crispin Spreadsheet.xlsx]OEI!R538C7</stp>
        <tr r="G538" s="1"/>
      </tp>
      <tp>
        <v>2607</v>
        <stp/>
        <stp>##V3_BDPV12</stp>
        <stp>9744 JT Equity</stp>
        <stp>PX_YEST_CLOSE</stp>
        <stp>[Crispin Spreadsheet.xlsx]OEI!R279C6</stp>
        <tr r="F279" s="1"/>
      </tp>
      <tp>
        <v>29.74</v>
        <stp/>
        <stp>##V3_BDPV12</stp>
        <stp>EN FP Equity</stp>
        <stp>LAST_PRICE</stp>
        <stp>[Crispin Spreadsheet.xlsx]OEI!R97C7</stp>
        <tr r="G97" s="1"/>
      </tp>
      <tp>
        <v>337.7</v>
        <stp/>
        <stp>##V3_BDPV12</stp>
        <stp>AKRBP NO Equity</stp>
        <stp>PX_YEST_CLOSE</stp>
        <stp>[Crispin Spreadsheet.xlsx]OPUS!R29C6</stp>
        <tr r="F29" s="6"/>
      </tp>
      <tp>
        <v>11905</v>
        <stp/>
        <stp>##V3_BDPV12</stp>
        <stp>FLTR LN Equity</stp>
        <stp>LAST_PRICE</stp>
        <stp>[Crispin Spreadsheet.xlsx]OPUS!R131C7</stp>
        <tr r="G131" s="6"/>
      </tp>
      <tp t="s">
        <v>NOK</v>
        <stp/>
        <stp>##V3_BDPV12</stp>
        <stp>MOWI NO Equity</stp>
        <stp>CRNCY</stp>
        <stp>[Crispin Spreadsheet.xlsx]SWAN!R50C4</stp>
        <tr r="D50" s="3"/>
      </tp>
      <tp t="s">
        <v>Euro-BTP Future   Dec22</v>
        <stp/>
        <stp>##V3_BDPV12</stp>
        <stp>IKA Comdty</stp>
        <stp>NAME</stp>
        <stp>[Crispin Spreadsheet.xlsx]OEI!R838C5</stp>
        <tr r="E838" s="1"/>
      </tp>
      <tp>
        <v>202</v>
        <stp/>
        <stp>##V3_BDPV12</stp>
        <stp>PFG LN Equity</stp>
        <stp>LAST_PRICE</stp>
        <stp>[Crispin Spreadsheet.xlsx]SWAN!R118C7</stp>
        <tr r="G118" s="3"/>
      </tp>
      <tp>
        <v>15.22</v>
        <stp/>
        <stp>##V3_BDPV12</stp>
        <stp>EBRO SQ Equity</stp>
        <stp>PX_YEST_CLOSE</stp>
        <stp>[Crispin Spreadsheet.xlsx]SWAN!R65C6</stp>
        <tr r="F65" s="3"/>
      </tp>
      <tp>
        <v>283.5</v>
        <stp/>
        <stp>##V3_BDPV12</stp>
        <stp>VLX LN Equity</stp>
        <stp>LAST_PRICE</stp>
        <stp>[Crispin Spreadsheet.xlsx]SWAN!R128C7</stp>
        <tr r="G128" s="3"/>
      </tp>
      <tp>
        <v>144.47</v>
        <stp/>
        <stp>##V3_BDPV12</stp>
        <stp>EURJPY Curncy</stp>
        <stp>LAST_PRICE</stp>
        <stp>[Crispin Spreadsheet.xlsx]SWAN!R37C13</stp>
        <tr r="M37" s="3"/>
      </tp>
      <tp>
        <v>144.47</v>
        <stp/>
        <stp>##V3_BDPV12</stp>
        <stp>EURJPY Curncy</stp>
        <stp>LAST_PRICE</stp>
        <stp>[Crispin Spreadsheet.xlsx]SWAN!R36C13</stp>
        <tr r="M36" s="3"/>
      </tp>
      <tp>
        <v>144.47</v>
        <stp/>
        <stp>##V3_BDPV12</stp>
        <stp>EURJPY Curncy</stp>
        <stp>LAST_PRICE</stp>
        <stp>[Crispin Spreadsheet.xlsx]SWAN!R38C13</stp>
        <tr r="M38" s="3"/>
      </tp>
      <tp>
        <v>4.2</v>
        <stp/>
        <stp>##V3_BDPV12</stp>
        <stp>MTS AU Equity</stp>
        <stp>LAST_PRICE</stp>
        <stp>[Crispin Spreadsheet.xlsx]OEI!R21C7</stp>
        <tr r="G21" s="1"/>
      </tp>
      <tp>
        <v>191.97</v>
        <stp/>
        <stp>##V3_BDPV12</stp>
        <stp>FNV CN Equity</stp>
        <stp>LAST_PRICE</stp>
        <stp>[Crispin Spreadsheet.xlsx]OEI!R60C7</stp>
        <tr r="G60" s="1"/>
      </tp>
    </main>
    <main first="bofaddin.rtdserver">
      <tp t="s">
        <v>#N/A Requesting Data...2048280521</v>
        <stp/>
        <stp>BDH|10650028975249844080</stp>
        <tr r="Z748" s="1"/>
        <tr r="Z143" s="3"/>
      </tp>
      <tp t="s">
        <v>#N/A Requesting Data...3819393914</v>
        <stp/>
        <stp>BDH|11818941448557662522</stp>
        <tr r="Z319" s="1"/>
      </tp>
      <tp t="s">
        <v>#N/A Requesting Data...1336177466</v>
        <stp/>
        <stp>BDH|17549061087799412805</stp>
        <tr r="Z174" s="1"/>
      </tp>
      <tp t="s">
        <v>#N/A Requesting Data...3089926907</v>
        <stp/>
        <stp>BDH|14063841460484013047</stp>
        <tr r="Z202" s="1"/>
      </tp>
    </main>
    <main first="bloomberg.rtd">
      <tp>
        <v>0.98365999999999998</v>
        <stp/>
        <stp>##V3_BDPV12</stp>
        <stp>EURCHF Curncy</stp>
        <stp>LAST_PRICE</stp>
        <stp>[Crispin Spreadsheet.xlsx]OEI!R898C7</stp>
        <tr r="G898" s="1"/>
      </tp>
      <tp>
        <v>482.25</v>
        <stp/>
        <stp>##V3_BDPV12</stp>
        <stp>BP/ LN Equity</stp>
        <stp>LAST_PRICE</stp>
        <stp>[Crispin Spreadsheet.xlsx]OPUS!R50C7</stp>
        <tr r="G50" s="6"/>
      </tp>
    </main>
    <main first="bofaddin.rtdserver">
      <tp t="s">
        <v>#N/A Requesting Data...3210612522</v>
        <stp/>
        <stp>BDH|15110144372945134837</stp>
        <tr r="Z138" s="1"/>
      </tp>
      <tp t="s">
        <v>#N/A Requesting Data...879659477</v>
        <stp/>
        <stp>BDH|15965658820656867906</stp>
        <tr r="Z409" s="1"/>
      </tp>
      <tp t="s">
        <v>#N/A Requesting Data...4130842058</v>
        <stp/>
        <stp>BDH|18389452555655018271</stp>
        <tr r="Z738" s="1"/>
      </tp>
      <tp t="s">
        <v>#N/A Requesting Data...1337694720</v>
        <stp/>
        <stp>BDH|11004154280661616771</stp>
        <tr r="Z264" s="1"/>
      </tp>
    </main>
    <main first="bloomberg.rtd">
      <tp>
        <v>0.86451999999999996</v>
        <stp/>
        <stp>##V3_BDPV12</stp>
        <stp>EURGBP Curncy</stp>
        <stp>LAST_PRICE</stp>
        <stp>[Crispin Spreadsheet.xlsx]OEI!R878C7</stp>
        <tr r="G878" s="1"/>
      </tp>
    </main>
    <main first="bofaddin.rtdserver">
      <tp t="s">
        <v>#N/A Requesting Data...2129866717</v>
        <stp/>
        <stp>BDH|16659575552198795033</stp>
        <tr r="Z793" s="1"/>
      </tp>
      <tp t="s">
        <v>#N/A Requesting Data...1817975911</v>
        <stp/>
        <stp>BDH|16686268889327710580</stp>
        <tr r="Z160" s="1"/>
      </tp>
      <tp t="s">
        <v>#N/A Requesting Data...885501214</v>
        <stp/>
        <stp>BDH|12173421542294472837</stp>
        <tr r="Z154" s="3"/>
      </tp>
      <tp t="s">
        <v>#N/A Requesting Data...1114065762</v>
        <stp/>
        <stp>BDH|16840817314527595605</stp>
        <tr r="Z599" s="1"/>
      </tp>
      <tp t="s">
        <v>#N/A Requesting Data...1551046889</v>
        <stp/>
        <stp>BDH|16413853928304764653</stp>
        <tr r="Z145" s="1"/>
      </tp>
    </main>
    <main first="bofaddin.rtdserver">
      <tp t="s">
        <v>#N/A Requesting Data...1163264762</v>
        <stp/>
        <stp>BDH|10468901844851877251</stp>
        <tr r="Z755" s="1"/>
        <tr r="Z144" s="3"/>
      </tp>
      <tp t="s">
        <v>#N/A Requesting Data...1375069890</v>
        <stp/>
        <stp>BDH|14786096612603031802</stp>
        <tr r="Z562" s="1"/>
      </tp>
      <tp t="s">
        <v>#N/A Requesting Data...1125457756</v>
        <stp/>
        <stp>BDH|16651086311419085037</stp>
        <tr r="Z287" s="1"/>
      </tp>
      <tp t="s">
        <v>#N/A Requesting Data...1089775746</v>
        <stp/>
        <stp>BDH|13845902718747888244</stp>
        <tr r="Z324" s="1"/>
      </tp>
    </main>
    <main first="bloomberg.rtd">
      <tp>
        <v>44.16</v>
        <stp/>
        <stp>##V3_BDPV12</stp>
        <stp>SLCE3 BS Equity</stp>
        <stp>LAST_PRICE</stp>
        <stp>[Crispin Spreadsheet.xlsx]OPUS!R11C7</stp>
        <tr r="G11" s="6"/>
      </tp>
    </main>
    <main first="bofaddin.rtdserver">
      <tp t="s">
        <v>#N/A Requesting Data...3679606293</v>
        <stp/>
        <stp>BDH|16696211469034592849</stp>
        <tr r="Z455" s="1"/>
      </tp>
    </main>
    <main first="bofaddin.rtdserver">
      <tp t="s">
        <v>#N/A Requesting Data...2779797702</v>
        <stp/>
        <stp>BDH|12289488683435692513</stp>
        <tr r="Z731" s="1"/>
        <tr r="Z142" s="3"/>
      </tp>
    </main>
    <main first="bloomberg.rtd">
      <tp>
        <v>35.575000000000003</v>
        <stp/>
        <stp>##V3_BDPV12</stp>
        <stp>DSY FP Equity</stp>
        <stp>LAST_PRICE</stp>
        <stp>[Crispin Spreadsheet.xlsx]OEI!R105C7</stp>
        <tr r="G105" s="1"/>
      </tp>
      <tp>
        <v>5710</v>
        <stp/>
        <stp>##V3_BDPV12</stp>
        <stp>NXT LN Equity</stp>
        <stp>LAST_PRICE</stp>
        <stp>[Crispin Spreadsheet.xlsx]OEI!R568C7</stp>
        <tr r="G568" s="1"/>
      </tp>
      <tp>
        <v>5128</v>
        <stp/>
        <stp>##V3_BDPV12</stp>
        <stp>AHT LN Equity</stp>
        <stp>LAST_PRICE</stp>
        <stp>[Crispin Spreadsheet.xlsx]OEI!R458C7</stp>
        <tr r="G458" s="1"/>
      </tp>
      <tp>
        <v>595.5</v>
        <stp/>
        <stp>##V3_BDPV12</stp>
        <stp>BOY LN Equity</stp>
        <stp>LAST_PRICE</stp>
        <stp>[Crispin Spreadsheet.xlsx]OEI!R475C7</stp>
        <tr r="G475" s="1"/>
      </tp>
      <tp>
        <v>211.1</v>
        <stp/>
        <stp>##V3_BDPV12</stp>
        <stp>SSPG LN Equity</stp>
        <stp>LAST_PRICE</stp>
        <stp>[Crispin Spreadsheet.xlsx]OEI!R615C7</stp>
        <tr r="G615" s="1"/>
      </tp>
      <tp>
        <v>54.84</v>
        <stp/>
        <stp>##V3_BDPV12</stp>
        <stp>HOT GY Equity</stp>
        <stp>LAST_PRICE</stp>
        <stp>[Crispin Spreadsheet.xlsx]OEI!R168C7</stp>
        <tr r="G168" s="1"/>
      </tp>
      <tp>
        <v>283.5</v>
        <stp/>
        <stp>##V3_BDPV12</stp>
        <stp>VLX LN Equity</stp>
        <stp>LAST_PRICE</stp>
        <stp>[Crispin Spreadsheet.xlsx]OEI!R634C7</stp>
        <tr r="G634" s="1"/>
      </tp>
      <tp>
        <v>0.22420000000000001</v>
        <stp/>
        <stp>##V3_BDPV12</stp>
        <stp>TIT IM Equity</stp>
        <stp>LAST_PRICE</stp>
        <stp>[Crispin Spreadsheet.xlsx]OEI!R248C7</stp>
        <tr r="G248" s="1"/>
      </tp>
      <tp>
        <v>6922</v>
        <stp/>
        <stp>##V3_BDPV12</stp>
        <stp>CRDA LN Equity</stp>
        <stp>LAST_PRICE</stp>
        <stp>[Crispin Spreadsheet.xlsx]OEI!R493C7</stp>
        <tr r="G493" s="1"/>
      </tp>
      <tp>
        <v>816</v>
        <stp/>
        <stp>##V3_BDPV12</stp>
        <stp>BA/ LN Equity</stp>
        <stp>LAST_PRICE</stp>
        <stp>[Crispin Spreadsheet.xlsx]OPE!R32C7</stp>
        <tr r="G32" s="7"/>
      </tp>
      <tp>
        <v>167</v>
        <stp/>
        <stp>##V3_BDPV12</stp>
        <stp>SWEDA SS Equity</stp>
        <stp>LAST_PRICE</stp>
        <stp>[Crispin Spreadsheet.xlsx]OEI!R410C7</stp>
        <tr r="G410" s="1"/>
      </tp>
      <tp>
        <v>489.5</v>
        <stp/>
        <stp>##V3_BDPV12</stp>
        <stp>HSBA LN Equity</stp>
        <stp>LAST_PRICE</stp>
        <stp>[Crispin Spreadsheet.xlsx]OEI!R523C7</stp>
        <tr r="G523" s="1"/>
      </tp>
      <tp>
        <v>198</v>
        <stp/>
        <stp>##V3_BDPV12</stp>
        <stp>HLAG GY Equity</stp>
        <stp>LAST_PRICE</stp>
        <stp>[Crispin Spreadsheet.xlsx]OEI!R165C7</stp>
        <tr r="G165" s="1"/>
      </tp>
      <tp>
        <v>894</v>
        <stp/>
        <stp>##V3_BDPV12</stp>
        <stp>MPE LN Equity</stp>
        <stp>LAST_PRICE</stp>
        <stp>[Crispin Spreadsheet.xlsx]SWAN!R109C7</stp>
        <tr r="G109" s="3"/>
      </tp>
      <tp>
        <v>11600</v>
        <stp/>
        <stp>##V3_BDPV12</stp>
        <stp>6758 JT Equity</stp>
        <stp>PX_YEST_CLOSE</stp>
        <stp>[Crispin Spreadsheet.xlsx]OEI!R299C6</stp>
        <tr r="F299" s="1"/>
      </tp>
      <tp>
        <v>63.24</v>
        <stp/>
        <stp>##V3_BDPV12</stp>
        <stp>VAL US Equity</stp>
        <stp>LAST_PRICE</stp>
        <stp>[Crispin Spreadsheet.xlsx]SWAN!R149C7</stp>
        <tr r="G149" s="3"/>
      </tp>
      <tp>
        <v>5705</v>
        <stp/>
        <stp>##V3_BDPV12</stp>
        <stp>3382 JT Equity</stp>
        <stp>PX_YEST_CLOSE</stp>
        <stp>[Crispin Spreadsheet.xlsx]OEI!R294C6</stp>
        <tr r="F294" s="1"/>
      </tp>
      <tp t="s">
        <v>NOK</v>
        <stp/>
        <stp>##V3_BDPV12</stp>
        <stp>AKRBP NO Equity</stp>
        <stp>CRNCY</stp>
        <stp>[Crispin Spreadsheet.xlsx]FDXC!R96C4</stp>
        <tr r="D96" s="8"/>
      </tp>
      <tp t="s">
        <v>MYR</v>
        <stp/>
        <stp>##V3_BDPV12</stp>
        <stp>SDPL MK Equity</stp>
        <stp>CRNCY</stp>
        <stp>[Crispin Spreadsheet.xlsx]SWAN!R42C4</stp>
        <tr r="D42" s="3"/>
      </tp>
      <tp>
        <v>109</v>
        <stp/>
        <stp>##V3_BDPV12</stp>
        <stp>RE/ LN Equity</stp>
        <stp>LAST_PRICE</stp>
        <stp>[Crispin Spreadsheet.xlsx]SWAN!R119C7</stp>
        <tr r="G119" s="3"/>
      </tp>
      <tp t="s">
        <v>USD</v>
        <stp/>
        <stp>##V3_BDPV12</stp>
        <stp>SLCJY US Equity</stp>
        <stp>CRNCY</stp>
        <stp>[Crispin Spreadsheet.xlsx]OPUS!R82C4</stp>
        <tr r="D82" s="6"/>
      </tp>
      <tp>
        <v>232</v>
        <stp/>
        <stp>##V3_BDPV12</stp>
        <stp>ASHM LN Equity</stp>
        <stp>PX_YEST_CLOSE</stp>
        <stp>[Crispin Spreadsheet.xlsx]SWAN!R81C6</stp>
        <tr r="F81" s="3"/>
      </tp>
      <tp>
        <v>162.06</v>
        <stp/>
        <stp>##V3_BDPV12</stp>
        <stp>GBS LN Equity</stp>
        <stp>LAST_PRICE</stp>
        <stp>[Crispin Spreadsheet.xlsx]OPE!R41C7</stp>
        <tr r="G41" s="7"/>
      </tp>
      <tp>
        <v>1.5558700000000001</v>
        <stp/>
        <stp>##V3_BDPV12</stp>
        <stp>EURAUD Curncy</stp>
        <stp>LAST_PRICE</stp>
        <stp>[Crispin Spreadsheet.xlsx]OEI!R879C7</stp>
        <tr r="G879" s="1"/>
      </tp>
    </main>
    <main first="bofaddin.rtdserver">
      <tp t="s">
        <v>#N/A Requesting Data...3346516005</v>
        <stp/>
        <stp>BDH|13268812508905874123</stp>
        <tr r="V12" s="8"/>
        <tr r="Z57" s="1"/>
        <tr r="V15" s="6"/>
        <tr r="Z17" s="3"/>
      </tp>
      <tp t="s">
        <v>#N/A Requesting Data...2049694974</v>
        <stp/>
        <stp>BDH|12551013294453039711</stp>
        <tr r="Z330" s="1"/>
      </tp>
      <tp t="s">
        <v>#N/A Requesting Data...1835339196</v>
        <stp/>
        <stp>BDH|15806170780815737681</stp>
        <tr r="Z314" s="1"/>
        <tr r="Z41" s="3"/>
      </tp>
      <tp t="s">
        <v>#N/A Requesting Data...2046408143</v>
        <stp/>
        <stp>BDH|14023873642535542206</stp>
        <tr r="Z814" s="1"/>
      </tp>
    </main>
    <main first="bofaddin.rtdserver">
      <tp t="s">
        <v>#N/A Requesting Data...1965744081</v>
        <stp/>
        <stp>BDH|15513911895938142237</stp>
        <tr r="Z248" s="1"/>
      </tp>
      <tp t="s">
        <v>#N/A Requesting Data...4028538949</v>
        <stp/>
        <stp>BDH|15566911745515337219</stp>
        <tr r="Z181" s="1"/>
      </tp>
    </main>
    <main first="bloomberg.rtd">
      <tp>
        <v>109</v>
        <stp/>
        <stp>##V3_BDPV12</stp>
        <stp>RE/ LN Equity</stp>
        <stp>LAST_PRICE</stp>
        <stp>[Crispin Spreadsheet.xlsx]OPUS!R71C7</stp>
        <tr r="G71" s="6"/>
      </tp>
    </main>
    <main first="bofaddin.rtdserver">
      <tp t="s">
        <v>#N/A Requesting Data...2911461740</v>
        <stp/>
        <stp>BDH|10212447934698442045</stp>
        <tr r="Z433" s="1"/>
      </tp>
      <tp t="s">
        <v>#N/A Requesting Data...2864832289</v>
        <stp/>
        <stp>BDH|15385102976958540427</stp>
        <tr r="Z403" s="1"/>
      </tp>
      <tp t="s">
        <v>#N/A Requesting Data...1271329007</v>
        <stp/>
        <stp>BDH|18052477824527701660</stp>
        <tr r="Z38" s="1"/>
      </tp>
      <tp t="s">
        <v>#N/A Requesting Data...2591394167</v>
        <stp/>
        <stp>BDH|10808106043239020393</stp>
        <tr r="Z456" s="1"/>
        <tr r="Z80" s="3"/>
      </tp>
      <tp t="s">
        <v>#N/A Requesting Data...1416768697</v>
        <stp/>
        <stp>BDH|11807659288001198113</stp>
        <tr r="V121" s="8"/>
        <tr r="V59" s="8"/>
        <tr r="Z581" s="1"/>
        <tr r="V55" s="7"/>
        <tr r="V142" s="6"/>
        <tr r="V69" s="6"/>
        <tr r="Z116" s="3"/>
      </tp>
      <tp t="s">
        <v>#N/A Requesting Data...2034339002</v>
        <stp/>
        <stp>BDH|12670089569952705944</stp>
        <tr r="Z802" s="1"/>
        <tr r="Z146" s="3"/>
      </tp>
      <tp t="s">
        <v>#N/A Requesting Data...3919323391</v>
        <stp/>
        <stp>BDH|16812364797925894654</stp>
        <tr r="Z289" s="1"/>
      </tp>
    </main>
    <main first="bloomberg.rtd">
      <tp>
        <v>0.86451999999999996</v>
        <stp/>
        <stp>##V3_BDPV12</stp>
        <stp>EURGBP Curncy</stp>
        <stp>LAST_PRICE</stp>
        <stp>[Crispin Spreadsheet.xlsx]OEI!R909C7</stp>
        <tr r="G909" s="1"/>
      </tp>
    </main>
    <main first="bofaddin.rtdserver">
      <tp t="s">
        <v>#N/A Requesting Data...3337473194</v>
        <stp/>
        <stp>BDH|11352847135995694030</stp>
        <tr r="Z636" s="1"/>
      </tp>
      <tp t="s">
        <v>#N/A Requesting Data...1936010850</v>
        <stp/>
        <stp>BDH|16919531871359688241</stp>
        <tr r="Z632" s="1"/>
      </tp>
      <tp t="s">
        <v>#N/A Requesting Data...1567311158</v>
        <stp/>
        <stp>BDH|12735394218517658895</stp>
        <tr r="Z381" s="1"/>
      </tp>
    </main>
    <main first="bloomberg.rtd">
      <tp>
        <v>144.47</v>
        <stp/>
        <stp>##V3_BDPV12</stp>
        <stp>EURJPY Curncy</stp>
        <stp>LAST_PRICE</stp>
        <stp>[Crispin Spreadsheet.xlsx]OEI!R899C7</stp>
        <tr r="G899" s="1"/>
      </tp>
    </main>
    <main first="bofaddin.rtdserver">
      <tp t="s">
        <v>#N/A Requesting Data...2005400702</v>
        <stp/>
        <stp>BDH|12870159985745011122</stp>
        <tr r="Z135" s="1"/>
      </tp>
      <tp t="s">
        <v>#N/A Requesting Data...1523548342</v>
        <stp/>
        <stp>BDH|11006319408384710946</stp>
        <tr r="V22" s="8"/>
        <tr r="V96" s="8"/>
        <tr r="Z335" s="1"/>
        <tr r="V16" s="7"/>
        <tr r="V29" s="6"/>
        <tr r="Z48" s="3"/>
      </tp>
      <tp t="s">
        <v>#N/A Requesting Data...3279916163</v>
        <stp/>
        <stp>BDH|15838114913292834887</stp>
        <tr r="Z276" s="1"/>
      </tp>
      <tp t="s">
        <v>#N/A Requesting Data...2434682040</v>
        <stp/>
        <stp>BDH|15907405032914137975</stp>
        <tr r="Z776" s="1"/>
      </tp>
    </main>
    <main first="bloomberg.rtd">
      <tp>
        <v>1583</v>
        <stp/>
        <stp>##V3_BDPV12</stp>
        <stp>ABF LN Equity</stp>
        <stp>LAST_PRICE</stp>
        <stp>[Crispin Spreadsheet.xlsx]OPE!R31C7</stp>
        <tr r="G31" s="7"/>
      </tp>
    </main>
    <main first="bofaddin.rtdserver">
      <tp t="s">
        <v>#N/A Requesting Data...3704831205</v>
        <stp/>
        <stp>BDH|11489799394851670131</stp>
        <tr r="Z243" s="1"/>
      </tp>
      <tp t="s">
        <v>#N/A Requesting Data...3493115314</v>
        <stp/>
        <stp>BDH|10611637000529985039</stp>
        <tr r="Z728" s="1"/>
      </tp>
    </main>
    <main first="bloomberg.rtd">
      <tp>
        <v>192.15</v>
        <stp/>
        <stp>##V3_BDPV12</stp>
        <stp>SAND SS Equity</stp>
        <stp>LAST_PRICE</stp>
        <stp>[Crispin Spreadsheet.xlsx]OEI!R405C7</stp>
        <tr r="G405" s="1"/>
      </tp>
      <tp>
        <v>29.28</v>
        <stp/>
        <stp>##V3_BDPV12</stp>
        <stp>FOX US Equity</stp>
        <stp>LAST_PRICE</stp>
        <stp>[Crispin Spreadsheet.xlsx]OEI!R717C7</stp>
        <tr r="G717" s="1"/>
      </tp>
      <tp>
        <v>55</v>
        <stp/>
        <stp>##V3_BDPV12</stp>
        <stp>SAVE FP Equity</stp>
        <stp>LAST_PRICE</stp>
        <stp>[Crispin Spreadsheet.xlsx]OEI!R124C7</stp>
        <tr r="G124" s="1"/>
      </tp>
      <tp>
        <v>68.61</v>
        <stp/>
        <stp>##V3_BDPV12</stp>
        <stp>OXY US Equity</stp>
        <stp>LAST_PRICE</stp>
        <stp>[Crispin Spreadsheet.xlsx]OEI!R766C7</stp>
        <tr r="G766" s="1"/>
      </tp>
      <tp>
        <v>62.16</v>
        <stp/>
        <stp>##V3_BDPV12</stp>
        <stp>LPX US Equity</stp>
        <stp>LAST_PRICE</stp>
        <stp>[Crispin Spreadsheet.xlsx]OEI!R747C7</stp>
        <tr r="G747" s="1"/>
      </tp>
      <tp>
        <v>474.92</v>
        <stp/>
        <stp>##V3_BDPV12</stp>
        <stp>CACC US Equity</stp>
        <stp>LAST_PRICE</stp>
        <stp>[Crispin Spreadsheet.xlsx]OEI!R692C7</stp>
        <tr r="G692" s="1"/>
      </tp>
      <tp>
        <v>15.39</v>
        <stp/>
        <stp>##V3_BDPV12</stp>
        <stp>CNHI IM Equity</stp>
        <stp>LAST_PRICE</stp>
        <stp>[Crispin Spreadsheet.xlsx]OEI!R238C7</stp>
        <tr r="G238" s="1"/>
      </tp>
      <tp>
        <v>77.14</v>
        <stp/>
        <stp>##V3_BDPV12</stp>
        <stp>BABA US Equity</stp>
        <stp>LAST_PRICE</stp>
        <stp>[Crispin Spreadsheet.xlsx]OEI!R650C7</stp>
        <tr r="G650" s="1"/>
      </tp>
      <tp t="s">
        <v>USD</v>
        <stp/>
        <stp>##V3_BDPV12</stp>
        <stp>BX US Equity</stp>
        <stp>CRNCY</stp>
        <stp>[Crispin Spreadsheet.xlsx]SWAN!R135C4</stp>
        <tr r="D135" s="3"/>
      </tp>
      <tp t="s">
        <v>GOLD 100 OZ FUTR  Feb23</v>
        <stp/>
        <stp>##V3_BDPV12</stp>
        <stp>GCA Comdty</stp>
        <stp>NAME</stp>
        <stp>[Crispin Spreadsheet.xlsx]OEI!R842C5</stp>
        <tr r="E842" s="1"/>
      </tp>
      <tp>
        <v>15.39</v>
        <stp/>
        <stp>##V3_BDPV12</stp>
        <stp>CNHI IM Equity</stp>
        <stp>LAST_PRICE</stp>
        <stp>[Crispin Spreadsheet.xlsx]OPUS!R106C7</stp>
        <tr r="G106" s="6"/>
      </tp>
      <tp t="s">
        <v>GBp</v>
        <stp/>
        <stp>##V3_BDPV12</stp>
        <stp>BARC LN Equity</stp>
        <stp>CRNCY</stp>
        <stp>[Crispin Spreadsheet.xlsx]SWAN!R86C4</stp>
        <tr r="D86" s="3"/>
      </tp>
      <tp t="s">
        <v>NOK</v>
        <stp/>
        <stp>##V3_BDPV12</stp>
        <stp>AKRBP NO Equity</stp>
        <stp>CRNCY</stp>
        <stp>[Crispin Spreadsheet.xlsx]SWAN!R48C4</stp>
        <tr r="D48" s="3"/>
      </tp>
      <tp>
        <v>603</v>
        <stp/>
        <stp>##V3_BDPV12</stp>
        <stp>HWDN LN Equity</stp>
        <stp>LAST_PRICE</stp>
        <stp>[Crispin Spreadsheet.xlsx]FDXC!R114C7</stp>
        <tr r="G114" s="8"/>
      </tp>
      <tp>
        <v>14.48</v>
        <stp/>
        <stp>##V3_BDPV12</stp>
        <stp>PEY CN Equity</stp>
        <stp>LAST_PRICE</stp>
        <stp>[Crispin Spreadsheet.xlsx]OEI!R59C7</stp>
        <tr r="G59" s="1"/>
      </tp>
      <tp>
        <v>1.2050000000000001</v>
        <stp/>
        <stp>##V3_BDPV12</stp>
        <stp>GBPUSD Curncy</stp>
        <stp>LAST_PRICE</stp>
        <stp>[Crispin Spreadsheet.xlsx]OEI!R908C7</stp>
        <tr r="G908" s="1"/>
      </tp>
    </main>
    <main first="bofaddin.rtdserver">
      <tp t="s">
        <v>#N/A Requesting Data...1230035928</v>
        <stp/>
        <stp>BDH|13246753523652227860</stp>
        <tr r="Z819" s="1"/>
      </tp>
      <tp t="s">
        <v>#N/A Requesting Data...4139235597</v>
        <stp/>
        <stp>BDH|13658607192522620221</stp>
        <tr r="Z90" s="1"/>
      </tp>
      <tp t="s">
        <v>#N/A Requesting Data...1978594741</v>
        <stp/>
        <stp>BDH|11505509595534164534</stp>
        <tr r="Z593" s="1"/>
      </tp>
      <tp t="s">
        <v>#N/A Requesting Data...1721767956</v>
        <stp/>
        <stp>BDH|14016167697271616123</stp>
        <tr r="Z78" s="1"/>
      </tp>
      <tp t="s">
        <v>#N/A Requesting Data...1095338332</v>
        <stp/>
        <stp>BDH|14869535022749420695</stp>
        <tr r="Z97" s="1"/>
      </tp>
      <tp t="s">
        <v>#N/A Requesting Data...3216241512</v>
        <stp/>
        <stp>BDH|11045425886768820987</stp>
        <tr r="Z620" s="1"/>
      </tp>
      <tp t="s">
        <v>#N/A Requesting Data...1347512463</v>
        <stp/>
        <stp>BDH|17852953448525020312</stp>
        <tr r="Z489" s="1"/>
      </tp>
      <tp t="s">
        <v>#N/A Requesting Data...2172140225</v>
        <stp/>
        <stp>BDH|12518732606160321971</stp>
        <tr r="V25" s="8"/>
        <tr r="V98" s="8"/>
        <tr r="Z349" s="1"/>
        <tr r="V19" s="7"/>
        <tr r="V116" s="6"/>
        <tr r="V32" s="6"/>
        <tr r="Z52" s="3"/>
      </tp>
      <tp t="s">
        <v>#N/A Requesting Data...3950460175</v>
        <stp/>
        <stp>BDH|11719260100838020768</stp>
        <tr r="Z397" s="1"/>
        <tr r="Z68" s="3"/>
      </tp>
      <tp t="s">
        <v>#N/A Requesting Data...1315397160</v>
        <stp/>
        <stp>BDH|15918011322518438391</stp>
        <tr r="Z457" s="1"/>
        <tr r="Z81" s="3"/>
      </tp>
      <tp t="s">
        <v>#N/A Requesting Data...1767388248</v>
        <stp/>
        <stp>BDH|14181529055381574941</stp>
        <tr r="Z282" s="1"/>
      </tp>
      <tp t="s">
        <v>#N/A Requesting Data...2588320712</v>
        <stp/>
        <stp>BDH|14670166390413645309</stp>
        <tr r="Z759" s="1"/>
      </tp>
      <tp t="s">
        <v>#N/A Requesting Data...1629624116</v>
        <stp/>
        <stp>BDH|15514806501167421690</stp>
        <tr r="Z109" s="1"/>
      </tp>
      <tp t="s">
        <v>#N/A Requesting Data...3284034147</v>
        <stp/>
        <stp>BDH|14381691147968413210</stp>
        <tr r="Z669" s="1"/>
      </tp>
      <tp t="s">
        <v>#N/A Requesting Data...4164577782</v>
        <stp/>
        <stp>BDH|13222914847561813366</stp>
        <tr r="V73" s="8"/>
        <tr r="Z800" s="1"/>
        <tr r="V84" s="6"/>
        <tr r="V157" s="6"/>
        <tr r="V135" s="8"/>
      </tp>
      <tp t="s">
        <v>#N/A Requesting Data...2134215464</v>
        <stp/>
        <stp>BDH|11901019984197928296</stp>
        <tr r="Z60" s="1"/>
      </tp>
      <tp t="s">
        <v>#N/A Requesting Data...3504572839</v>
        <stp/>
        <stp>BDH|14843876716817351663</stp>
        <tr r="Z396" s="1"/>
      </tp>
    </main>
    <main first="bloomberg.rtd">
      <tp>
        <v>28.3</v>
        <stp/>
        <stp>##V3_BDPV12</stp>
        <stp>PDG LN Equity</stp>
        <stp>LAST_PRICE</stp>
        <stp>[Crispin Spreadsheet.xlsx]OPE!R54C7</stp>
        <tr r="G54" s="7"/>
      </tp>
      <tp>
        <v>202</v>
        <stp/>
        <stp>##V3_BDPV12</stp>
        <stp>PFG LN Equity</stp>
        <stp>LAST_PRICE</stp>
        <stp>[Crispin Spreadsheet.xlsx]OPE!R56C7</stp>
        <tr r="G56" s="7"/>
      </tp>
      <tp>
        <v>44.16</v>
        <stp/>
        <stp>##V3_BDPV12</stp>
        <stp>SLCE3 BS Equity</stp>
        <stp>LAST_PRICE</stp>
        <stp>[Crispin Spreadsheet.xlsx]OPUS!R93C7</stp>
        <tr r="G93" s="6"/>
      </tp>
    </main>
    <main first="bofaddin.rtdserver">
      <tp t="s">
        <v>#N/A Requesting Data...2384732631</v>
        <stp/>
        <stp>BDH|16682798585373753621</stp>
        <tr r="Z170" s="1"/>
      </tp>
      <tp t="s">
        <v>#N/A Requesting Data...2664315985</v>
        <stp/>
        <stp>BDH|16459115994624641699</stp>
        <tr r="Z757" s="1"/>
      </tp>
      <tp t="s">
        <v>#N/A Requesting Data...1356140593</v>
        <stp/>
        <stp>BDH|14705566369273351853</stp>
        <tr r="Z515" s="1"/>
      </tp>
    </main>
    <main first="bloomberg.rtd">
      <tp>
        <v>156.5</v>
        <stp/>
        <stp>##V3_BDPV12</stp>
        <stp>HUW LN Equity</stp>
        <stp>LAST_PRICE</stp>
        <stp>[Crispin Spreadsheet.xlsx]OEI!R519C7</stp>
        <tr r="G519" s="1"/>
      </tp>
      <tp>
        <v>38.21</v>
        <stp/>
        <stp>##V3_BDPV12</stp>
        <stp>DPW GY Equity</stp>
        <stp>LAST_PRICE</stp>
        <stp>[Crispin Spreadsheet.xlsx]OEI!R159C7</stp>
        <tr r="G159" s="1"/>
      </tp>
      <tp>
        <v>204.15</v>
        <stp/>
        <stp>##V3_BDPV12</stp>
        <stp>ALV GY Equity</stp>
        <stp>LAST_PRICE</stp>
        <stp>[Crispin Spreadsheet.xlsx]OEI!R148C7</stp>
        <tr r="G148" s="1"/>
      </tp>
      <tp>
        <v>9.1660000000000004</v>
        <stp/>
        <stp>##V3_BDPV12</stp>
        <stp>ACX SQ Equity</stp>
        <stp>LAST_PRICE</stp>
        <stp>[Crispin Spreadsheet.xlsx]OEI!R376C7</stp>
        <tr r="G376" s="1"/>
      </tp>
      <tp>
        <v>43.96</v>
        <stp/>
        <stp>##V3_BDPV12</stp>
        <stp>TLW LN Equity</stp>
        <stp>LAST_PRICE</stp>
        <stp>[Crispin Spreadsheet.xlsx]OEI!R629C7</stp>
        <tr r="G629" s="1"/>
      </tp>
      <tp>
        <v>124.15</v>
        <stp/>
        <stp>##V3_BDPV12</stp>
        <stp>BT/A LN Equity</stp>
        <stp>LAST_PRICE</stp>
        <stp>[Crispin Spreadsheet.xlsx]OEI!R481C7</stp>
        <tr r="G481" s="1"/>
      </tp>
      <tp>
        <v>2.5499999999999998</v>
        <stp/>
        <stp>##V3_BDPV12</stp>
        <stp>SMR AU Equity</stp>
        <stp>LAST_PRICE</stp>
        <stp>[Crispin Spreadsheet.xlsx]OPUS!R7C7</stp>
        <tr r="G7" s="6"/>
      </tp>
      <tp>
        <v>154.6</v>
        <stp/>
        <stp>##V3_BDPV12</stp>
        <stp>MOWI NO Equity</stp>
        <stp>LAST_PRICE</stp>
        <stp>[Crispin Spreadsheet.xlsx]OEI!R339C7</stp>
        <tr r="G339" s="1"/>
      </tp>
      <tp>
        <v>8172</v>
        <stp/>
        <stp>##V3_BDPV12</stp>
        <stp>LSEG LN Equity</stp>
        <stp>LAST_PRICE</stp>
        <stp>[Crispin Spreadsheet.xlsx]OEI!R557C7</stp>
        <tr r="G557" s="1"/>
      </tp>
      <tp t="s">
        <v>#N/A N/A</v>
        <stp/>
        <stp>##V3_BDPV12</stp>
        <stp>ROSN LI Equity</stp>
        <stp>PX_YEST_CLOSE</stp>
        <stp>[Crispin Spreadsheet.xlsx]OPUS!R72C6</stp>
        <tr r="F72" s="6"/>
      </tp>
      <tp>
        <v>58.78</v>
        <stp/>
        <stp>##V3_BDPV12</stp>
        <stp>EKTAB SS Equity</stp>
        <stp>PX_YEST_CLOSE</stp>
        <stp>[Crispin Spreadsheet.xlsx]SWAN!R68C6</stp>
        <tr r="F68" s="3"/>
      </tp>
      <tp>
        <v>1263</v>
        <stp/>
        <stp>##V3_BDPV12</stp>
        <stp>3099 JT Equity</stp>
        <stp>PX_YEST_CLOSE</stp>
        <stp>[Crispin Spreadsheet.xlsx]OEI!R267C6</stp>
        <tr r="F267" s="1"/>
      </tp>
      <tp>
        <v>155.15</v>
        <stp/>
        <stp>##V3_BDPV12</stp>
        <stp>MOWI NO Equity</stp>
        <stp>PX_YEST_CLOSE</stp>
        <stp>[Crispin Spreadsheet.xlsx]OPUS!R30C6</stp>
        <tr r="F30" s="6"/>
      </tp>
      <tp t="s">
        <v>GBp</v>
        <stp/>
        <stp>##V3_BDPV12</stp>
        <stp>PSON LN Equity</stp>
        <stp>CRNCY</stp>
        <stp>[Crispin Spreadsheet.xlsx]OPUS!R67C4</stp>
        <tr r="D67" s="6"/>
      </tp>
      <tp>
        <v>1097</v>
        <stp/>
        <stp>##V3_BDPV12</stp>
        <stp>7261 JT Equity</stp>
        <stp>PX_YEST_CLOSE</stp>
        <stp>[Crispin Spreadsheet.xlsx]OEI!R278C6</stp>
        <tr r="F278" s="1"/>
      </tp>
      <tp>
        <v>896</v>
        <stp/>
        <stp>##V3_BDPV12</stp>
        <stp>FRAS LN Equity</stp>
        <stp>LAST_PRICE</stp>
        <stp>[Crispin Spreadsheet.xlsx]OPUS!R132C7</stp>
        <tr r="G132" s="6"/>
      </tp>
      <tp>
        <v>65.59</v>
        <stp/>
        <stp>##V3_BDPV12</stp>
        <stp>ERICB SS Equity</stp>
        <stp>PX_YEST_CLOSE</stp>
        <stp>[Crispin Spreadsheet.xlsx]FDXC!R37C6</stp>
        <tr r="F37" s="8"/>
      </tp>
      <tp>
        <v>77.7</v>
        <stp/>
        <stp>##V3_BDPV12</stp>
        <stp>DLAR LN Equity</stp>
        <stp>PX_YEST_CLOSE</stp>
        <stp>[Crispin Spreadsheet.xlsx]FDXC!R47C6</stp>
        <tr r="F47" s="8"/>
      </tp>
      <tp>
        <v>1.2050000000000001</v>
        <stp/>
        <stp>##V3_BDPV12</stp>
        <stp>GBPUSD Curncy</stp>
        <stp>LAST_PRICE</stp>
        <stp>[Crispin Spreadsheet.xlsx]OPUS!R84C13</stp>
        <tr r="M84" s="6"/>
      </tp>
      <tp>
        <v>1.2050000000000001</v>
        <stp/>
        <stp>##V3_BDPV12</stp>
        <stp>GBPUSD Curncy</stp>
        <stp>LAST_PRICE</stp>
        <stp>[Crispin Spreadsheet.xlsx]OPUS!R85C13</stp>
        <tr r="M85" s="6"/>
      </tp>
      <tp>
        <v>1.2050000000000001</v>
        <stp/>
        <stp>##V3_BDPV12</stp>
        <stp>GBPUSD Curncy</stp>
        <stp>LAST_PRICE</stp>
        <stp>[Crispin Spreadsheet.xlsx]OPUS!R80C13</stp>
        <tr r="M80" s="6"/>
      </tp>
      <tp>
        <v>1.2050000000000001</v>
        <stp/>
        <stp>##V3_BDPV12</stp>
        <stp>GBPUSD Curncy</stp>
        <stp>LAST_PRICE</stp>
        <stp>[Crispin Spreadsheet.xlsx]OPUS!R81C13</stp>
        <tr r="M81" s="6"/>
      </tp>
      <tp>
        <v>1.2050000000000001</v>
        <stp/>
        <stp>##V3_BDPV12</stp>
        <stp>GBPUSD Curncy</stp>
        <stp>LAST_PRICE</stp>
        <stp>[Crispin Spreadsheet.xlsx]OPUS!R82C13</stp>
        <tr r="M82" s="6"/>
      </tp>
      <tp>
        <v>1.2050000000000001</v>
        <stp/>
        <stp>##V3_BDPV12</stp>
        <stp>GBPUSD Curncy</stp>
        <stp>LAST_PRICE</stp>
        <stp>[Crispin Spreadsheet.xlsx]OPUS!R83C13</stp>
        <tr r="M83" s="6"/>
      </tp>
      <tp>
        <v>1.2050000000000001</v>
        <stp/>
        <stp>##V3_BDPV12</stp>
        <stp>GBPUSD Curncy</stp>
        <stp>LAST_PRICE</stp>
        <stp>[Crispin Spreadsheet.xlsx]OPUS!R60C13</stp>
        <tr r="M60" s="6"/>
      </tp>
      <tp>
        <v>1.2050000000000001</v>
        <stp/>
        <stp>##V3_BDPV12</stp>
        <stp>GBPUSD Curncy</stp>
        <stp>LAST_PRICE</stp>
        <stp>[Crispin Spreadsheet.xlsx]OPUS!R79C13</stp>
        <tr r="M79" s="6"/>
      </tp>
      <tp>
        <v>1.2050000000000001</v>
        <stp/>
        <stp>##V3_BDPV12</stp>
        <stp>GBPUSD Curncy</stp>
        <stp>LAST_PRICE</stp>
        <stp>[Crispin Spreadsheet.xlsx]OPUS!R72C13</stp>
        <tr r="M72" s="6"/>
      </tp>
      <tp>
        <v>1.2050000000000001</v>
        <stp/>
        <stp>##V3_BDPV12</stp>
        <stp>GBPUSD Curncy</stp>
        <stp>LAST_PRICE</stp>
        <stp>[Crispin Spreadsheet.xlsx]OPUS!R56C13</stp>
        <tr r="M56" s="6"/>
      </tp>
      <tp>
        <v>28.03</v>
        <stp/>
        <stp>##V3_BDPV12</stp>
        <stp>KCR FH Equity</stp>
        <stp>LAST_PRICE</stp>
        <stp>[Crispin Spreadsheet.xlsx]OEI!R78C7</stp>
        <tr r="G78" s="1"/>
      </tp>
    </main>
    <main first="bofaddin.rtdserver">
      <tp t="s">
        <v>#N/A Requesting Data...4226906508</v>
        <stp/>
        <stp>BDH|15264600876440278961</stp>
        <tr r="Z209" s="1"/>
      </tp>
      <tp t="s">
        <v>#N/A Requesting Data...1672304900</v>
        <stp/>
        <stp>BDH|17780964522990085115</stp>
        <tr r="Z850" s="1"/>
      </tp>
      <tp t="s">
        <v>#N/A Requesting Data...3137311763</v>
        <stp/>
        <stp>BDH|14339060386087496656</stp>
        <tr r="Z265" s="1"/>
      </tp>
      <tp t="s">
        <v>#N/A Requesting Data...1096809234</v>
        <stp/>
        <stp>BDH|17929895475823281657</stp>
        <tr r="Z107" s="1"/>
      </tp>
      <tp t="s">
        <v>#N/A Requesting Data...2842038465</v>
        <stp/>
        <stp>BDH|11513817426723611560</stp>
        <tr r="Z536" s="1"/>
      </tp>
      <tp t="s">
        <v>#N/A Requesting Data...3308048416</v>
        <stp/>
        <stp>BDH|12269415601552354937</stp>
        <tr r="V34" s="8"/>
        <tr r="Z382" s="1"/>
        <tr r="V25" s="7"/>
        <tr r="V41" s="6"/>
        <tr r="Z65" s="3"/>
      </tp>
      <tp t="s">
        <v>#N/A Requesting Data...2500420462</v>
        <stp/>
        <stp>BDH|13897543494676534481</stp>
        <tr r="Z423" s="1"/>
      </tp>
      <tp t="s">
        <v>#N/A Requesting Data...1056261864</v>
        <stp/>
        <stp>BDH|12729151913657610820</stp>
        <tr r="Z188" s="1"/>
      </tp>
      <tp t="s">
        <v>#N/A Requesting Data...3879326010</v>
        <stp/>
        <stp>BDH|11196276890124527379</stp>
        <tr r="Z829" s="1"/>
      </tp>
      <tp t="s">
        <v>#N/A Requesting Data...1925631772</v>
        <stp/>
        <stp>BDH|15476005967779411700</stp>
        <tr r="Z65" s="1"/>
        <tr r="Z21" s="3"/>
      </tp>
      <tp t="s">
        <v>#N/A Requesting Data...3800430675</v>
        <stp/>
        <stp>BDH|15770455968152834844</stp>
        <tr r="Z699" s="1"/>
      </tp>
      <tp t="s">
        <v>#N/A Requesting Data...2708885752</v>
        <stp/>
        <stp>BDH|12413373028049640765</stp>
        <tr r="Z503" s="1"/>
      </tp>
      <tp t="s">
        <v>#N/A Requesting Data...1577549294</v>
        <stp/>
        <stp>BDH|13819608596765392410</stp>
        <tr r="Z722" s="1"/>
      </tp>
      <tp t="s">
        <v>#N/A Requesting Data...3661433339</v>
        <stp/>
        <stp>BDH|16594231269416239921</stp>
        <tr r="Z556" s="1"/>
      </tp>
      <tp t="s">
        <v>#N/A Requesting Data...3258451701</v>
        <stp/>
        <stp>BDH|13879360224118035748</stp>
        <tr r="Z92" s="1"/>
      </tp>
      <tp t="s">
        <v>#N/A Requesting Data...1434489822</v>
        <stp/>
        <stp>BDH|11268884986289043525</stp>
        <tr r="Z472" s="1"/>
      </tp>
    </main>
    <main first="bloomberg.rtd">
      <tp>
        <v>71.3</v>
        <stp/>
        <stp>##V3_BDPV12</stp>
        <stp>ENX FP Equity</stp>
        <stp>LAST_PRICE</stp>
        <stp>[Crispin Spreadsheet.xlsx]OEI!R109C7</stp>
        <tr r="G109" s="1"/>
      </tp>
      <tp>
        <v>126</v>
        <stp/>
        <stp>##V3_BDPV12</stp>
        <stp>JUP LN Equity</stp>
        <stp>LAST_PRICE</stp>
        <stp>[Crispin Spreadsheet.xlsx]OEI!R551C7</stp>
        <tr r="G551" s="1"/>
      </tp>
      <tp>
        <v>10800</v>
        <stp/>
        <stp>##V3_BDPV12</stp>
        <stp>OTP HB Equity</stp>
        <stp>LAST_PRICE</stp>
        <stp>[Crispin Spreadsheet.xlsx]OEI!R221C7</stp>
        <tr r="G221" s="1"/>
      </tp>
      <tp>
        <v>14.62</v>
        <stp/>
        <stp>##V3_BDPV12</stp>
        <stp>FUR NA Equity</stp>
        <stp>LAST_PRICE</stp>
        <stp>[Crispin Spreadsheet.xlsx]OEI!R323C7</stp>
        <tr r="G323" s="1"/>
      </tp>
      <tp>
        <v>545.9</v>
        <stp/>
        <stp>##V3_BDPV12</stp>
        <stp>KER FP Equity</stp>
        <stp>LAST_PRICE</stp>
        <stp>[Crispin Spreadsheet.xlsx]OEI!R113C7</stp>
        <tr r="G113" s="1"/>
      </tp>
      <tp>
        <v>1383</v>
        <stp/>
        <stp>##V3_BDPV12</stp>
        <stp>ENT LN Equity</stp>
        <stp>LAST_PRICE</stp>
        <stp>[Crispin Spreadsheet.xlsx]OEI!R515C7</stp>
        <tr r="G515" s="1"/>
      </tp>
      <tp>
        <v>260</v>
        <stp/>
        <stp>##V3_BDPV12</stp>
        <stp>STVG LN Equity</stp>
        <stp>LAST_PRICE</stp>
        <stp>[Crispin Spreadsheet.xlsx]OEI!R618C7</stp>
        <tr r="G618" s="1"/>
      </tp>
      <tp>
        <v>162.06</v>
        <stp/>
        <stp>##V3_BDPV12</stp>
        <stp>GBS LN Equity</stp>
        <stp>LAST_PRICE</stp>
        <stp>[Crispin Spreadsheet.xlsx]OEI!R512C7</stp>
        <tr r="G512" s="1"/>
      </tp>
      <tp>
        <v>234.65</v>
        <stp/>
        <stp>##V3_BDPV12</stp>
        <stp>CAT US Equity</stp>
        <stp>LAST_PRICE</stp>
        <stp>[Crispin Spreadsheet.xlsx]OEI!R675C7</stp>
        <tr r="G675" s="1"/>
      </tp>
      <tp>
        <v>6.8520000000000003</v>
        <stp/>
        <stp>##V3_BDPV12</stp>
        <stp>SESG FP Equity</stp>
        <stp>LAST_PRICE</stp>
        <stp>[Crispin Spreadsheet.xlsx]OEI!R128C7</stp>
        <tr r="G128" s="1"/>
      </tp>
      <tp>
        <v>36.81</v>
        <stp/>
        <stp>##V3_BDPV12</stp>
        <stp>FCX US Equity</stp>
        <stp>LAST_PRICE</stp>
        <stp>[Crispin Spreadsheet.xlsx]OEI!R719C7</stp>
        <tr r="G719" s="1"/>
      </tp>
      <tp>
        <v>4.3959999999999999</v>
        <stp/>
        <stp>##V3_BDPV12</stp>
        <stp>EDP PL Equity</stp>
        <stp>LAST_PRICE</stp>
        <stp>[Crispin Spreadsheet.xlsx]OEI!R361C7</stp>
        <tr r="G361" s="1"/>
      </tp>
      <tp>
        <v>55.6</v>
        <stp/>
        <stp>##V3_BDPV12</stp>
        <stp>KNX US Equity</stp>
        <stp>LAST_PRICE</stp>
        <stp>[Crispin Spreadsheet.xlsx]OEI!R739C7</stp>
        <tr r="G739" s="1"/>
      </tp>
      <tp>
        <v>97.460899999999995</v>
        <stp/>
        <stp>##V3_BDPV12</stp>
        <stp>DIS US Equity</stp>
        <stp>LAST_PRICE</stp>
        <stp>[Crispin Spreadsheet.xlsx]OEI!R822C7</stp>
        <tr r="G822" s="1"/>
      </tp>
      <tp>
        <v>59.11</v>
        <stp/>
        <stp>##V3_BDPV12</stp>
        <stp>PRX NA Equity</stp>
        <stp>LAST_PRICE</stp>
        <stp>[Crispin Spreadsheet.xlsx]OEI!R329C7</stp>
        <tr r="G329" s="1"/>
      </tp>
      <tp>
        <v>43.69</v>
        <stp/>
        <stp>##V3_BDPV12</stp>
        <stp>LVS US Equity</stp>
        <stp>LAST_PRICE</stp>
        <stp>[Crispin Spreadsheet.xlsx]OEI!R742C7</stp>
        <tr r="G742" s="1"/>
      </tp>
      <tp>
        <v>50.6</v>
        <stp/>
        <stp>##V3_BDPV12</stp>
        <stp>MAS US Equity</stp>
        <stp>LAST_PRICE</stp>
        <stp>[Crispin Spreadsheet.xlsx]OEI!R752C7</stp>
        <tr r="G752" s="1"/>
      </tp>
      <tp>
        <v>55.78</v>
        <stp/>
        <stp>##V3_BDPV12</stp>
        <stp>BAYN GY Equity</stp>
        <stp>LAST_PRICE</stp>
        <stp>[Crispin Spreadsheet.xlsx]OEI!R151C7</stp>
        <tr r="G151" s="1"/>
      </tp>
      <tp>
        <v>536.70000000000005</v>
        <stp/>
        <stp>##V3_BDPV12</stp>
        <stp>GLEN LN Equity</stp>
        <stp>LAST_PRICE</stp>
        <stp>[Crispin Spreadsheet.xlsx]OEI!R511C7</stp>
        <tr r="G511" s="1"/>
      </tp>
      <tp>
        <v>218.11</v>
        <stp/>
        <stp>##V3_BDPV12</stp>
        <stp>ILMN US Equity</stp>
        <stp>LAST_PRICE</stp>
        <stp>[Crispin Spreadsheet.xlsx]OEI!R731C7</stp>
        <tr r="G731" s="1"/>
      </tp>
      <tp>
        <v>2.0099999999999998</v>
        <stp/>
        <stp>##V3_BDPV12</stp>
        <stp>HAPL MK Equity</stp>
        <stp>LAST_PRICE</stp>
        <stp>[Crispin Spreadsheet.xlsx]OEI!R313C7</stp>
        <tr r="G313" s="1"/>
      </tp>
      <tp>
        <v>83.33</v>
        <stp/>
        <stp>##V3_BDPV12</stp>
        <stp>NOVN SW Equity</stp>
        <stp>LAST_PRICE</stp>
        <stp>[Crispin Spreadsheet.xlsx]OEI!R431C7</stp>
        <tr r="G431" s="1"/>
      </tp>
      <tp>
        <v>4.2699999999999996</v>
        <stp/>
        <stp>##V3_BDPV12</stp>
        <stp>NTCO US Equity</stp>
        <stp>LAST_PRICE</stp>
        <stp>[Crispin Spreadsheet.xlsx]OEI!R760C7</stp>
        <tr r="G760" s="1"/>
      </tp>
      <tp>
        <v>944.2</v>
        <stp/>
        <stp>##V3_BDPV12</stp>
        <stp>MELI US Equity</stp>
        <stp>LAST_PRICE</stp>
        <stp>[Crispin Spreadsheet.xlsx]OEI!R756C7</stp>
        <tr r="G756" s="1"/>
      </tp>
      <tp>
        <v>67.201999999999998</v>
        <stp/>
        <stp>##V3_BDPV12</stp>
        <stp>GB00BFMCN652 Govt</stp>
        <stp>LAST_PRICE</stp>
        <stp>[Crispin Spreadsheet.xlsx]GILT!R9C7</stp>
        <tr r="G9" s="4"/>
      </tp>
      <tp t="s">
        <v>EUR</v>
        <stp/>
        <stp>##V3_BDPV12</stp>
        <stp>EURN BB Equity</stp>
        <stp>CRNCY</stp>
        <stp>[Crispin Spreadsheet.xlsx]FDXC!R79C4</stp>
        <tr r="D79" s="8"/>
      </tp>
      <tp>
        <v>1</v>
        <stp/>
        <stp>##V3_BDPV12</stp>
        <stp>EURGBp Curncy</stp>
        <stp>QUOTE_FACTOR</stp>
        <stp>[Crispin Spreadsheet.xlsx]OEI!R853C12</stp>
        <tr r="L853" s="1"/>
      </tp>
      <tp>
        <v>1</v>
        <stp/>
        <stp>##V3_BDPV12</stp>
        <stp>EURGBp Curncy</stp>
        <stp>QUOTE_FACTOR</stp>
        <stp>[Crispin Spreadsheet.xlsx]OEI!R852C12</stp>
        <tr r="L852" s="1"/>
      </tp>
      <tp>
        <v>1</v>
        <stp/>
        <stp>##V3_BDPV12</stp>
        <stp>EURGBp Curncy</stp>
        <stp>QUOTE_FACTOR</stp>
        <stp>[Crispin Spreadsheet.xlsx]OEI!R851C12</stp>
        <tr r="L851" s="1"/>
      </tp>
      <tp>
        <v>1</v>
        <stp/>
        <stp>##V3_BDPV12</stp>
        <stp>EURGBp Curncy</stp>
        <stp>QUOTE_FACTOR</stp>
        <stp>[Crispin Spreadsheet.xlsx]OEI!R857C12</stp>
        <tr r="L857" s="1"/>
      </tp>
      <tp>
        <v>1</v>
        <stp/>
        <stp>##V3_BDPV12</stp>
        <stp>EURGBp Curncy</stp>
        <stp>QUOTE_FACTOR</stp>
        <stp>[Crispin Spreadsheet.xlsx]OEI!R856C12</stp>
        <tr r="L856" s="1"/>
      </tp>
      <tp>
        <v>1</v>
        <stp/>
        <stp>##V3_BDPV12</stp>
        <stp>EURGBp Curncy</stp>
        <stp>QUOTE_FACTOR</stp>
        <stp>[Crispin Spreadsheet.xlsx]OEI!R855C12</stp>
        <tr r="L855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Spreadsheet.xlsx]OEI!R859C12</stp>
        <tr r="L859" s="1"/>
      </tp>
      <tp>
        <v>1</v>
        <stp/>
        <stp>##V3_BDPV12</stp>
        <stp>EURGBp Curncy</stp>
        <stp>QUOTE_FACTOR</stp>
        <stp>[Crispin Spreadsheet.xlsx]OEI!R858C12</stp>
        <tr r="L858" s="1"/>
      </tp>
      <tp>
        <v>1</v>
        <stp/>
        <stp>##V3_BDPV12</stp>
        <stp>EURGBp Curncy</stp>
        <stp>QUOTE_FACTOR</stp>
        <stp>[Crispin Spreadsheet.xlsx]OEI!R863C12</stp>
        <tr r="L863" s="1"/>
      </tp>
      <tp>
        <v>1</v>
        <stp/>
        <stp>##V3_BDPV12</stp>
        <stp>EURGBp Curncy</stp>
        <stp>QUOTE_FACTOR</stp>
        <stp>[Crispin Spreadsheet.xlsx]OEI!R862C12</stp>
        <tr r="L862" s="1"/>
      </tp>
      <tp>
        <v>1</v>
        <stp/>
        <stp>##V3_BDPV12</stp>
        <stp>EURGBp Curncy</stp>
        <stp>QUOTE_FACTOR</stp>
        <stp>[Crispin Spreadsheet.xlsx]OEI!R861C12</stp>
        <tr r="L861" s="1"/>
      </tp>
      <tp>
        <v>1</v>
        <stp/>
        <stp>##V3_BDPV12</stp>
        <stp>EURGBp Curncy</stp>
        <stp>QUOTE_FACTOR</stp>
        <stp>[Crispin Spreadsheet.xlsx]OEI!R860C12</stp>
        <tr r="L860" s="1"/>
      </tp>
      <tp>
        <v>1</v>
        <stp/>
        <stp>##V3_BDPV12</stp>
        <stp>EURGBp Curncy</stp>
        <stp>QUOTE_FACTOR</stp>
        <stp>[Crispin Spreadsheet.xlsx]OEI!R867C12</stp>
        <tr r="L867" s="1"/>
      </tp>
      <tp>
        <v>1</v>
        <stp/>
        <stp>##V3_BDPV12</stp>
        <stp>EURGBp Curncy</stp>
        <stp>QUOTE_FACTOR</stp>
        <stp>[Crispin Spreadsheet.xlsx]OEI!R866C12</stp>
        <tr r="L866" s="1"/>
      </tp>
      <tp>
        <v>1</v>
        <stp/>
        <stp>##V3_BDPV12</stp>
        <stp>EURGBp Curncy</stp>
        <stp>QUOTE_FACTOR</stp>
        <stp>[Crispin Spreadsheet.xlsx]OEI!R865C12</stp>
        <tr r="L865" s="1"/>
      </tp>
      <tp>
        <v>1</v>
        <stp/>
        <stp>##V3_BDPV12</stp>
        <stp>EURGBp Curncy</stp>
        <stp>QUOTE_FACTOR</stp>
        <stp>[Crispin Spreadsheet.xlsx]OEI!R864C12</stp>
        <tr r="L864" s="1"/>
      </tp>
      <tp>
        <v>1</v>
        <stp/>
        <stp>##V3_BDPV12</stp>
        <stp>EURGBp Curncy</stp>
        <stp>QUOTE_FACTOR</stp>
        <stp>[Crispin Spreadsheet.xlsx]OEI!R869C12</stp>
        <tr r="L869" s="1"/>
      </tp>
      <tp>
        <v>1</v>
        <stp/>
        <stp>##V3_BDPV12</stp>
        <stp>EURGBp Curncy</stp>
        <stp>QUOTE_FACTOR</stp>
        <stp>[Crispin Spreadsheet.xlsx]OEI!R868C12</stp>
        <tr r="L868" s="1"/>
      </tp>
      <tp>
        <v>374.8</v>
        <stp/>
        <stp>##V3_BDPV12</stp>
        <stp>4689 JT Equity</stp>
        <stp>PX_YEST_CLOSE</stp>
        <stp>[Crispin Spreadsheet.xlsx]OEI!R309C6</stp>
        <tr r="F309" s="1"/>
      </tp>
      <tp>
        <v>124.15</v>
        <stp/>
        <stp>##V3_BDPV12</stp>
        <stp>BT/A LN Equity</stp>
        <stp>LAST_PRICE</stp>
        <stp>[Crispin Spreadsheet.xlsx]OPUS!R129C7</stp>
        <tr r="G129" s="6"/>
      </tp>
      <tp>
        <v>15.22</v>
        <stp/>
        <stp>##V3_BDPV12</stp>
        <stp>EBRO SQ Equity</stp>
        <stp>PX_YEST_CLOSE</stp>
        <stp>[Crispin Spreadsheet.xlsx]FDXC!R34C6</stp>
        <tr r="F34" s="8"/>
      </tp>
      <tp>
        <v>159.18</v>
        <stp/>
        <stp>##V3_BDPV12</stp>
        <stp>BARC LN Equity</stp>
        <stp>LAST_PRICE</stp>
        <stp>[Crispin Spreadsheet.xlsx]FDXC!R110C7</stp>
        <tr r="G110" s="8"/>
      </tp>
      <tp>
        <v>758.7</v>
        <stp/>
        <stp>##V3_BDPV12</stp>
        <stp>8306 JT Equity</stp>
        <stp>PX_YEST_CLOSE</stp>
        <stp>[Crispin Spreadsheet.xlsx]OEI!R281C6</stp>
        <tr r="F281" s="1"/>
      </tp>
      <tp>
        <v>1156</v>
        <stp/>
        <stp>##V3_BDPV12</stp>
        <stp>4536 JT Equity</stp>
        <stp>PX_YEST_CLOSE</stp>
        <stp>[Crispin Spreadsheet.xlsx]OEI!R292C6</stp>
        <tr r="F292" s="1"/>
      </tp>
      <tp>
        <v>603</v>
        <stp/>
        <stp>##V3_BDPV12</stp>
        <stp>HWDN LN Equity</stp>
        <stp>LAST_PRICE</stp>
        <stp>[Crispin Spreadsheet.xlsx]OPUS!R133C7</stp>
        <tr r="G133" s="6"/>
      </tp>
      <tp>
        <v>470.2</v>
        <stp/>
        <stp>##V3_BDPV12</stp>
        <stp>5020 JT Equity</stp>
        <stp>PX_YEST_CLOSE</stp>
        <stp>[Crispin Spreadsheet.xlsx]OEI!R273C6</stp>
        <tr r="F273" s="1"/>
      </tp>
      <tp>
        <v>1279</v>
        <stp/>
        <stp>##V3_BDPV12</stp>
        <stp>2730 JT Equity</stp>
        <stp>PX_YEST_CLOSE</stp>
        <stp>[Crispin Spreadsheet.xlsx]OEI!R262C6</stp>
        <tr r="F262" s="1"/>
      </tp>
      <tp t="s">
        <v>USD</v>
        <stp/>
        <stp>##V3_BDPV12</stp>
        <stp>ERIC US Equity</stp>
        <stp>CRNCY</stp>
        <stp>[Crispin Spreadsheet.xlsx]FDXC!R73C4</stp>
        <tr r="D73" s="8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Spreadsheet.xlsx]OEI!R601C12</stp>
        <tr r="L601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Spreadsheet.xlsx]OEI!R604C12</stp>
        <tr r="L604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Spreadsheet.xlsx]OEI!R622C12</stp>
        <tr r="L622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634000</v>
        <stp/>
        <stp>##V3_BDPV12</stp>
        <stp>8951 JT Equity</stp>
        <stp>PX_YEST_CLOSE</stp>
        <stp>[Crispin Spreadsheet.xlsx]OEI!R284C6</stp>
        <tr r="F284" s="1"/>
      </tp>
      <tp t="s">
        <v>HKD</v>
        <stp/>
        <stp>##V3_BDPV12</stp>
        <stp>3328 HK Equity</stp>
        <stp>CRNCY</stp>
        <stp>[Crispin Spreadsheet.xlsx]OEI!R202C4</stp>
        <tr r="D2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7110</v>
        <stp/>
        <stp>##V3_BDPV12</stp>
        <stp>6383 JT Equity</stp>
        <stp>PX_YEST_CLOSE</stp>
        <stp>[Crispin Spreadsheet.xlsx]OEI!R259C6</stp>
        <tr r="F259" s="1"/>
      </tp>
      <tp t="s">
        <v>USD</v>
        <stp/>
        <stp>##V3_BDPV12</stp>
        <stp>CDZI US Equity</stp>
        <stp>CRNCY</stp>
        <stp>[Crispin Spreadsheet.xlsx]OPUS!R80C4</stp>
        <tr r="D80" s="6"/>
      </tp>
      <tp>
        <v>32</v>
        <stp/>
        <stp>##V3_BDPV12</stp>
        <stp>NODL NO Equity</stp>
        <stp>LAST_PRICE</stp>
        <stp>[Crispin Spreadsheet.xlsx]OPUS!R115C7</stp>
        <tr r="G115" s="6"/>
      </tp>
      <tp>
        <v>13.5</v>
        <stp/>
        <stp>##V3_BDPV12</stp>
        <stp>BMA US Equity</stp>
        <stp>LAST_PRICE</stp>
        <stp>[Crispin Spreadsheet.xlsx]SWAN!R134C7</stp>
        <tr r="G134" s="3"/>
      </tp>
      <tp>
        <v>232.9</v>
        <stp/>
        <stp>##V3_BDPV12</stp>
        <stp>POLY LN Equity</stp>
        <stp>LAST_PRICE</stp>
        <stp>[Crispin Spreadsheet.xlsx]SWAN!R117C7</stp>
        <tr r="G117" s="3"/>
      </tp>
      <tp>
        <v>28.3</v>
        <stp/>
        <stp>##V3_BDPV12</stp>
        <stp>PDG LN Equity</stp>
        <stp>LAST_PRICE</stp>
        <stp>[Crispin Spreadsheet.xlsx]SWAN!R114C7</stp>
        <tr r="G114" s="3"/>
      </tp>
      <tp>
        <v>8.4550000000000001</v>
        <stp/>
        <stp>##V3_BDPV12</stp>
        <stp>SLCJY US Equity</stp>
        <stp>PX_YEST_CLOSE</stp>
        <stp>[Crispin Spreadsheet.xlsx]FDXC!R71C6</stp>
        <tr r="F71" s="8"/>
      </tp>
      <tp>
        <v>3.9950000000000001</v>
        <stp/>
        <stp>##V3_BDPV12</stp>
        <stp>MCG US Equity</stp>
        <stp>LAST_PRICE</stp>
        <stp>[Crispin Spreadsheet.xlsx]SWAN!R144C7</stp>
        <tr r="G144" s="3"/>
      </tp>
      <tp>
        <v>164</v>
        <stp/>
        <stp>##V3_BDPV12</stp>
        <stp>FRAN LN Equity</stp>
        <stp>PX_YEST_CLOSE</stp>
        <stp>[Crispin Spreadsheet.xlsx]SWAN!R95C6</stp>
        <tr r="F95" s="3"/>
      </tp>
      <tp>
        <v>31.8</v>
        <stp/>
        <stp>##V3_BDPV12</stp>
        <stp>NODL NO Equity</stp>
        <stp>PX_YEST_CLOSE</stp>
        <stp>[Crispin Spreadsheet.xlsx]SWAN!R51C6</stp>
        <tr r="F51" s="3"/>
      </tp>
      <tp>
        <v>44.75</v>
        <stp/>
        <stp>##V3_BDPV12</stp>
        <stp>SLCE3 BS Equity</stp>
        <stp>PX_YEST_CLOSE</stp>
        <stp>[Crispin Spreadsheet.xlsx]SWAN!R13C6</stp>
        <tr r="F13" s="3"/>
      </tp>
      <tp>
        <v>10.450900000000001</v>
        <stp/>
        <stp>##V3_BDPV12</stp>
        <stp>USDSEK Curncy</stp>
        <stp>LAST_PRICE</stp>
        <stp>[Crispin Spreadsheet.xlsx]FDXC!R37C13</stp>
        <tr r="M37" s="8"/>
      </tp>
      <tp>
        <v>20.627199999999998</v>
        <stp/>
        <stp>##V3_BDPV12</stp>
        <stp>GBPZAr Curncy</stp>
        <stp>LAST_PRICE</stp>
        <stp>[Crispin Spreadsheet.xlsx]OPUS!R38C13</stp>
        <tr r="M38" s="6"/>
      </tp>
      <tp>
        <v>1.3748</v>
        <stp/>
        <stp>##V3_BDPV12</stp>
        <stp>USDSGD Curncy</stp>
        <stp>LAST_PRICE</stp>
        <stp>[Crispin Spreadsheet.xlsx]FDXC!R28C13</stp>
        <tr r="M28" s="8"/>
      </tp>
      <tp>
        <v>1.0417000000000001</v>
        <stp/>
        <stp>##V3_BDPV12</stp>
        <stp>EURUSD Curncy</stp>
        <stp>LAST_PRICE</stp>
        <stp>[Crispin Spreadsheet.xlsx]OEI!R894C7</stp>
        <tr r="G894" s="1"/>
      </tp>
    </main>
    <main first="bofaddin.rtdserver">
      <tp t="s">
        <v>#N/A Requesting Data...3970519015</v>
        <stp/>
        <stp>BDH|12324169534263777175</stp>
        <tr r="V120" s="8"/>
        <tr r="V58" s="8"/>
        <tr r="Z577" s="1"/>
        <tr r="V54" s="7"/>
        <tr r="V141" s="6"/>
        <tr r="V68" s="6"/>
        <tr r="Z114" s="3"/>
      </tp>
      <tp t="s">
        <v>#N/A Requesting Data...2049067127</v>
        <stp/>
        <stp>BDH|16386199218686595277</stp>
        <tr r="Z560" s="1"/>
      </tp>
      <tp t="s">
        <v>#N/A Requesting Data...1837585041</v>
        <stp/>
        <stp>BDH|14756445816501465211</stp>
        <tr r="V37" s="7"/>
      </tp>
      <tp t="s">
        <v>#N/A Requesting Data...3184224366</v>
        <stp/>
        <stp>BDH|12513440813173553674</stp>
        <tr r="Z537" s="1"/>
      </tp>
      <tp t="s">
        <v>#N/A Requesting Data...2891775071</v>
        <stp/>
        <stp>BDH|10270820732998393112</stp>
        <tr r="Z405" s="1"/>
      </tp>
    </main>
    <main first="bofaddin.rtdserver">
      <tp t="s">
        <v>#N/A Requesting Data...2331216656</v>
        <stp/>
        <stp>BDH|12624216809712587083</stp>
        <tr r="Z614" s="1"/>
      </tp>
      <tp t="s">
        <v>#N/A Requesting Data...3850697118</v>
        <stp/>
        <stp>BDH|13938761606165829345</stp>
        <tr r="Z259" s="1"/>
      </tp>
      <tp t="s">
        <v>#N/A Requesting Data...3958644752</v>
        <stp/>
        <stp>BDH|11196454495756131849</stp>
        <tr r="Z337" s="1"/>
        <tr r="Z49" s="3"/>
      </tp>
      <tp t="s">
        <v>#N/A Requesting Data...3589362362</v>
        <stp/>
        <stp>BDH|10631343905483519262</stp>
        <tr r="Z762" s="1"/>
      </tp>
      <tp t="s">
        <v>#N/A Requesting Data...2481346178</v>
        <stp/>
        <stp>BDH|12921748119004990296</stp>
        <tr r="Z141" s="1"/>
      </tp>
    </main>
    <main first="bofaddin.rtdserver">
      <tp t="s">
        <v>#N/A Requesting Data...1877774683</v>
        <stp/>
        <stp>BDH|16359062875517055469</stp>
        <tr r="Z777" s="1"/>
      </tp>
      <tp t="s">
        <v>#N/A Requesting Data...3367001183</v>
        <stp/>
        <stp>BDH|10784689278254414750</stp>
        <tr r="Z307" s="1"/>
      </tp>
      <tp t="s">
        <v>#N/A Requesting Data...2661162608</v>
        <stp/>
        <stp>BDH|14609614358627120275</stp>
        <tr r="Z598" s="1"/>
      </tp>
      <tp t="s">
        <v>#N/A Requesting Data...2050861914</v>
        <stp/>
        <stp>BDH|13800331734689372877</stp>
        <tr r="Z95" s="1"/>
      </tp>
      <tp t="s">
        <v>#N/A Requesting Data...2963053891</v>
        <stp/>
        <stp>BDH|16911101046705634420</stp>
        <tr r="Z400" s="1"/>
      </tp>
    </main>
    <main first="bofaddin.rtdserver">
      <tp t="s">
        <v>#N/A Requesting Data...2533835610</v>
        <stp/>
        <stp>BDH|11492371759004208121</stp>
        <tr r="Z815" s="1"/>
      </tp>
      <tp t="s">
        <v>#N/A Requesting Data...2337530416</v>
        <stp/>
        <stp>BDH|14062749535934332689</stp>
        <tr r="V46" s="8"/>
        <tr r="Z499" s="1"/>
        <tr r="V38" s="7"/>
        <tr r="V53" s="6"/>
        <tr r="Z92" s="3"/>
      </tp>
      <tp t="s">
        <v>#N/A Requesting Data...3202551930</v>
        <stp/>
        <stp>BDH|11448822496471918335</stp>
        <tr r="Z597" s="1"/>
      </tp>
      <tp t="s">
        <v>#N/A Requesting Data...3512277110</v>
        <stp/>
        <stp>BDH|10787495250580642372</stp>
        <tr r="Z801" s="1"/>
      </tp>
      <tp t="s">
        <v>#N/A Requesting Data...3210015129</v>
        <stp/>
        <stp>BDH|16528694006621144348</stp>
        <tr r="Z11" s="4"/>
        <tr r="Z875" s="1"/>
        <tr r="Z165" s="3"/>
      </tp>
    </main>
    <main first="bloomberg.rtd">
      <tp>
        <v>4.4400000000000004</v>
        <stp/>
        <stp>##V3_BDPV12</stp>
        <stp>TUP US Equity</stp>
        <stp>LAST_PRICE</stp>
        <stp>[Crispin Spreadsheet.xlsx]OEI!R810C7</stp>
        <tr r="G810" s="1"/>
      </tp>
      <tp>
        <v>31.64</v>
        <stp/>
        <stp>##V3_BDPV12</stp>
        <stp>TRQ US Equity</stp>
        <stp>LAST_PRICE</stp>
        <stp>[Crispin Spreadsheet.xlsx]OEI!R811C7</stp>
        <tr r="G811" s="1"/>
      </tp>
      <tp>
        <v>323.8</v>
        <stp/>
        <stp>##V3_BDPV12</stp>
        <stp>BBY LN Equity</stp>
        <stp>LAST_PRICE</stp>
        <stp>[Crispin Spreadsheet.xlsx]OEI!R469C7</stp>
        <tr r="G469" s="1"/>
      </tp>
      <tp>
        <v>30.295000000000002</v>
        <stp/>
        <stp>##V3_BDPV12</stp>
        <stp>BTU US Equity</stp>
        <stp>LAST_PRICE</stp>
        <stp>[Crispin Spreadsheet.xlsx]OEI!R775C7</stp>
        <tr r="G775" s="1"/>
      </tp>
      <tp>
        <v>0.15379999999999999</v>
        <stp/>
        <stp>##V3_BDPV12</stp>
        <stp>BCP PL Equity</stp>
        <stp>LAST_PRICE</stp>
        <stp>[Crispin Spreadsheet.xlsx]OEI!R360C7</stp>
        <tr r="G360" s="1"/>
      </tp>
      <tp>
        <v>105.26</v>
        <stp/>
        <stp>##V3_BDPV12</stp>
        <stp>SAP GY Equity</stp>
        <stp>LAST_PRICE</stp>
        <stp>[Crispin Spreadsheet.xlsx]OEI!R180C7</stp>
        <tr r="G180" s="1"/>
      </tp>
      <tp>
        <v>14.06</v>
        <stp/>
        <stp>##V3_BDPV12</stp>
        <stp>SZU GY Equity</stp>
        <stp>LAST_PRICE</stp>
        <stp>[Crispin Spreadsheet.xlsx]OEI!R185C7</stp>
        <tr r="G185" s="1"/>
      </tp>
      <tp>
        <v>917</v>
        <stp/>
        <stp>##V3_BDPV12</stp>
        <stp>SVS LN Equity</stp>
        <stp>LAST_PRICE</stp>
        <stp>[Crispin Spreadsheet.xlsx]OEI!R603C7</stp>
        <tr r="G603" s="1"/>
      </tp>
      <tp>
        <v>96</v>
        <stp/>
        <stp>##V3_BDPV12</stp>
        <stp>SLP LN Equity</stp>
        <stp>LAST_PRICE</stp>
        <stp>[Crispin Spreadsheet.xlsx]OEI!R620C7</stp>
        <tr r="G620" s="1"/>
      </tp>
      <tp>
        <v>563</v>
        <stp/>
        <stp>##V3_BDPV12</stp>
        <stp>RMV LN Equity</stp>
        <stp>LAST_PRICE</stp>
        <stp>[Crispin Spreadsheet.xlsx]OEI!R596C7</stp>
        <tr r="G596" s="1"/>
      </tp>
      <tp>
        <v>69.47</v>
        <stp/>
        <stp>##V3_BDPV12</stp>
        <stp>LYV US Equity</stp>
        <stp>LAST_PRICE</stp>
        <stp>[Crispin Spreadsheet.xlsx]OEI!R746C7</stp>
        <tr r="G746" s="1"/>
      </tp>
      <tp t="s">
        <v>#N/A Real Time</v>
        <stp/>
        <stp>##V3_BDPV12</stp>
        <stp>ROSN LI Equity</stp>
        <stp>LAST_PRICE</stp>
        <stp>[Crispin Spreadsheet.xlsx]OEI!R600C7</stp>
        <tr r="G600" s="1"/>
      </tp>
      <tp>
        <v>15.515000000000001</v>
        <stp/>
        <stp>##V3_BDPV12</stp>
        <stp>PLUG US Equity</stp>
        <stp>LAST_PRICE</stp>
        <stp>[Crispin Spreadsheet.xlsx]OEI!R779C7</stp>
        <tr r="G779" s="1"/>
      </tp>
      <tp>
        <v>15.33</v>
        <stp/>
        <stp>##V3_BDPV12</stp>
        <stp>ADYEY US Equity</stp>
        <stp>LAST_PRICE</stp>
        <stp>[Crispin Spreadsheet.xlsx]OEI!R646C7</stp>
        <tr r="G646" s="1"/>
      </tp>
      <tp>
        <v>17.305</v>
        <stp/>
        <stp>##V3_BDPV12</stp>
        <stp>UBSG SW Equity</stp>
        <stp>LAST_PRICE</stp>
        <stp>[Crispin Spreadsheet.xlsx]OEI!R439C7</stp>
        <tr r="G439" s="1"/>
      </tp>
      <tp>
        <v>233.4</v>
        <stp/>
        <stp>##V3_BDPV12</stp>
        <stp>TSCO LN Equity</stp>
        <stp>LAST_PRICE</stp>
        <stp>[Crispin Spreadsheet.xlsx]OEI!R621C7</stp>
        <tr r="G621" s="1"/>
      </tp>
      <tp>
        <v>451.2</v>
        <stp/>
        <stp>##V3_BDPV12</stp>
        <stp>ZURN SW Equity</stp>
        <stp>LAST_PRICE</stp>
        <stp>[Crispin Spreadsheet.xlsx]OEI!R440C7</stp>
        <tr r="G440" s="1"/>
      </tp>
      <tp>
        <v>572.29999999999995</v>
        <stp/>
        <stp>##V3_BDPV12</stp>
        <stp>ASML NA Equity</stp>
        <stp>LAST_PRICE</stp>
        <stp>[Crispin Spreadsheet.xlsx]OEI!R322C7</stp>
        <tr r="G322" s="1"/>
      </tp>
      <tp>
        <v>573.79999999999995</v>
        <stp/>
        <stp>##V3_BDPV12</stp>
        <stp>AUTO LN Equity</stp>
        <stp>LAST_PRICE</stp>
        <stp>[Crispin Spreadsheet.xlsx]OEI!R461C7</stp>
        <tr r="G461" s="1"/>
      </tp>
      <tp>
        <v>9.0760000000000005</v>
        <stp/>
        <stp>##V3_BDPV12</stp>
        <stp>EOAN GY Equity</stp>
        <stp>LAST_PRICE</stp>
        <stp>[Crispin Spreadsheet.xlsx]OEI!R160C7</stp>
        <tr r="G160" s="1"/>
      </tp>
      <tp>
        <v>113.66</v>
        <stp/>
        <stp>##V3_BDPV12</stp>
        <stp>NESN SW Equity</stp>
        <stp>LAST_PRICE</stp>
        <stp>[Crispin Spreadsheet.xlsx]OEI!R430C7</stp>
        <tr r="G430" s="1"/>
      </tp>
      <tp>
        <v>32</v>
        <stp/>
        <stp>##V3_BDPV12</stp>
        <stp>NODL NO Equity</stp>
        <stp>LAST_PRICE</stp>
        <stp>[Crispin Spreadsheet.xlsx]OEI!R342C7</stp>
        <tr r="G342" s="1"/>
      </tp>
      <tp>
        <v>94.1</v>
        <stp/>
        <stp>##V3_BDPV12</stp>
        <stp>MTRO LN Equity</stp>
        <stp>LAST_PRICE</stp>
        <stp>[Crispin Spreadsheet.xlsx]OEI!R561C7</stp>
        <tr r="G561" s="1"/>
      </tp>
      <tp t="s">
        <v>USD</v>
        <stp/>
        <stp>##V3_BDPV12</stp>
        <stp>ROSN LI Equity</stp>
        <stp>CRNCY</stp>
        <stp>[Crispin Spreadsheet.xlsx]FDXC!R62C4</stp>
        <tr r="D62" s="8"/>
      </tp>
      <tp>
        <v>979</v>
        <stp/>
        <stp>##V3_BDPV12</stp>
        <stp>PSON LN Equity</stp>
        <stp>PX_YEST_CLOSE</stp>
        <stp>[Crispin Spreadsheet.xlsx]FDXC!R57C6</stp>
        <tr r="F57" s="8"/>
      </tp>
      <tp>
        <v>9310</v>
        <stp/>
        <stp>##V3_BDPV12</stp>
        <stp>6857 JT Equity</stp>
        <stp>PX_YEST_CLOSE</stp>
        <stp>[Crispin Spreadsheet.xlsx]OEI!R255C6</stp>
        <tr r="F255" s="1"/>
      </tp>
      <tp t="s">
        <v>HKD</v>
        <stp/>
        <stp>##V3_BDPV12</stp>
        <stp>2899 HK Equity</stp>
        <stp>CRNCY</stp>
        <stp>[Crispin Spreadsheet.xlsx]OEI!R208C4</stp>
        <tr r="D208" s="1"/>
      </tp>
      <tp>
        <v>2250</v>
        <stp/>
        <stp>##V3_BDPV12</stp>
        <stp>8591 JT Equity</stp>
        <stp>PX_YEST_CLOSE</stp>
        <stp>[Crispin Spreadsheet.xlsx]OEI!R289C6</stp>
        <tr r="F289" s="1"/>
      </tp>
      <tp t="s">
        <v>HKD</v>
        <stp/>
        <stp>##V3_BDPV12</stp>
        <stp>1928 HK Equity</stp>
        <stp>CRNCY</stp>
        <stp>[Crispin Spreadsheet.xlsx]OEI!R213C4</stp>
        <tr r="D213" s="1"/>
      </tp>
      <tp>
        <v>1957</v>
        <stp/>
        <stp>##V3_BDPV12</stp>
        <stp>8802 JT Equity</stp>
        <stp>PX_YEST_CLOSE</stp>
        <stp>[Crispin Spreadsheet.xlsx]OEI!R280C6</stp>
        <tr r="F280" s="1"/>
      </tp>
      <tp>
        <v>971</v>
        <stp/>
        <stp>##V3_BDPV12</stp>
        <stp>6753 JT Equity</stp>
        <stp>PX_YEST_CLOSE</stp>
        <stp>[Crispin Spreadsheet.xlsx]OEI!R295C6</stp>
        <tr r="F295" s="1"/>
      </tp>
      <tp>
        <v>1871</v>
        <stp/>
        <stp>##V3_BDPV12</stp>
        <stp>PLUS LN Equity</stp>
        <stp>LAST_PRICE</stp>
        <stp>[Crispin Spreadsheet.xlsx]SWAN!R116C7</stp>
        <tr r="G116" s="3"/>
      </tp>
      <tp>
        <v>124.15</v>
        <stp/>
        <stp>##V3_BDPV12</stp>
        <stp>BT/A LN Equity</stp>
        <stp>LAST_PRICE</stp>
        <stp>[Crispin Spreadsheet.xlsx]FDXC!R111C7</stp>
        <tr r="G111" s="8"/>
      </tp>
      <tp>
        <v>1456</v>
        <stp/>
        <stp>##V3_BDPV12</stp>
        <stp>TGA LN Equity</stp>
        <stp>LAST_PRICE</stp>
        <stp>[Crispin Spreadsheet.xlsx]SWAN!R125C7</stp>
        <tr r="G125" s="3"/>
      </tp>
      <tp>
        <v>159.18</v>
        <stp/>
        <stp>##V3_BDPV12</stp>
        <stp>BARC LN Equity</stp>
        <stp>LAST_PRICE</stp>
        <stp>[Crispin Spreadsheet.xlsx]OPUS!R128C7</stp>
        <tr r="G128" s="6"/>
      </tp>
      <tp>
        <v>0.86451999999999996</v>
        <stp/>
        <stp>##V3_BDPV12</stp>
        <stp>EURGBp Curncy</stp>
        <stp>LAST_PRICE</stp>
        <stp>[Crispin Spreadsheet.xlsx]SWAN!R93C13</stp>
        <tr r="M93" s="3"/>
      </tp>
      <tp>
        <v>0.86451999999999996</v>
        <stp/>
        <stp>##V3_BDPV12</stp>
        <stp>EURGBp Curncy</stp>
        <stp>LAST_PRICE</stp>
        <stp>[Crispin Spreadsheet.xlsx]SWAN!R92C13</stp>
        <tr r="M92" s="3"/>
      </tp>
      <tp>
        <v>0.86451999999999996</v>
        <stp/>
        <stp>##V3_BDPV12</stp>
        <stp>EURGBp Curncy</stp>
        <stp>LAST_PRICE</stp>
        <stp>[Crispin Spreadsheet.xlsx]SWAN!R91C13</stp>
        <tr r="M91" s="3"/>
      </tp>
      <tp>
        <v>0.86451999999999996</v>
        <stp/>
        <stp>##V3_BDPV12</stp>
        <stp>EURGBp Curncy</stp>
        <stp>LAST_PRICE</stp>
        <stp>[Crispin Spreadsheet.xlsx]SWAN!R97C13</stp>
        <tr r="M97" s="3"/>
      </tp>
      <tp>
        <v>0.86451999999999996</v>
        <stp/>
        <stp>##V3_BDPV12</stp>
        <stp>EURGBp Curncy</stp>
        <stp>LAST_PRICE</stp>
        <stp>[Crispin Spreadsheet.xlsx]SWAN!R96C13</stp>
        <tr r="M96" s="3"/>
      </tp>
      <tp>
        <v>0.86451999999999996</v>
        <stp/>
        <stp>##V3_BDPV12</stp>
        <stp>EURGBp Curncy</stp>
        <stp>LAST_PRICE</stp>
        <stp>[Crispin Spreadsheet.xlsx]SWAN!R95C13</stp>
        <tr r="M95" s="3"/>
      </tp>
      <tp>
        <v>0.86451999999999996</v>
        <stp/>
        <stp>##V3_BDPV12</stp>
        <stp>EURGBp Curncy</stp>
        <stp>LAST_PRICE</stp>
        <stp>[Crispin Spreadsheet.xlsx]SWAN!R94C13</stp>
        <tr r="M94" s="3"/>
      </tp>
      <tp>
        <v>0.86451999999999996</v>
        <stp/>
        <stp>##V3_BDPV12</stp>
        <stp>EURGBp Curncy</stp>
        <stp>LAST_PRICE</stp>
        <stp>[Crispin Spreadsheet.xlsx]SWAN!R99C13</stp>
        <tr r="M99" s="3"/>
      </tp>
      <tp>
        <v>0.86451999999999996</v>
        <stp/>
        <stp>##V3_BDPV12</stp>
        <stp>EURGBp Curncy</stp>
        <stp>LAST_PRICE</stp>
        <stp>[Crispin Spreadsheet.xlsx]SWAN!R98C13</stp>
        <tr r="M98" s="3"/>
      </tp>
      <tp>
        <v>0.86451999999999996</v>
        <stp/>
        <stp>##V3_BDPV12</stp>
        <stp>EURGBp Curncy</stp>
        <stp>LAST_PRICE</stp>
        <stp>[Crispin Spreadsheet.xlsx]SWAN!R82C13</stp>
        <tr r="M82" s="3"/>
      </tp>
      <tp>
        <v>0.86451999999999996</v>
        <stp/>
        <stp>##V3_BDPV12</stp>
        <stp>EURGBp Curncy</stp>
        <stp>LAST_PRICE</stp>
        <stp>[Crispin Spreadsheet.xlsx]SWAN!R81C13</stp>
        <tr r="M81" s="3"/>
      </tp>
      <tp>
        <v>0.86451999999999996</v>
        <stp/>
        <stp>##V3_BDPV12</stp>
        <stp>EURGBp Curncy</stp>
        <stp>LAST_PRICE</stp>
        <stp>[Crispin Spreadsheet.xlsx]SWAN!R80C13</stp>
        <tr r="M80" s="3"/>
      </tp>
      <tp>
        <v>0.86451999999999996</v>
        <stp/>
        <stp>##V3_BDPV12</stp>
        <stp>EURGBp Curncy</stp>
        <stp>LAST_PRICE</stp>
        <stp>[Crispin Spreadsheet.xlsx]SWAN!R87C13</stp>
        <tr r="M87" s="3"/>
      </tp>
      <tp>
        <v>0.86451999999999996</v>
        <stp/>
        <stp>##V3_BDPV12</stp>
        <stp>EURGBp Curncy</stp>
        <stp>LAST_PRICE</stp>
        <stp>[Crispin Spreadsheet.xlsx]SWAN!R86C13</stp>
        <tr r="M86" s="3"/>
      </tp>
      <tp>
        <v>0.86451999999999996</v>
        <stp/>
        <stp>##V3_BDPV12</stp>
        <stp>EURGBp Curncy</stp>
        <stp>LAST_PRICE</stp>
        <stp>[Crispin Spreadsheet.xlsx]SWAN!R85C13</stp>
        <tr r="M85" s="3"/>
      </tp>
      <tp>
        <v>0.86451999999999996</v>
        <stp/>
        <stp>##V3_BDPV12</stp>
        <stp>EURGBp Curncy</stp>
        <stp>LAST_PRICE</stp>
        <stp>[Crispin Spreadsheet.xlsx]SWAN!R89C13</stp>
        <tr r="M89" s="3"/>
      </tp>
      <tp>
        <v>0.86451999999999996</v>
        <stp/>
        <stp>##V3_BDPV12</stp>
        <stp>EURGBp Curncy</stp>
        <stp>LAST_PRICE</stp>
        <stp>[Crispin Spreadsheet.xlsx]SWAN!R88C13</stp>
        <tr r="M88" s="3"/>
      </tp>
      <tp>
        <v>0.86451999999999996</v>
        <stp/>
        <stp>##V3_BDPV12</stp>
        <stp>EURGBp Curncy</stp>
        <stp>LAST_PRICE</stp>
        <stp>[Crispin Spreadsheet.xlsx]SWAN!R79C13</stp>
        <tr r="M79" s="3"/>
      </tp>
      <tp>
        <v>0.86451999999999996</v>
        <stp/>
        <stp>##V3_BDPV12</stp>
        <stp>EURGBp Curncy</stp>
        <stp>LAST_PRICE</stp>
        <stp>[Crispin Spreadsheet.xlsx]SWAN!R78C13</stp>
        <tr r="M78" s="3"/>
      </tp>
      <tp>
        <v>0.86451999999999996</v>
        <stp/>
        <stp>##V3_BDPV12</stp>
        <stp>EURGBP Curncy</stp>
        <stp>LAST_PRICE</stp>
        <stp>[Crispin Spreadsheet.xlsx]SWAN!R90C13</stp>
        <tr r="M90" s="3"/>
      </tp>
      <tp>
        <v>0.86451999999999996</v>
        <stp/>
        <stp>##V3_BDPV12</stp>
        <stp>EURGBP Curncy</stp>
        <stp>LAST_PRICE</stp>
        <stp>[Crispin Spreadsheet.xlsx]SWAN!R83C13</stp>
        <tr r="M83" s="3"/>
      </tp>
      <tp>
        <v>0.86451999999999996</v>
        <stp/>
        <stp>##V3_BDPV12</stp>
        <stp>EURGBP Curncy</stp>
        <stp>LAST_PRICE</stp>
        <stp>[Crispin Spreadsheet.xlsx]SWAN!R84C13</stp>
        <tr r="M84" s="3"/>
      </tp>
      <tp t="s">
        <v>BRL</v>
        <stp/>
        <stp>##V3_BDPV12</stp>
        <stp>SLCE3 BS Equity</stp>
        <stp>CRNCY</stp>
        <stp>[Crispin Spreadsheet.xlsx]OPUS!R11C4</stp>
        <tr r="D11" s="6"/>
      </tp>
      <tp>
        <v>363</v>
        <stp/>
        <stp>##V3_BDPV12</stp>
        <stp>TOP DC Equity</stp>
        <stp>LAST_PRICE</stp>
        <stp>[Crispin Spreadsheet.xlsx]OEI!R71C7</stp>
        <tr r="G71" s="1"/>
      </tp>
      <tp>
        <v>28</v>
        <stp/>
        <stp>##V3_BDPV12</stp>
        <stp>EDV CN Equity</stp>
        <stp>LAST_PRICE</stp>
        <stp>[Crispin Spreadsheet.xlsx]OEI!R57C7</stp>
        <tr r="G57" s="1"/>
      </tp>
    </main>
    <main first="bofaddin.rtdserver">
      <tp t="s">
        <v>#N/A Requesting Data...2641583633</v>
        <stp/>
        <stp>BDH|14621275610327154318</stp>
        <tr r="Z616" s="1"/>
      </tp>
      <tp t="s">
        <v>#N/A Requesting Data...3673697635</v>
        <stp/>
        <stp>BDH|17602327673710379052</stp>
        <tr r="Z734" s="1"/>
      </tp>
      <tp t="s">
        <v>#N/A Requesting Data...3637430348</v>
        <stp/>
        <stp>BDH|15145574403295542604</stp>
        <tr r="Z41" s="1"/>
      </tp>
    </main>
    <main first="bofaddin.rtdserver">
      <tp t="s">
        <v>#N/A Requesting Data...2399877228</v>
        <stp/>
        <stp>BDH|10702090603832929163</stp>
        <tr r="Z118" s="1"/>
      </tp>
      <tp t="s">
        <v>#N/A Requesting Data...3013399283</v>
        <stp/>
        <stp>BDH|13812289610476368513</stp>
        <tr r="Z512" s="1"/>
        <tr r="V41" s="7"/>
        <tr r="V56" s="6"/>
        <tr r="Z156" s="3"/>
      </tp>
      <tp t="s">
        <v>#N/A Requesting Data...4222345189</v>
        <stp/>
        <stp>BDH|16653671551121231706</stp>
        <tr r="Z153" s="1"/>
      </tp>
      <tp t="s">
        <v>#N/A Requesting Data...2340524670</v>
        <stp/>
        <stp>BDH|15974471334963844268</stp>
        <tr r="Z161" s="1"/>
      </tp>
      <tp t="s">
        <v>#N/A Requesting Data...2526140104</v>
        <stp/>
        <stp>BDH|14193733552815076046</stp>
        <tr r="Z114" s="1"/>
      </tp>
      <tp t="s">
        <v>#N/A Requesting Data...3999760837</v>
        <stp/>
        <stp>BDH|15726905225158644500</stp>
        <tr r="Z325" s="1"/>
      </tp>
    </main>
    <main first="bloomberg.rtd">
      <tp>
        <v>0.86451999999999996</v>
        <stp/>
        <stp>##V3_BDPV12</stp>
        <stp>EURGBP Curncy</stp>
        <stp>LAST_PRICE</stp>
        <stp>[Crispin Spreadsheet.xlsx]OEI!R895C7</stp>
        <tr r="G895" s="1"/>
      </tp>
    </main>
    <main first="bofaddin.rtdserver">
      <tp t="s">
        <v>#N/A Requesting Data...2760738063</v>
        <stp/>
        <stp>BDH|12249597271263993040</stp>
        <tr r="Z747" s="1"/>
      </tp>
      <tp t="s">
        <v>#N/A Requesting Data...2403442606</v>
        <stp/>
        <stp>BDH|15995551313886094481</stp>
        <tr r="Z823" s="1"/>
      </tp>
      <tp t="s">
        <v>#N/A Requesting Data...2649311001</v>
        <stp/>
        <stp>BDH|13632799449760687379</stp>
        <tr r="Z654" s="1"/>
      </tp>
      <tp t="s">
        <v>#N/A Requesting Data...3376738107</v>
        <stp/>
        <stp>BDH|16665038075535014760</stp>
        <tr r="Z707" s="1"/>
      </tp>
      <tp t="s">
        <v>#N/A Requesting Data...4131930723</v>
        <stp/>
        <stp>BDH|12619571968682619095</stp>
        <tr r="Z42" s="1"/>
      </tp>
      <tp t="s">
        <v>#N/A Requesting Data...3494361254</v>
        <stp/>
        <stp>BDH|13470667445857166509</stp>
        <tr r="Z17" s="1"/>
      </tp>
      <tp t="s">
        <v>#N/A Requesting Data...3338779197</v>
        <stp/>
        <stp>BDH|16818892791510923408</stp>
        <tr r="Z471" s="1"/>
        <tr r="Z87" s="3"/>
      </tp>
      <tp t="s">
        <v>#N/A Requesting Data...2842146445</v>
        <stp/>
        <stp>BDH|11992506293959090738</stp>
        <tr r="Z66" s="1"/>
      </tp>
      <tp t="s">
        <v>#N/A Requesting Data...2942767180</v>
        <stp/>
        <stp>BDH|11998148376234579072</stp>
        <tr r="Z813" s="1"/>
        <tr r="Z148" s="3"/>
      </tp>
      <tp t="s">
        <v>#N/A Requesting Data...3914378295</v>
        <stp/>
        <stp>BDH|13979743101746590113</stp>
        <tr r="Z792" s="1"/>
      </tp>
      <tp t="s">
        <v>#N/A Requesting Data...3859180540</v>
        <stp/>
        <stp>BDH|11071262333071910241</stp>
        <tr r="Z750" s="1"/>
      </tp>
      <tp t="s">
        <v>#N/A Requesting Data...3842650942</v>
        <stp/>
        <stp>BDH|12632987993815312457</stp>
        <tr r="Z399" s="1"/>
      </tp>
      <tp t="s">
        <v>#N/A Requesting Data...3157692520</v>
        <stp/>
        <stp>BDH|14026629967595844268</stp>
        <tr r="Z645" s="1"/>
      </tp>
      <tp t="s">
        <v>#N/A Requesting Data...4113562812</v>
        <stp/>
        <stp>BDH|11280668257653135293</stp>
        <tr r="Z535" s="1"/>
        <tr r="Z99" s="3"/>
      </tp>
    </main>
    <main first="bofaddin.rtdserver">
      <tp t="s">
        <v>#N/A Requesting Data...2691486396</v>
        <stp/>
        <stp>BDH|12292534292644755990</stp>
        <tr r="Z835" s="1"/>
      </tp>
      <tp t="s">
        <v>#N/A Requesting Data...4285333885</v>
        <stp/>
        <stp>BDH|15818850251228359325</stp>
        <tr r="Z739" s="1"/>
      </tp>
      <tp t="s">
        <v>#N/A Requesting Data...3797932040</v>
        <stp/>
        <stp>BDH|17923343663150451174</stp>
        <tr r="V108" s="8"/>
        <tr r="Z448" s="1"/>
        <tr r="V126" s="6"/>
      </tp>
      <tp t="s">
        <v>#N/A Requesting Data...3113533434</v>
        <stp/>
        <stp>BDH|11677967877688907429</stp>
        <tr r="Z565" s="1"/>
        <tr r="Z109" s="3"/>
      </tp>
      <tp t="s">
        <v>#N/A Requesting Data...3318881810</v>
        <stp/>
        <stp>BDH|17570662822063500388</stp>
        <tr r="V31" s="8"/>
        <tr r="V38" s="6"/>
        <tr r="Z62" s="3"/>
        <tr r="Z369" s="1"/>
        <tr r="V101" s="8"/>
        <tr r="V119" s="6"/>
      </tp>
      <tp t="s">
        <v>#N/A Requesting Data...3474953951</v>
        <stp/>
        <stp>BDH|10366476344725800647</stp>
        <tr r="Z758" s="1"/>
      </tp>
    </main>
    <main first="bloomberg.rtd">
      <tp>
        <v>178.45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Requesting Data...3030332850</v>
        <stp/>
        <stp>BDH|11862479810637922095</stp>
        <tr r="Z584" s="1"/>
      </tp>
      <tp t="s">
        <v>#N/A Requesting Data...3511848846</v>
        <stp/>
        <stp>BDH|16905733180423537909</stp>
        <tr r="Z838" s="1"/>
      </tp>
    </main>
    <main first="bofaddin.rtdserver">
      <tp t="s">
        <v>#N/A Requesting Data...3188979265</v>
        <stp/>
        <stp>BDH|10443154862641844555</stp>
        <tr r="Z505" s="1"/>
      </tp>
    </main>
    <main first="bloomberg.rtd">
      <tp>
        <v>2.1305000000000001</v>
        <stp/>
        <stp>##V3_BDPV12</stp>
        <stp>ISP IM Equity</stp>
        <stp>LAST_PRICE</stp>
        <stp>[Crispin Spreadsheet.xlsx]OEI!R243C7</stp>
        <tr r="G243" s="1"/>
      </tp>
      <tp>
        <v>48.96</v>
        <stp/>
        <stp>##V3_BDPV12</stp>
        <stp>BAS GY Equity</stp>
        <stp>LAST_PRICE</stp>
        <stp>[Crispin Spreadsheet.xlsx]OEI!R150C7</stp>
        <tr r="G150" s="1"/>
      </tp>
      <tp>
        <v>2464</v>
        <stp/>
        <stp>##V3_BDPV12</stp>
        <stp>BHP LN Equity</stp>
        <stp>LAST_PRICE</stp>
        <stp>[Crispin Spreadsheet.xlsx]OEI!R473C7</stp>
        <tr r="G473" s="1"/>
      </tp>
      <tp>
        <v>455.62</v>
        <stp/>
        <stp>##V3_BDPV12</stp>
        <stp>FDS US Equity</stp>
        <stp>LAST_PRICE</stp>
        <stp>[Crispin Spreadsheet.xlsx]OEI!R710C7</stp>
        <tr r="G710" s="1"/>
      </tp>
      <tp>
        <v>25.1</v>
        <stp/>
        <stp>##V3_BDPV12</stp>
        <stp>SOW GY Equity</stp>
        <stp>LAST_PRICE</stp>
        <stp>[Crispin Spreadsheet.xlsx]OEI!R184C7</stp>
        <tr r="G184" s="1"/>
      </tp>
      <tp>
        <v>14.675000000000001</v>
        <stp/>
        <stp>##V3_BDPV12</stp>
        <stp>GPS US Equity</stp>
        <stp>LAST_PRICE</stp>
        <stp>[Crispin Spreadsheet.xlsx]OEI!R720C7</stp>
        <tr r="G720" s="1"/>
      </tp>
      <tp>
        <v>931.4</v>
        <stp/>
        <stp>##V3_BDPV12</stp>
        <stp>PRU LN Equity</stp>
        <stp>LAST_PRICE</stp>
        <stp>[Crispin Spreadsheet.xlsx]OEI!R586C7</stp>
        <tr r="G586" s="1"/>
      </tp>
      <tp>
        <v>328.41300000000001</v>
        <stp/>
        <stp>##V3_BDPV12</stp>
        <stp>POOL US Equity</stp>
        <stp>LAST_PRICE</stp>
        <stp>[Crispin Spreadsheet.xlsx]OEI!R781C7</stp>
        <tr r="G781" s="1"/>
      </tp>
      <tp>
        <v>17.170000000000002</v>
        <stp/>
        <stp>##V3_BDPV12</stp>
        <stp>PTEN US Equity</stp>
        <stp>LAST_PRICE</stp>
        <stp>[Crispin Spreadsheet.xlsx]OEI!R773C7</stp>
        <tr r="G773" s="1"/>
      </tp>
      <tp>
        <v>47.84</v>
        <stp/>
        <stp>##V3_BDPV12</stp>
        <stp>TWLO US Equity</stp>
        <stp>LAST_PRICE</stp>
        <stp>[Crispin Spreadsheet.xlsx]OEI!R812C7</stp>
        <tr r="G812" s="1"/>
      </tp>
      <tp>
        <v>2.5499999999999998</v>
        <stp/>
        <stp>##V3_BDPV12</stp>
        <stp>SMR AU Equity</stp>
        <stp>LAST_PRICE</stp>
        <stp>[Crispin Spreadsheet.xlsx]FDXC!R7C7</stp>
        <tr r="G7" s="8"/>
      </tp>
      <tp>
        <v>2.2000000000000002</v>
        <stp/>
        <stp>##V3_BDPV12</stp>
        <stp>CDZI US Equity</stp>
        <stp>LAST_PRICE</stp>
        <stp>[Crispin Spreadsheet.xlsx]OEI!R674C7</stp>
        <tr r="G674" s="1"/>
      </tp>
      <tp>
        <v>406</v>
        <stp/>
        <stp>##V3_BDPV12</stp>
        <stp>BLND LN Equity</stp>
        <stp>LAST_PRICE</stp>
        <stp>[Crispin Spreadsheet.xlsx]OEI!R479C7</stp>
        <tr r="G479" s="1"/>
      </tp>
      <tp>
        <v>94.58</v>
        <stp/>
        <stp>##V3_BDPV12</stp>
        <stp>AMZN US Equity</stp>
        <stp>LAST_PRICE</stp>
        <stp>[Crispin Spreadsheet.xlsx]OEI!R653C7</stp>
        <tr r="G653" s="1"/>
      </tp>
      <tp>
        <v>29.08</v>
        <stp/>
        <stp>##V3_BDPV12</stp>
        <stp>APAM NA Equity</stp>
        <stp>LAST_PRICE</stp>
        <stp>[Crispin Spreadsheet.xlsx]OEI!R320C7</stp>
        <tr r="G320" s="1"/>
      </tp>
      <tp>
        <v>15.12</v>
        <stp/>
        <stp>##V3_BDPV12</stp>
        <stp>EBRO SQ Equity</stp>
        <stp>LAST_PRICE</stp>
        <stp>[Crispin Spreadsheet.xlsx]OEI!R382C7</stp>
        <tr r="G382" s="1"/>
      </tp>
      <tp>
        <v>37.46</v>
        <stp/>
        <stp>##V3_BDPV12</stp>
        <stp>DUFN SW Equity</stp>
        <stp>LAST_PRICE</stp>
        <stp>[Crispin Spreadsheet.xlsx]OEI!R423C7</stp>
        <tr r="G423" s="1"/>
      </tp>
      <tp>
        <v>523.20000000000005</v>
        <stp/>
        <stp>##V3_BDPV12</stp>
        <stp>MCRO LN Equity</stp>
        <stp>LAST_PRICE</stp>
        <stp>[Crispin Spreadsheet.xlsx]OEI!R562C7</stp>
        <tr r="G562" s="1"/>
      </tp>
      <tp>
        <v>83.28</v>
        <stp/>
        <stp>##V3_BDPV12</stp>
        <stp>AMBUB DC Equity</stp>
        <stp>PX_YEST_CLOSE</stp>
        <stp>[Crispin Spreadsheet.xlsx]SWAN!R21C6</stp>
        <tr r="F21" s="3"/>
      </tp>
      <tp>
        <v>6.2549999999999999</v>
        <stp/>
        <stp>##V3_BDPV12</stp>
        <stp>ERIC US Equity</stp>
        <stp>LAST_PRICE</stp>
        <stp>[Crispin Spreadsheet.xlsx]FDXC!R135C7</stp>
        <tr r="G135" s="8"/>
      </tp>
      <tp>
        <v>306</v>
        <stp/>
        <stp>##V3_BDPV12</stp>
        <stp>8848 JT Equity</stp>
        <stp>PX_YEST_CLOSE</stp>
        <stp>[Crispin Spreadsheet.xlsx]OEI!R277C6</stp>
        <tr r="F277" s="1"/>
      </tp>
      <tp t="s">
        <v>NOK</v>
        <stp/>
        <stp>##V3_BDPV12</stp>
        <stp>MOWI NO Equity</stp>
        <stp>CRNCY</stp>
        <stp>[Crispin Spreadsheet.xlsx]FDXC!R23C4</stp>
        <tr r="D23" s="8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>
        <v>4784</v>
        <stp/>
        <stp>##V3_BDPV12</stp>
        <stp>8316 JT Equity</stp>
        <stp>PX_YEST_CLOSE</stp>
        <stp>[Crispin Spreadsheet.xlsx]OEI!R302C6</stp>
        <tr r="F302" s="1"/>
      </tp>
      <tp>
        <v>212.6</v>
        <stp/>
        <stp>##V3_BDPV12</stp>
        <stp>EMG LN Equity</stp>
        <stp>LAST_PRICE</stp>
        <stp>[Crispin Spreadsheet.xlsx]SWAN!R106C7</stp>
        <tr r="G106" s="3"/>
      </tp>
      <tp>
        <v>159.06</v>
        <stp/>
        <stp>##V3_BDPV12</stp>
        <stp>BARC LN Equity</stp>
        <stp>PX_YEST_CLOSE</stp>
        <stp>[Crispin Spreadsheet.xlsx]OPUS!R49C6</stp>
        <tr r="F49" s="6"/>
      </tp>
      <tp>
        <v>7010</v>
        <stp/>
        <stp>##V3_BDPV12</stp>
        <stp>2670 JT Equity</stp>
        <stp>PX_YEST_CLOSE</stp>
        <stp>[Crispin Spreadsheet.xlsx]OEI!R254C6</stp>
        <tr r="F254" s="1"/>
      </tp>
      <tp>
        <v>1836</v>
        <stp/>
        <stp>##V3_BDPV12</stp>
        <stp>8871 JT Equity</stp>
        <stp>PX_YEST_CLOSE</stp>
        <stp>[Crispin Spreadsheet.xlsx]OEI!R264C6</stp>
        <tr r="F264" s="1"/>
      </tp>
      <tp>
        <v>162.06</v>
        <stp/>
        <stp>##V3_BDPV12</stp>
        <stp>GBS LN Equity</stp>
        <stp>LAST_PRICE</stp>
        <stp>[Crispin Spreadsheet.xlsx]SWAN!R156C7</stp>
        <tr r="G156" s="3"/>
      </tp>
      <tp t="s">
        <v>SEK</v>
        <stp/>
        <stp>##V3_BDPV12</stp>
        <stp>ERICB SS Equity</stp>
        <stp>CRNCY</stp>
        <stp>[Crispin Spreadsheet.xlsx]OPUS!R44C4</stp>
        <tr r="D44" s="6"/>
      </tp>
      <tp>
        <v>605.4</v>
        <stp/>
        <stp>##V3_BDPV12</stp>
        <stp>PHNX LN Equity</stp>
        <stp>LAST_PRICE</stp>
        <stp>[Crispin Spreadsheet.xlsx]SWAN!R115C7</stp>
        <tr r="G115" s="3"/>
      </tp>
      <tp>
        <v>164.36</v>
        <stp/>
        <stp>##V3_BDPV12</stp>
        <stp>PHAU LN Equity</stp>
        <stp>LAST_PRICE</stp>
        <stp>[Crispin Spreadsheet.xlsx]SWAN!R155C7</stp>
        <tr r="G155" s="3"/>
      </tp>
      <tp t="s">
        <v>GBp</v>
        <stp/>
        <stp>##V3_BDPV12</stp>
        <stp>DLAR LN Equity</stp>
        <stp>CRNCY</stp>
        <stp>[Crispin Spreadsheet.xlsx]OPUS!R54C4</stp>
        <tr r="D54" s="6"/>
      </tp>
      <tp t="s">
        <v>CAD</v>
        <stp/>
        <stp>##V3_BDPV12</stp>
        <stp>PEY CN Equity</stp>
        <stp>CRNCY</stp>
        <stp>[Crispin Spreadsheet.xlsx]OPE!R7C4</stp>
        <tr r="D7" s="7"/>
      </tp>
      <tp>
        <v>7.4363999999999999</v>
        <stp/>
        <stp>##V3_BDPV12</stp>
        <stp>EURDKK Curncy</stp>
        <stp>LAST_PRICE</stp>
        <stp>[Crispin Spreadsheet.xlsx]SWAN!R22C13</stp>
        <tr r="M22" s="3"/>
      </tp>
      <tp>
        <v>7.4363999999999999</v>
        <stp/>
        <stp>##V3_BDPV12</stp>
        <stp>EURDKK Curncy</stp>
        <stp>LAST_PRICE</stp>
        <stp>[Crispin Spreadsheet.xlsx]SWAN!R21C13</stp>
        <tr r="M21" s="3"/>
      </tp>
      <tp>
        <v>47.18</v>
        <stp/>
        <stp>##V3_BDPV12</stp>
        <stp>EMBRACB SS Equity</stp>
        <stp>PX_YEST_CLOSE</stp>
        <stp>[Crispin Spreadsheet.xlsx]SWAN!R69C6</stp>
        <tr r="F69" s="3"/>
      </tp>
      <tp>
        <v>257</v>
        <stp/>
        <stp>##V3_BDPV12</stp>
        <stp>ONT LN Equity</stp>
        <stp>LAST_PRICE</stp>
        <stp>[Crispin Spreadsheet.xlsx]OPE!R52C7</stp>
        <tr r="G52" s="7"/>
      </tp>
    </main>
    <main first="bofaddin.rtdserver">
      <tp t="s">
        <v>#N/A Requesting Data...4143128353</v>
        <stp/>
        <stp>BDH|10245756296478076603</stp>
        <tr r="Z655" s="1"/>
      </tp>
      <tp t="s">
        <v>#N/A Requesting Data...4178204489</v>
        <stp/>
        <stp>BDH|18172376818353719982</stp>
        <tr r="Z741" s="1"/>
      </tp>
      <tp t="s">
        <v>#N/A Requesting Data...3092009317</v>
        <stp/>
        <stp>BDH|10694559610803377701</stp>
        <tr r="Z430" s="1"/>
      </tp>
      <tp t="s">
        <v>#N/A Requesting Data...3763932996</v>
        <stp/>
        <stp>BDH|15278511430347706441</stp>
        <tr r="Z134" s="1"/>
      </tp>
    </main>
    <main first="bofaddin.rtdserver">
      <tp t="s">
        <v>#N/A Requesting Data...3694852389</v>
        <stp/>
        <stp>BDH|12544123900925403603</stp>
        <tr r="Z72" s="1"/>
      </tp>
      <tp t="s">
        <v>#N/A Requesting Data...4196739680</v>
        <stp/>
        <stp>BDH|12501914984213798025</stp>
        <tr r="Z189" s="1"/>
      </tp>
      <tp t="s">
        <v>#N/A Requesting Data...3226821660</v>
        <stp/>
        <stp>BDH|16620476066227683347</stp>
        <tr r="V47" s="8"/>
        <tr r="Z496" s="1"/>
        <tr r="V39" s="7"/>
        <tr r="V54" s="6"/>
        <tr r="Z93" s="3"/>
      </tp>
      <tp t="s">
        <v>#N/A Requesting Data...3343163975</v>
        <stp/>
        <stp>BDH|12909006208784774625</stp>
        <tr r="Z155" s="3"/>
      </tp>
    </main>
    <main first="bofaddin.rtdserver">
      <tp t="s">
        <v>#N/A Requesting Data...3456906005</v>
        <stp/>
        <stp>BDH|14111209736492975791</stp>
        <tr r="Z398" s="1"/>
        <tr r="Z69" s="3"/>
      </tp>
      <tp t="s">
        <v>#N/A Requesting Data...3029842120</v>
        <stp/>
        <stp>BDH|15961482822765236668</stp>
        <tr r="Z817" s="1"/>
      </tp>
      <tp t="s">
        <v>#N/A Requesting Data...4223087067</v>
        <stp/>
        <stp>BDH|18103678192850495777</stp>
        <tr r="Z680" s="1"/>
      </tp>
      <tp t="s">
        <v>#N/A Requesting Data...2870033066</v>
        <stp/>
        <stp>BDH|10354059647111117591</stp>
        <tr r="Z847" s="1"/>
      </tp>
      <tp t="s">
        <v>#N/A Requesting Data...4254627529</v>
        <stp/>
        <stp>BDH|12543782260591478204</stp>
        <tr r="Z380" s="1"/>
      </tp>
      <tp t="s">
        <v>#N/A Requesting Data...3885386427</v>
        <stp/>
        <stp>BDH|17103314089944607843</stp>
        <tr r="Z531" s="1"/>
        <tr r="Z98" s="3"/>
      </tp>
      <tp t="s">
        <v>#N/A Requesting Data...3083727068</v>
        <stp/>
        <stp>BDH|17181769666175894328</stp>
        <tr r="Z849" s="1"/>
      </tp>
      <tp t="s">
        <v>#N/A Requesting Data...3758616722</v>
        <stp/>
        <stp>BDH|13462560176682844372</stp>
        <tr r="Z568" s="1"/>
      </tp>
      <tp t="s">
        <v>#N/A Requesting Data...3547588942</v>
        <stp/>
        <stp>BDH|13536591662119371960</stp>
        <tr r="Z627" s="1"/>
      </tp>
    </main>
    <main first="bofaddin.rtdserver">
      <tp t="s">
        <v>#N/A Requesting Data...4113096263</v>
        <stp/>
        <stp>BDH|10053691604607795164</stp>
        <tr r="Z123" s="1"/>
      </tp>
    </main>
    <main first="bloomberg.rtd">
      <tp>
        <v>86.844999999999999</v>
        <stp/>
        <stp>##V3_BDPV12</stp>
        <stp>ALV US Equity</stp>
        <stp>LAST_PRICE</stp>
        <stp>[Crispin Spreadsheet.xlsx]OEI!R664C7</stp>
        <tr r="G664" s="1"/>
      </tp>
      <tp>
        <v>117.4</v>
        <stp/>
        <stp>##V3_BDPV12</stp>
        <stp>CFR SW Equity</stp>
        <stp>LAST_PRICE</stp>
        <stp>[Crispin Spreadsheet.xlsx]OEI!R420C7</stp>
        <tr r="G420" s="1"/>
      </tp>
      <tp>
        <v>1498</v>
        <stp/>
        <stp>##V3_BDPV12</stp>
        <stp>RMS FP Equity</stp>
        <stp>LAST_PRICE</stp>
        <stp>[Crispin Spreadsheet.xlsx]OEI!R111C7</stp>
        <tr r="G111" s="1"/>
      </tp>
      <tp>
        <v>1127</v>
        <stp/>
        <stp>##V3_BDPV12</stp>
        <stp>SMSN LI Equity</stp>
        <stp>LAST_PRICE</stp>
        <stp>[Crispin Spreadsheet.xlsx]OEI!R602C7</stp>
        <tr r="G602" s="1"/>
      </tp>
      <tp>
        <v>9.84</v>
        <stp/>
        <stp>##V3_BDPV12</stp>
        <stp>DHT US Equity</stp>
        <stp>LAST_PRICE</stp>
        <stp>[Crispin Spreadsheet.xlsx]OEI!R696C7</stp>
        <tr r="G696" s="1"/>
      </tp>
      <tp>
        <v>107.702</v>
        <stp/>
        <stp>##V3_BDPV12</stp>
        <stp>RGLD US Equity</stp>
        <stp>LAST_PRICE</stp>
        <stp>[Crispin Spreadsheet.xlsx]OEI!R788C7</stp>
        <tr r="G788" s="1"/>
      </tp>
      <tp>
        <v>934.6</v>
        <stp/>
        <stp>##V3_BDPV12</stp>
        <stp>PGHN SW Equity</stp>
        <stp>LAST_PRICE</stp>
        <stp>[Crispin Spreadsheet.xlsx]OEI!R432C7</stp>
        <tr r="G432" s="1"/>
      </tp>
      <tp>
        <v>3.044</v>
        <stp/>
        <stp>##V3_BDPV12</stp>
        <stp>CSGN SW Equity</stp>
        <stp>LAST_PRICE</stp>
        <stp>[Crispin Spreadsheet.xlsx]OEI!R422C7</stp>
        <tr r="G422" s="1"/>
      </tp>
      <tp>
        <v>145.54</v>
        <stp/>
        <stp>##V3_BDPV12</stp>
        <stp>AAPL US Equity</stp>
        <stp>LAST_PRICE</stp>
        <stp>[Crispin Spreadsheet.xlsx]OEI!R660C7</stp>
        <tr r="G660" s="1"/>
      </tp>
      <tp>
        <v>15.715</v>
        <stp/>
        <stp>##V3_BDPV12</stp>
        <stp>GOGO US Equity</stp>
        <stp>LAST_PRICE</stp>
        <stp>[Crispin Spreadsheet.xlsx]OEI!R723C7</stp>
        <tr r="G723" s="1"/>
      </tp>
      <tp>
        <v>21.53</v>
        <stp/>
        <stp>##V3_BDPV12</stp>
        <stp>FNTN GY Equity</stp>
        <stp>LAST_PRICE</stp>
        <stp>[Crispin Spreadsheet.xlsx]OEI!R162C7</stp>
        <tr r="G162" s="1"/>
      </tp>
      <tp>
        <v>5.0869999999999997</v>
        <stp/>
        <stp>##V3_BDPV12</stp>
        <stp>ENEL IM Equity</stp>
        <stp>LAST_PRICE</stp>
        <stp>[Crispin Spreadsheet.xlsx]OEI!R240C7</stp>
        <tr r="G240" s="1"/>
      </tp>
      <tp>
        <v>603</v>
        <stp/>
        <stp>##V3_BDPV12</stp>
        <stp>HWDN LN Equity</stp>
        <stp>LAST_PRICE</stp>
        <stp>[Crispin Spreadsheet.xlsx]OEI!R522C7</stp>
        <tr r="G522" s="1"/>
      </tp>
      <tp>
        <v>124.55</v>
        <stp/>
        <stp>##V3_BDPV12</stp>
        <stp>MKS LN Equity</stp>
        <stp>LAST_PRICE</stp>
        <stp>[Crispin Spreadsheet.xlsx]SWAN!R107C7</stp>
        <tr r="G107" s="3"/>
      </tp>
      <tp>
        <v>609.95000000000005</v>
        <stp/>
        <stp>##V3_BDPV12</stp>
        <stp>TDG US Equity</stp>
        <stp>LAST_PRICE</stp>
        <stp>[Crispin Spreadsheet.xlsx]SWAN!R147C7</stp>
        <tr r="G147" s="3"/>
      </tp>
      <tp>
        <v>2171</v>
        <stp/>
        <stp>##V3_BDPV12</stp>
        <stp>9719 JT Equity</stp>
        <stp>PX_YEST_CLOSE</stp>
        <stp>[Crispin Spreadsheet.xlsx]OEI!R293C6</stp>
        <tr r="F293" s="1"/>
      </tp>
      <tp t="s">
        <v>HKD</v>
        <stp/>
        <stp>##V3_BDPV12</stp>
        <stp>2823 HK Equity</stp>
        <stp>CRNCY</stp>
        <stp>[Crispin Spreadsheet.xlsx]OEI!R201C4</stp>
        <tr r="D201" s="1"/>
      </tp>
      <tp>
        <v>4090</v>
        <stp/>
        <stp>##V3_BDPV12</stp>
        <stp>5726 JT Equity</stp>
        <stp>PX_YEST_CLOSE</stp>
        <stp>[Crispin Spreadsheet.xlsx]OEI!R290C6</stp>
        <tr r="F290" s="1"/>
      </tp>
      <tp t="s">
        <v>NOK</v>
        <stp/>
        <stp>##V3_BDPV12</stp>
        <stp>NODL NO Equity</stp>
        <stp>CRNCY</stp>
        <stp>[Crispin Spreadsheet.xlsx]OPUS!R31C4</stp>
        <tr r="D31" s="6"/>
      </tp>
      <tp>
        <v>2780.5</v>
        <stp/>
        <stp>##V3_BDPV12</stp>
        <stp>8801 JT Equity</stp>
        <stp>PX_YEST_CLOSE</stp>
        <stp>[Crispin Spreadsheet.xlsx]OEI!R282C6</stp>
        <tr r="F282" s="1"/>
      </tp>
      <tp t="s">
        <v>DKK</v>
        <stp/>
        <stp>##V3_BDPV12</stp>
        <stp>DRLCO DC Equity</stp>
        <stp>CRNCY</stp>
        <stp>[Crispin Spreadsheet.xlsx]FDXC!R85C4</stp>
        <tr r="D85" s="8"/>
      </tp>
      <tp t="s">
        <v>GBp</v>
        <stp/>
        <stp>##V3_BDPV12</stp>
        <stp>CURY LN Equity</stp>
        <stp>CRNCY</stp>
        <stp>[Crispin Spreadsheet.xlsx]FDXC!R46C4</stp>
        <tr r="D46" s="8"/>
      </tp>
      <tp>
        <v>132.41999999999999</v>
        <stp/>
        <stp>##V3_BDPV12</stp>
        <stp>AGCO US Equity</stp>
        <stp>LAST_PRICE</stp>
        <stp>[Crispin Spreadsheet.xlsx]FDXC!R130C7</stp>
        <tr r="G130" s="8"/>
      </tp>
      <tp>
        <v>43.96</v>
        <stp/>
        <stp>##V3_BDPV12</stp>
        <stp>TLW LN Equity</stp>
        <stp>LAST_PRICE</stp>
        <stp>[Crispin Spreadsheet.xlsx]SWAN!R127C7</stp>
        <tr r="G127" s="3"/>
      </tp>
      <tp>
        <v>135.26</v>
        <stp/>
        <stp>##V3_BDPV12</stp>
        <stp>RY CN Equity</stp>
        <stp>LAST_PRICE</stp>
        <stp>[Crispin Spreadsheet.xlsx]OEI!R61C7</stp>
        <tr r="G61" s="1"/>
      </tp>
      <tp t="s">
        <v>BRL</v>
        <stp/>
        <stp>##V3_BDPV12</stp>
        <stp>SLCE3 BS Equity</stp>
        <stp>CRNCY</stp>
        <stp>[Crispin Spreadsheet.xlsx]OPUS!R93C4</stp>
        <tr r="D93" s="6"/>
      </tp>
      <tp t="s">
        <v>CAD</v>
        <stp/>
        <stp>##V3_BDPV12</stp>
        <stp>ABX CN Equity</stp>
        <stp>CRNCY</stp>
        <stp>[Crispin Spreadsheet.xlsx]OPE!R6C4</stp>
        <tr r="D6" s="7"/>
      </tp>
      <tp>
        <v>1.2050000000000001</v>
        <stp/>
        <stp>##V3_BDPV12</stp>
        <stp>GBPUSD Curncy</stp>
        <stp>LAST_PRICE</stp>
        <stp>[Crispin Spreadsheet.xlsx]OEI!R925C7</stp>
        <tr r="G925" s="1"/>
      </tp>
      <tp>
        <v>1.0417000000000001</v>
        <stp/>
        <stp>##V3_BDPV12</stp>
        <stp>EURUSD Curncy</stp>
        <stp>LAST_PRICE</stp>
        <stp>[Crispin Spreadsheet.xlsx]OEI!R907C7</stp>
        <tr r="G907" s="1"/>
      </tp>
      <tp>
        <v>20.627199999999998</v>
        <stp/>
        <stp>##V3_BDPV12</stp>
        <stp>GBPZAR Curncy</stp>
        <stp>LAST_PRICE</stp>
        <stp>[Crispin Spreadsheet.xlsx]OEI!R885C7</stp>
        <tr r="G885" s="1"/>
      </tp>
      <tp>
        <v>20.627199999999998</v>
        <stp/>
        <stp>##V3_BDPV12</stp>
        <stp>GBPZAR Curncy</stp>
        <stp>LAST_PRICE</stp>
        <stp>[Crispin Spreadsheet.xlsx]OEI!R915C7</stp>
        <tr r="G915" s="1"/>
      </tp>
    </main>
    <main first="bofaddin.rtdserver">
      <tp t="s">
        <v>#N/A Requesting Data...3897586630</v>
        <stp/>
        <stp>BDH|18057440386980365506</stp>
        <tr r="Z673" s="1"/>
      </tp>
    </main>
    <main first="bloomberg.rtd">
      <tp>
        <v>1.3998900000000001</v>
        <stp/>
        <stp>##V3_BDPV12</stp>
        <stp>EURCAD Curncy</stp>
        <stp>LAST_PRICE</stp>
        <stp>[Crispin Spreadsheet.xlsx]OEI!R897C7</stp>
        <tr r="G897" s="1"/>
      </tp>
    </main>
    <main first="bofaddin.rtdserver">
      <tp t="s">
        <v>#N/A Requesting Data...3122058785</v>
        <stp/>
        <stp>BDH|16933769032994644789</stp>
        <tr r="Z773" s="1"/>
      </tp>
      <tp t="s">
        <v>#N/A Requesting Data...3975391872</v>
        <stp/>
        <stp>BDH|13000214735334725706</stp>
        <tr r="Z763" s="1"/>
      </tp>
      <tp t="s">
        <v>#N/A Requesting Data...3393619599</v>
        <stp/>
        <stp>BDH|14504903785636221216</stp>
        <tr r="Z221" s="1"/>
      </tp>
      <tp t="s">
        <v>#N/A Requesting Data...4012674284</v>
        <stp/>
        <stp>BDH|18346920474897115065</stp>
        <tr r="Z822" s="1"/>
      </tp>
      <tp t="s">
        <v>#N/A Requesting Data...3325790366</v>
        <stp/>
        <stp>BDH|11281351820935174444</stp>
        <tr r="Z575" s="1"/>
      </tp>
      <tp t="s">
        <v>#N/A Requesting Data...3335638483</v>
        <stp/>
        <stp>BDH|11576565715427709336</stp>
        <tr r="Z619" s="1"/>
      </tp>
      <tp t="s">
        <v>#N/A Requesting Data...3728343534</v>
        <stp/>
        <stp>BDH|17327633671276020141</stp>
        <tr r="Z228" s="1"/>
      </tp>
      <tp t="s">
        <v>#N/A Requesting Data...3529545087</v>
        <stp/>
        <stp>BDH|11651433342395585567</stp>
        <tr r="Z644" s="1"/>
      </tp>
      <tp t="s">
        <v>#N/A Requesting Data...3362542997</v>
        <stp/>
        <stp>BDH|12764830053338511668</stp>
        <tr r="Z446" s="1"/>
      </tp>
      <tp t="s">
        <v>#N/A Requesting Data...4099163835</v>
        <stp/>
        <stp>BDH|10515409307262134778</stp>
        <tr r="Z590" s="1"/>
      </tp>
    </main>
    <main first="bofaddin.rtdserver">
      <tp t="s">
        <v>#N/A Requesting Data...3076705312</v>
        <stp/>
        <stp>BDH|17438404265271451523</stp>
        <tr r="Z716" s="1"/>
      </tp>
      <tp t="s">
        <v>#N/A Requesting Data...3712265084</v>
        <stp/>
        <stp>BDH|13378275202928999891</stp>
        <tr r="Z658" s="1"/>
      </tp>
    </main>
    <main first="bloomberg.rtd">
      <tp>
        <v>1.4935</v>
        <stp/>
        <stp>##V3_BDPV12</stp>
        <stp>USDAUD Curncy</stp>
        <stp>LAST_PRICE</stp>
        <stp>[Crispin Spreadsheet.xlsx]FDXC!R7C13</stp>
        <tr r="M7" s="8"/>
      </tp>
      <tp>
        <v>1.4935</v>
        <stp/>
        <stp>##V3_BDPV12</stp>
        <stp>USDAUD Curncy</stp>
        <stp>LAST_PRICE</stp>
        <stp>[Crispin Spreadsheet.xlsx]FDXC!R6C13</stp>
        <tr r="M6" s="8"/>
      </tp>
      <tp>
        <v>1.4935</v>
        <stp/>
        <stp>##V3_BDPV12</stp>
        <stp>USDAUD Curncy</stp>
        <stp>LAST_PRICE</stp>
        <stp>[Crispin Spreadsheet.xlsx]FDXC!R8C13</stp>
        <tr r="M8" s="8"/>
      </tp>
    </main>
    <main first="bofaddin.rtdserver">
      <tp t="s">
        <v>#N/A Requesting Data...3603321215</v>
        <stp/>
        <stp>BDH|11884492959654927584</stp>
        <tr r="Z106" s="1"/>
      </tp>
      <tp t="s">
        <v>#N/A Requesting Data...3548417785</v>
        <stp/>
        <stp>BDH|10733563215622492795</stp>
        <tr r="V63" s="8"/>
        <tr r="Z497" s="1"/>
        <tr r="V59" s="7"/>
        <tr r="V73" s="6"/>
        <tr r="Z122" s="3"/>
      </tp>
      <tp t="s">
        <v>#N/A Requesting Data...4144180308</v>
        <stp/>
        <stp>BDH|17352943365419939029</stp>
        <tr r="Z213" s="1"/>
      </tp>
      <tp t="s">
        <v>#N/A Requesting Data...4070315720</v>
        <stp/>
        <stp>BDH|10447571765237946573</stp>
        <tr r="Z258" s="1"/>
      </tp>
      <tp t="s">
        <v>#N/A Requesting Data...3571622016</v>
        <stp/>
        <stp>BDH|16274631544581744492</stp>
        <tr r="Z331" s="1"/>
      </tp>
    </main>
    <main first="bofaddin.rtdserver">
      <tp t="s">
        <v>#N/A Requesting Data...4236013631</v>
        <stp/>
        <stp>BDH|15415199972974260679</stp>
        <tr r="Z383" s="1"/>
      </tp>
      <tp t="s">
        <v>#N/A Requesting Data...3893482270</v>
        <stp/>
        <stp>BDH|15592047144343161380</stp>
        <tr r="Z395" s="1"/>
      </tp>
      <tp t="s">
        <v>#N/A Requesting Data...3720733669</v>
        <stp/>
        <stp>BDH|15037187023263172463</stp>
        <tr r="Z752" s="1"/>
      </tp>
      <tp t="s">
        <v>#N/A Requesting Data...3996775543</v>
        <stp/>
        <stp>BDH|11768445249152177240</stp>
        <tr r="Z323" s="1"/>
      </tp>
    </main>
    <main first="bofaddin.rtdserver">
      <tp t="s">
        <v>#N/A Requesting Data...4280809001</v>
        <stp/>
        <stp>BDH|15481887921887044933</stp>
        <tr r="Z779" s="1"/>
      </tp>
      <tp t="s">
        <v>#N/A Requesting Data...4183995735</v>
        <stp/>
        <stp>BDH|15258482988379923150</stp>
        <tr r="Z837" s="1"/>
      </tp>
    </main>
    <main first="bloomberg.rtd">
      <tp>
        <v>76.680000000000007</v>
        <stp/>
        <stp>##V3_BDPV12</stp>
        <stp>ITV LN Equity</stp>
        <stp>LAST_PRICE</stp>
        <stp>[Crispin Spreadsheet.xlsx]OEI!R543C7</stp>
        <tr r="G543" s="1"/>
      </tp>
      <tp>
        <v>1210.5</v>
        <stp/>
        <stp>##V3_BDPV12</stp>
        <stp>ICP LN Equity</stp>
        <stp>LAST_PRICE</stp>
        <stp>[Crispin Spreadsheet.xlsx]OEI!R535C7</stp>
        <tr r="G535" s="1"/>
      </tp>
      <tp>
        <v>10.379899999999999</v>
        <stp/>
        <stp>##V3_BDPV12</stp>
        <stp>PBR US Equity</stp>
        <stp>LAST_PRICE</stp>
        <stp>[Crispin Spreadsheet.xlsx]OEI!R777C7</stp>
        <tr r="G777" s="1"/>
      </tp>
      <tp>
        <v>241.2</v>
        <stp/>
        <stp>##V3_BDPV12</stp>
        <stp>UHR SW Equity</stp>
        <stp>LAST_PRICE</stp>
        <stp>[Crispin Spreadsheet.xlsx]OEI!R437C7</stp>
        <tr r="G437" s="1"/>
      </tp>
      <tp>
        <v>4511</v>
        <stp/>
        <stp>##V3_BDPV12</stp>
        <stp>SSW SJ Equity</stp>
        <stp>LAST_PRICE</stp>
        <stp>[Crispin Spreadsheet.xlsx]OEI!R372C7</stp>
        <tr r="G372" s="1"/>
      </tp>
      <tp>
        <v>83.67</v>
        <stp/>
        <stp>##V3_BDPV12</stp>
        <stp>BMW GY Equity</stp>
        <stp>LAST_PRICE</stp>
        <stp>[Crispin Spreadsheet.xlsx]OEI!R152C7</stp>
        <tr r="G152" s="1"/>
      </tp>
      <tp>
        <v>122.72</v>
        <stp/>
        <stp>##V3_BDPV12</stp>
        <stp>ADS GY Equity</stp>
        <stp>LAST_PRICE</stp>
        <stp>[Crispin Spreadsheet.xlsx]OEI!R146C7</stp>
        <tr r="G146" s="1"/>
      </tp>
      <tp>
        <v>73.3</v>
        <stp/>
        <stp>##V3_BDPV12</stp>
        <stp>NRR LN Equity</stp>
        <stp>LAST_PRICE</stp>
        <stp>[Crispin Spreadsheet.xlsx]OEI!R567C7</stp>
        <tr r="G567" s="1"/>
      </tp>
      <tp>
        <v>12.9338</v>
        <stp/>
        <stp>##V3_BDPV12</stp>
        <stp>BGS US Equity</stp>
        <stp>LAST_PRICE</stp>
        <stp>[Crispin Spreadsheet.xlsx]OEI!R666C7</stp>
        <tr r="G666" s="1"/>
      </tp>
      <tp>
        <v>59.53</v>
        <stp/>
        <stp>##V3_BDPV12</stp>
        <stp>AER US Equity</stp>
        <stp>LAST_PRICE</stp>
        <stp>[Crispin Spreadsheet.xlsx]OEI!R647C7</stp>
        <tr r="G647" s="1"/>
      </tp>
      <tp>
        <v>14.785</v>
        <stp/>
        <stp>##V3_BDPV12</stp>
        <stp>SSRM US Equity</stp>
        <stp>LAST_PRICE</stp>
        <stp>[Crispin Spreadsheet.xlsx]OEI!R796C7</stp>
        <tr r="G796" s="1"/>
      </tp>
      <tp>
        <v>1.2270000000000001</v>
        <stp/>
        <stp>##V3_BDPV12</stp>
        <stp>SRS IM Equity</stp>
        <stp>LAST_PRICE</stp>
        <stp>[Crispin Spreadsheet.xlsx]OEI!R246C7</stp>
        <tr r="G246" s="1"/>
      </tp>
      <tp>
        <v>169.9</v>
        <stp/>
        <stp>##V3_BDPV12</stp>
        <stp>SRP LN Equity</stp>
        <stp>LAST_PRICE</stp>
        <stp>[Crispin Spreadsheet.xlsx]OEI!R605C7</stp>
        <tr r="G605" s="1"/>
      </tp>
      <tp>
        <v>121.8</v>
        <stp/>
        <stp>##V3_BDPV12</stp>
        <stp>QCOM US Equity</stp>
        <stp>LAST_PRICE</stp>
        <stp>[Crispin Spreadsheet.xlsx]OEI!R786C7</stp>
        <tr r="G786" s="1"/>
      </tp>
      <tp>
        <v>8.17</v>
        <stp/>
        <stp>##V3_BDPV12</stp>
        <stp>AGRO US Equity</stp>
        <stp>LAST_PRICE</stp>
        <stp>[Crispin Spreadsheet.xlsx]OEI!R644C7</stp>
        <tr r="G644" s="1"/>
      </tp>
      <tp>
        <v>74.305000000000007</v>
        <stp/>
        <stp>##V3_BDPV12</stp>
        <stp>ATVI US Equity</stp>
        <stp>LAST_PRICE</stp>
        <stp>[Crispin Spreadsheet.xlsx]OEI!R642C7</stp>
        <tr r="G642" s="1"/>
      </tp>
      <tp>
        <v>58.44</v>
        <stp/>
        <stp>##V3_BDPV12</stp>
        <stp>SSABA SS Equity</stp>
        <stp>LAST_PRICE</stp>
        <stp>[Crispin Spreadsheet.xlsx]OEI!R409C7</stp>
        <tr r="G409" s="1"/>
      </tp>
      <tp>
        <v>3251</v>
        <stp/>
        <stp>##V3_BDPV12</stp>
        <stp>GIVN SW Equity</stp>
        <stp>LAST_PRICE</stp>
        <stp>[Crispin Spreadsheet.xlsx]OEI!R425C7</stp>
        <tr r="G425" s="1"/>
      </tp>
      <tp>
        <v>2964</v>
        <stp/>
        <stp>##V3_BDPV12</stp>
        <stp>EXPN LN Equity</stp>
        <stp>LAST_PRICE</stp>
        <stp>[Crispin Spreadsheet.xlsx]OEI!R505C7</stp>
        <tr r="G505" s="1"/>
      </tp>
      <tp>
        <v>844.5</v>
        <stp/>
        <stp>##V3_BDPV12</stp>
        <stp>INCH LN Equity</stp>
        <stp>LAST_PRICE</stp>
        <stp>[Crispin Spreadsheet.xlsx]OEI!R533C7</stp>
        <tr r="G533" s="1"/>
      </tp>
      <tp>
        <v>257.3</v>
        <stp/>
        <stp>##V3_BDPV12</stp>
        <stp>LGEN LN Equity</stp>
        <stp>LAST_PRICE</stp>
        <stp>[Crispin Spreadsheet.xlsx]OEI!R555C7</stp>
        <tr r="G555" s="1"/>
      </tp>
      <tp>
        <v>1526</v>
        <stp/>
        <stp>##V3_BDPV12</stp>
        <stp>1808 JT Equity</stp>
        <stp>PX_YEST_CLOSE</stp>
        <stp>[Crispin Spreadsheet.xlsx]OEI!R265C6</stp>
        <tr r="F265" s="1"/>
      </tp>
      <tp>
        <v>3385</v>
        <stp/>
        <stp>##V3_BDPV12</stp>
        <stp>8919 JT Equity</stp>
        <stp>PX_YEST_CLOSE</stp>
        <stp>[Crispin Spreadsheet.xlsx]OEI!R274C6</stp>
        <tr r="F274" s="1"/>
      </tp>
      <tp>
        <v>254</v>
        <stp/>
        <stp>##V3_BDPV12</stp>
        <stp>NWG LN Equity</stp>
        <stp>LAST_PRICE</stp>
        <stp>[Crispin Spreadsheet.xlsx]SWAN!R110C7</stp>
        <tr r="G110" s="3"/>
      </tp>
      <tp>
        <v>16.545000000000002</v>
        <stp/>
        <stp>##V3_BDPV12</stp>
        <stp>CA FP Equity</stp>
        <stp>LAST_PRICE</stp>
        <stp>[Crispin Spreadsheet.xlsx]OEI!R99C7</stp>
        <tr r="G99" s="1"/>
      </tp>
      <tp>
        <v>993.4</v>
        <stp/>
        <stp>##V3_BDPV12</stp>
        <stp>PSON LN Equity</stp>
        <stp>LAST_PRICE</stp>
        <stp>[Crispin Spreadsheet.xlsx]SWAN!R113C7</stp>
        <tr r="G113" s="3"/>
      </tp>
      <tp>
        <v>2492.5</v>
        <stp/>
        <stp>##V3_BDPV12</stp>
        <stp>8750 JT Equity</stp>
        <stp>PX_YEST_CLOSE</stp>
        <stp>[Crispin Spreadsheet.xlsx]OEI!R260C6</stp>
        <tr r="F260" s="1"/>
      </tp>
      <tp>
        <v>3930</v>
        <stp/>
        <stp>##V3_BDPV12</stp>
        <stp>1820 JT Equity</stp>
        <stp>PX_YEST_CLOSE</stp>
        <stp>[Crispin Spreadsheet.xlsx]OEI!R287C6</stp>
        <tr r="F287" s="1"/>
      </tp>
      <tp t="s">
        <v>HKD</v>
        <stp/>
        <stp>##V3_BDPV12</stp>
        <stp>1919 HK Equity</stp>
        <stp>CRNCY</stp>
        <stp>[Crispin Spreadsheet.xlsx]OEI!R205C4</stp>
        <tr r="D205" s="1"/>
      </tp>
      <tp>
        <v>1865</v>
        <stp/>
        <stp>##V3_BDPV12</stp>
        <stp>6141 JT Equity</stp>
        <stp>PX_YEST_CLOSE</stp>
        <stp>[Crispin Spreadsheet.xlsx]OEI!R261C6</stp>
        <tr r="F261" s="1"/>
      </tp>
      <tp>
        <v>606</v>
        <stp/>
        <stp>##V3_BDPV12</stp>
        <stp>5202 JT Equity</stp>
        <stp>PX_YEST_CLOSE</stp>
        <stp>[Crispin Spreadsheet.xlsx]OEI!R285C6</stp>
        <tr r="F285" s="1"/>
      </tp>
      <tp t="s">
        <v>#N/A Real Time</v>
        <stp/>
        <stp>##V3_BDPV12</stp>
        <stp>ROSN LI Equity</stp>
        <stp>LAST_PRICE</stp>
        <stp>[Crispin Spreadsheet.xlsx]SWAN!R121C7</stp>
        <tr r="G121" s="3"/>
      </tp>
      <tp>
        <v>455.62</v>
        <stp/>
        <stp>##V3_BDPV12</stp>
        <stp>FDS US Equity</stp>
        <stp>LAST_PRICE</stp>
        <stp>[Crispin Spreadsheet.xlsx]SWAN!R140C7</stp>
        <tr r="G140" s="3"/>
      </tp>
      <tp>
        <v>563</v>
        <stp/>
        <stp>##V3_BDPV12</stp>
        <stp>RMV LN Equity</stp>
        <stp>LAST_PRICE</stp>
        <stp>[Crispin Spreadsheet.xlsx]SWAN!R120C7</stp>
        <tr r="G120" s="3"/>
      </tp>
      <tp>
        <v>5.6127000000000002</v>
        <stp/>
        <stp>##V3_BDPV12</stp>
        <stp>EURBRL Curncy</stp>
        <stp>LAST_PRICE</stp>
        <stp>[Crispin Spreadsheet.xlsx]SWAN!R13C13</stp>
        <tr r="M13" s="3"/>
      </tp>
      <tp>
        <v>10.887</v>
        <stp/>
        <stp>##V3_BDPV12</stp>
        <stp>EURSEK Curncy</stp>
        <stp>LAST_PRICE</stp>
        <stp>[Crispin Spreadsheet.xlsx]OEI!R900C7</stp>
        <tr r="G900" s="1"/>
      </tp>
      <tp>
        <v>1.2050000000000001</v>
        <stp/>
        <stp>##V3_BDPV12</stp>
        <stp>GBPUSD Curncy</stp>
        <stp>LAST_PRICE</stp>
        <stp>[Crispin Spreadsheet.xlsx]OEI!R882C7</stp>
        <tr r="G882" s="1"/>
      </tp>
      <tp>
        <v>7500</v>
        <stp/>
        <stp>##V3_BDPV12</stp>
        <stp>Z A Index</stp>
        <stp>PX_YEST_CLOSE</stp>
        <stp>[Crispin Spreadsheet.xlsx]OEI!R446C6</stp>
        <tr r="F446" s="1"/>
      </tp>
    </main>
    <main first="bofaddin.rtdserver">
      <tp t="s">
        <v>#N/A Requesting Data...4217645123</v>
        <stp/>
        <stp>BDH|10128000337062758729</stp>
        <tr r="Z328" s="1"/>
      </tp>
      <tp t="s">
        <v>#N/A Requesting Data...3965509609</v>
        <stp/>
        <stp>BDH|16922675688846247876</stp>
        <tr r="Z517" s="1"/>
      </tp>
      <tp t="s">
        <v>#N/A Requesting Data...4037642012</v>
        <stp/>
        <stp>BDH|17357095128563560059</stp>
        <tr r="Z379" s="1"/>
      </tp>
    </main>
    <main first="bloomberg.rtd">
      <tp>
        <v>816</v>
        <stp/>
        <stp>##V3_BDPV12</stp>
        <stp>BA/ LN Equity</stp>
        <stp>LAST_PRICE</stp>
        <stp>[Crispin Spreadsheet.xlsx]OPUS!R48C7</stp>
        <tr r="G48" s="6"/>
      </tp>
    </main>
    <main first="bofaddin.rtdserver">
      <tp t="s">
        <v>#N/A Requesting Data...3929701957</v>
        <stp/>
        <stp>BDH|11269665814219429961</stp>
        <tr r="Z528" s="1"/>
      </tp>
    </main>
    <main first="bofaddin.rtdserver">
      <tp t="s">
        <v>#N/A Requesting Data...3914841386</v>
        <stp/>
        <stp>BDH|11491264836031992782</stp>
        <tr r="Z608" s="1"/>
      </tp>
    </main>
    <main first="bofaddin.rtdserver">
      <tp t="s">
        <v>#N/A Requesting Data...4017050090</v>
        <stp/>
        <stp>BDH|10345097210274510389</stp>
        <tr r="Z622" s="1"/>
      </tp>
    </main>
    <main first="bofaddin.rtdserver">
      <tp t="s">
        <v>#N/A Requesting Data...4048089283</v>
        <stp/>
        <stp>BDH|15615414630051901578</stp>
        <tr r="Z587" s="1"/>
      </tp>
      <tp t="s">
        <v>#N/A Requesting Data...4180263604</v>
        <stp/>
        <stp>BDH|10110708278572395438</stp>
        <tr r="Z132" s="1"/>
      </tp>
    </main>
    <main first="bofaddin.rtdserver">
      <tp t="s">
        <v>#N/A Requesting Data...4188015527</v>
        <stp/>
        <stp>BDH|16667338199212754831</stp>
        <tr r="Z666" s="1"/>
      </tp>
      <tp t="s">
        <v>#N/A Requesting Data...3795659679</v>
        <stp/>
        <stp>BDH|17314214770624394096</stp>
        <tr r="Z810" s="1"/>
      </tp>
      <tp t="s">
        <v>#N/A Requesting Data...3999006011</v>
        <stp/>
        <stp>BDH|13526049548218393920</stp>
        <tr r="Z175" s="1"/>
      </tp>
      <tp t="s">
        <v>#N/A Requesting Data...3757900381</v>
        <stp/>
        <stp>BDH|14363133291672164882</stp>
        <tr r="Z709" s="1"/>
      </tp>
      <tp t="s">
        <v>#N/A Requesting Data...4121910417</v>
        <stp/>
        <stp>BDH|10998911981947569074</stp>
        <tr r="Z733" s="1"/>
      </tp>
    </main>
    <main first="bofaddin.rtdserver">
      <tp t="s">
        <v>#N/A Requesting Data...3984407133</v>
        <stp/>
        <stp>BDH|15466612420295780282</stp>
        <tr r="Z300" s="1"/>
      </tp>
      <tp t="s">
        <v>#N/A Requesting Data...4223462039</v>
        <stp/>
        <stp>BDH|14170293430631051255</stp>
        <tr r="Z487" s="1"/>
      </tp>
      <tp t="s">
        <v>#N/A Requesting Data...4250765569</v>
        <stp/>
        <stp>BDH|13410687109613830003</stp>
        <tr r="Z557" s="1"/>
        <tr r="Z105" s="3"/>
      </tp>
      <tp t="s">
        <v>#N/A Requesting Data...3988037199</v>
        <stp/>
        <stp>BDH|13013878281685391082</stp>
        <tr r="V52" s="8"/>
        <tr r="Z554" s="1"/>
        <tr r="V47" s="7"/>
        <tr r="V62" s="6"/>
        <tr r="Z103" s="3"/>
      </tp>
      <tp t="s">
        <v>#N/A Requesting Data...3714721695</v>
        <stp/>
        <stp>BDH|18323769497697440794</stp>
        <tr r="Z789" s="1"/>
      </tp>
    </main>
    <main first="bloomberg.rtd">
      <tp>
        <v>10.361700000000001</v>
        <stp/>
        <stp>##V3_BDPV12</stp>
        <stp>EURNOK Curncy</stp>
        <stp>LAST_PRICE</stp>
        <stp>[Crispin Spreadsheet.xlsx]OEI!R880C7</stp>
        <tr r="G880" s="1"/>
      </tp>
      <tp>
        <v>10.361700000000001</v>
        <stp/>
        <stp>##V3_BDPV12</stp>
        <stp>EURNOK Curncy</stp>
        <stp>LAST_PRICE</stp>
        <stp>[Crispin Spreadsheet.xlsx]OEI!R910C7</stp>
        <tr r="G910" s="1"/>
      </tp>
      <tp>
        <v>15.945</v>
        <stp/>
        <stp>##V3_BDPV12</stp>
        <stp>GET FP Equity</stp>
        <stp>LAST_PRICE</stp>
        <stp>[Crispin Spreadsheet.xlsx]OEI!R110C7</stp>
        <tr r="G110" s="1"/>
      </tp>
      <tp>
        <v>7.93</v>
        <stp/>
        <stp>##V3_BDPV12</stp>
        <stp>HUR LN Equity</stp>
        <stp>LAST_PRICE</stp>
        <stp>[Crispin Spreadsheet.xlsx]OEI!R526C7</stp>
        <tr r="G526" s="1"/>
      </tp>
      <tp>
        <v>2245</v>
        <stp/>
        <stp>##V3_BDPV12</stp>
        <stp>SGSN SW Equity</stp>
        <stp>LAST_PRICE</stp>
        <stp>[Crispin Spreadsheet.xlsx]OEI!R434C7</stp>
        <tr r="G434" s="1"/>
      </tp>
      <tp>
        <v>808</v>
        <stp/>
        <stp>##V3_BDPV12</stp>
        <stp>AEP LN Equity</stp>
        <stp>LAST_PRICE</stp>
        <stp>[Crispin Spreadsheet.xlsx]OEI!R454C7</stp>
        <tr r="G454" s="1"/>
      </tp>
      <tp>
        <v>28.07</v>
        <stp/>
        <stp>##V3_BDPV12</stp>
        <stp>AMP IM Equity</stp>
        <stp>LAST_PRICE</stp>
        <stp>[Crispin Spreadsheet.xlsx]OEI!R234C7</stp>
        <tr r="G234" s="1"/>
      </tp>
      <tp>
        <v>25.3</v>
        <stp/>
        <stp>##V3_BDPV12</stp>
        <stp>ENW LN Equity</stp>
        <stp>LAST_PRICE</stp>
        <stp>[Crispin Spreadsheet.xlsx]OEI!R593C7</stp>
        <tr r="G593" s="1"/>
      </tp>
      <tp>
        <v>174.4</v>
        <stp/>
        <stp>##V3_BDPV12</stp>
        <stp>SKFB SS Equity</stp>
        <stp>LAST_PRICE</stp>
        <stp>[Crispin Spreadsheet.xlsx]OEI!R408C7</stp>
        <tr r="G408" s="1"/>
      </tp>
      <tp>
        <v>51.12</v>
        <stp/>
        <stp>##V3_BDPV12</stp>
        <stp>AMS SQ Equity</stp>
        <stp>LAST_PRICE</stp>
        <stp>[Crispin Spreadsheet.xlsx]OEI!R377C7</stp>
        <tr r="G377" s="1"/>
      </tp>
      <tp>
        <v>18.22</v>
        <stp/>
        <stp>##V3_BDPV12</stp>
        <stp>SCR FP Equity</stp>
        <stp>LAST_PRICE</stp>
        <stp>[Crispin Spreadsheet.xlsx]OEI!R126C7</stp>
        <tr r="G126" s="1"/>
      </tp>
      <tp>
        <v>808</v>
        <stp/>
        <stp>##V3_BDPV12</stp>
        <stp>SMS LN Equity</stp>
        <stp>LAST_PRICE</stp>
        <stp>[Crispin Spreadsheet.xlsx]OEI!R607C7</stp>
        <tr r="G607" s="1"/>
      </tp>
      <tp>
        <v>5966</v>
        <stp/>
        <stp>##V3_BDPV12</stp>
        <stp>RKT LN Equity</stp>
        <stp>LAST_PRICE</stp>
        <stp>[Crispin Spreadsheet.xlsx]OEI!R590C7</stp>
        <tr r="G590" s="1"/>
      </tp>
      <tp>
        <v>96.12</v>
        <stp/>
        <stp>##V3_BDPV12</stp>
        <stp>QRVO US Equity</stp>
        <stp>LAST_PRICE</stp>
        <stp>[Crispin Spreadsheet.xlsx]OEI!R785C7</stp>
        <tr r="G785" s="1"/>
      </tp>
      <tp>
        <v>9.43</v>
        <stp/>
        <stp>##V3_BDPV12</stp>
        <stp>WHC AU Equity</stp>
        <stp>LAST_PRICE</stp>
        <stp>[Crispin Spreadsheet.xlsx]OPUS!R8C7</stp>
        <tr r="G8" s="6"/>
      </tp>
      <tp>
        <v>3.5430000000000001</v>
        <stp/>
        <stp>##V3_BDPV12</stp>
        <stp>CABK SQ Equity</stp>
        <stp>LAST_PRICE</stp>
        <stp>[Crispin Spreadsheet.xlsx]OEI!R381C7</stp>
        <tr r="G381" s="1"/>
      </tp>
      <tp>
        <v>48.265000000000001</v>
        <stp/>
        <stp>##V3_BDPV12</stp>
        <stp>CSCO US Equity</stp>
        <stp>LAST_PRICE</stp>
        <stp>[Crispin Spreadsheet.xlsx]OEI!R685C7</stp>
        <tr r="G685" s="1"/>
      </tp>
      <tp>
        <v>227.6</v>
        <stp/>
        <stp>##V3_BDPV12</stp>
        <stp>ASHM LN Equity</stp>
        <stp>LAST_PRICE</stp>
        <stp>[Crispin Spreadsheet.xlsx]OEI!R457C7</stp>
        <tr r="G457" s="1"/>
      </tp>
      <tp>
        <v>40.909999999999997</v>
        <stp/>
        <stp>##V3_BDPV12</stp>
        <stp>ARMK US Equity</stp>
        <stp>LAST_PRICE</stp>
        <stp>[Crispin Spreadsheet.xlsx]OEI!R661C7</stp>
        <tr r="G661" s="1"/>
      </tp>
      <tp>
        <v>154.85</v>
        <stp/>
        <stp>##V3_BDPV12</stp>
        <stp>ARCH US Equity</stp>
        <stp>LAST_PRICE</stp>
        <stp>[Crispin Spreadsheet.xlsx]OEI!R662C7</stp>
        <tr r="G662" s="1"/>
      </tp>
      <tp>
        <v>1342.5</v>
        <stp/>
        <stp>##V3_BDPV12</stp>
        <stp>ANTO LN Equity</stp>
        <stp>LAST_PRICE</stp>
        <stp>[Crispin Spreadsheet.xlsx]OEI!R455C7</stp>
        <tr r="G455" s="1"/>
      </tp>
      <tp>
        <v>179</v>
        <stp/>
        <stp>##V3_BDPV12</stp>
        <stp>FRAN LN Equity</stp>
        <stp>LAST_PRICE</stp>
        <stp>[Crispin Spreadsheet.xlsx]OEI!R574C7</stp>
        <tr r="G574" s="1"/>
      </tp>
      <tp>
        <v>69.5</v>
        <stp/>
        <stp>##V3_BDPV12</stp>
        <stp>JSE LN Equity</stp>
        <stp>LAST_PRICE</stp>
        <stp>[Crispin Spreadsheet.xlsx]SWAN!R101C7</stp>
        <tr r="G101" s="3"/>
      </tp>
      <tp>
        <v>65.59</v>
        <stp/>
        <stp>##V3_BDPV12</stp>
        <stp>ERICB SS Equity</stp>
        <stp>PX_YEST_CLOSE</stp>
        <stp>[Crispin Spreadsheet.xlsx]SWAN!R70C6</stp>
        <tr r="F70" s="3"/>
      </tp>
      <tp>
        <v>21.7</v>
        <stp/>
        <stp>##V3_BDPV12</stp>
        <stp>OBD LN Equity</stp>
        <stp>LAST_PRICE</stp>
        <stp>[Crispin Spreadsheet.xlsx]SWAN!R111C7</stp>
        <tr r="G111" s="3"/>
      </tp>
      <tp t="s">
        <v>HKD</v>
        <stp/>
        <stp>##V3_BDPV12</stp>
        <stp>1233 HK Equity</stp>
        <stp>CRNCY</stp>
        <stp>[Crispin Spreadsheet.xlsx]OEI!R216C4</stp>
        <tr r="D216" s="1"/>
      </tp>
      <tp>
        <v>1027</v>
        <stp/>
        <stp>##V3_BDPV12</stp>
        <stp>7224 JT Equity</stp>
        <stp>PX_YEST_CLOSE</stp>
        <stp>[Crispin Spreadsheet.xlsx]OEI!R296C6</stp>
        <tr r="F296" s="1"/>
      </tp>
      <tp>
        <v>50</v>
        <stp/>
        <stp>##V3_BDPV12</stp>
        <stp>6740 JT Equity</stp>
        <stp>PX_YEST_CLOSE</stp>
        <stp>[Crispin Spreadsheet.xlsx]OEI!R270C6</stp>
        <tr r="F270" s="1"/>
      </tp>
      <tp>
        <v>4.8019999999999996</v>
        <stp/>
        <stp>##V3_BDPV12</stp>
        <stp>UN01 GY Equity</stp>
        <stp>PX_YEST_CLOSE</stp>
        <stp>[Crispin Spreadsheet.xlsx]OEI!R189C6</stp>
        <tr r="F189" s="1"/>
      </tp>
      <tp t="s">
        <v>HKD</v>
        <stp/>
        <stp>##V3_BDPV12</stp>
        <stp>1128 HK Equity</stp>
        <stp>CRNCY</stp>
        <stp>[Crispin Spreadsheet.xlsx]OEI!R217C4</stp>
        <tr r="D217" s="1"/>
      </tp>
      <tp>
        <v>11050</v>
        <stp/>
        <stp>##V3_BDPV12</stp>
        <stp>5032 JT Equity</stp>
        <stp>PX_YEST_CLOSE</stp>
        <stp>[Crispin Spreadsheet.xlsx]OEI!R257C6</stp>
        <tr r="F257" s="1"/>
      </tp>
      <tp>
        <v>2888</v>
        <stp/>
        <stp>##V3_BDPV12</stp>
        <stp>7012 JT Equity</stp>
        <stp>PX_YEST_CLOSE</stp>
        <stp>[Crispin Spreadsheet.xlsx]OEI!R275C6</stp>
        <tr r="F275" s="1"/>
      </tp>
      <tp>
        <v>59.53</v>
        <stp/>
        <stp>##V3_BDPV12</stp>
        <stp>AER US Equity</stp>
        <stp>LAST_PRICE</stp>
        <stp>[Crispin Spreadsheet.xlsx]SWAN!R131C7</stp>
        <tr r="G131" s="3"/>
      </tp>
      <tp>
        <v>185.62</v>
        <stp/>
        <stp>##V3_BDPV12</stp>
        <stp>TSLA US Equity</stp>
        <stp>LAST_PRICE</stp>
        <stp>[Crispin Spreadsheet.xlsx]SWAN!R146C7</stp>
        <tr r="G146" s="3"/>
      </tp>
      <tp>
        <v>194.1</v>
        <stp/>
        <stp>##V3_BDPV12</stp>
        <stp>SFOR LN Equity</stp>
        <stp>PX_YEST_CLOSE</stp>
        <stp>[Crispin Spreadsheet.xlsx]FDXC!R63C6</stp>
        <tr r="F63" s="8"/>
      </tp>
      <tp t="s">
        <v>SILVER FUTURE     Mar23</v>
        <stp/>
        <stp>##V3_BDPV12</stp>
        <stp>SIA Comdty</stp>
        <stp>NAME</stp>
        <stp>[Crispin Spreadsheet.xlsx]OEI!R843C5</stp>
        <tr r="E843" s="1"/>
      </tp>
      <tp t="s">
        <v>WTI CRUDE FUTURE  Jan23</v>
        <stp/>
        <stp>##V3_BDPV12</stp>
        <stp>CLA Comdty</stp>
        <stp>NAME</stp>
        <stp>[Crispin Spreadsheet.xlsx]OEI!R846C5</stp>
        <tr r="E846" s="1"/>
      </tp>
      <tp>
        <v>1870</v>
        <stp/>
        <stp>##V3_BDPV12</stp>
        <stp>PLUS LN Equity</stp>
        <stp>PX_YEST_CLOSE</stp>
        <stp>[Crispin Spreadsheet.xlsx]OPUS!R69C6</stp>
        <tr r="F69" s="6"/>
      </tp>
      <tp>
        <v>1.3998900000000001</v>
        <stp/>
        <stp>##V3_BDPV12</stp>
        <stp>EURCAD Curncy</stp>
        <stp>LAST_PRICE</stp>
        <stp>[Crispin Spreadsheet.xlsx]SWAN!R17C13</stp>
        <tr r="M17" s="3"/>
      </tp>
      <tp>
        <v>1.3998900000000001</v>
        <stp/>
        <stp>##V3_BDPV12</stp>
        <stp>EURCAD Curncy</stp>
        <stp>LAST_PRICE</stp>
        <stp>[Crispin Spreadsheet.xlsx]SWAN!R16C13</stp>
        <tr r="M16" s="3"/>
      </tp>
      <tp>
        <v>1.3998900000000001</v>
        <stp/>
        <stp>##V3_BDPV12</stp>
        <stp>EURCAD Curncy</stp>
        <stp>LAST_PRICE</stp>
        <stp>[Crispin Spreadsheet.xlsx]SWAN!R18C13</stp>
        <tr r="M18" s="3"/>
      </tp>
      <tp>
        <v>126.9</v>
        <stp/>
        <stp>##V3_BDPV12</stp>
        <stp>BT/A LN Equity</stp>
        <stp>PX_YEST_CLOSE</stp>
        <stp>[Crispin Spreadsheet.xlsx]OEI!R481C6</stp>
        <tr r="F481" s="1"/>
      </tp>
      <tp>
        <v>0.98365999999999998</v>
        <stp/>
        <stp>##V3_BDPV12</stp>
        <stp>EURCHF Curncy</stp>
        <stp>LAST_PRICE</stp>
        <stp>[Crispin Spreadsheet.xlsx]SWAN!R73C13</stp>
        <tr r="M73" s="3"/>
      </tp>
      <tp>
        <v>0.98365999999999998</v>
        <stp/>
        <stp>##V3_BDPV12</stp>
        <stp>EURCHF Curncy</stp>
        <stp>LAST_PRICE</stp>
        <stp>[Crispin Spreadsheet.xlsx]SWAN!R75C13</stp>
        <tr r="M75" s="3"/>
      </tp>
      <tp>
        <v>0.98365999999999998</v>
        <stp/>
        <stp>##V3_BDPV12</stp>
        <stp>EURCHF Curncy</stp>
        <stp>LAST_PRICE</stp>
        <stp>[Crispin Spreadsheet.xlsx]SWAN!R74C13</stp>
        <tr r="M74" s="3"/>
      </tp>
      <tp>
        <v>1.4320999999999999</v>
        <stp/>
        <stp>##V3_BDPV12</stp>
        <stp>EURSGD Curncy</stp>
        <stp>LAST_PRICE</stp>
        <stp>[Crispin Spreadsheet.xlsx]OEI!R881C7</stp>
        <tr r="G881" s="1"/>
      </tp>
      <tp>
        <v>21.46</v>
        <stp/>
        <stp>##V3_BDPV12</stp>
        <stp>ABX CN Equity</stp>
        <stp>LAST_PRICE</stp>
        <stp>[Crispin Spreadsheet.xlsx]OEI!R55C7</stp>
        <tr r="G55" s="1"/>
      </tp>
      <tp>
        <v>1.0417000000000001</v>
        <stp/>
        <stp>##V3_BDPV12</stp>
        <stp>EURUSD Curncy</stp>
        <stp>LAST_PRICE</stp>
        <stp>[Crispin Spreadsheet.xlsx]OEI!R891C7</stp>
        <tr r="G891" s="1"/>
      </tp>
      <tp>
        <v>124.55</v>
        <stp/>
        <stp>##V3_BDPV12</stp>
        <stp>MKS LN Equity</stp>
        <stp>LAST_PRICE</stp>
        <stp>[Crispin Spreadsheet.xlsx]OPE!R50C7</stp>
        <tr r="G50" s="7"/>
      </tp>
    </main>
    <main first="bofaddin.rtdserver">
      <tp t="s">
        <v>#N/A Requesting Data...3899648800</v>
        <stp/>
        <stp>BDH|14361628261190423375</stp>
        <tr r="Z555" s="1"/>
        <tr r="Z104" s="3"/>
      </tp>
      <tp t="s">
        <v>#N/A Requesting Data...4017698942</v>
        <stp/>
        <stp>BDH|16655503984899018513</stp>
        <tr r="Z70" s="1"/>
      </tp>
      <tp t="s">
        <v>#N/A Requesting Data...4107767994</v>
        <stp/>
        <stp>BDH|10047109411070779742</stp>
        <tr r="Z595" s="1"/>
      </tp>
    </main>
    <main first="bofaddin.rtdserver">
      <tp t="s">
        <v>#N/A Requesting Data...4249476244</v>
        <stp/>
        <stp>BDH|14979814443929415684</stp>
        <tr r="Z280" s="1"/>
      </tp>
    </main>
    <main first="bloomberg.rtd">
      <tp>
        <v>67.19</v>
        <stp/>
        <stp>##V3_BDPV12</stp>
        <stp>AEM CN Equity</stp>
        <stp>LAST_PRICE</stp>
        <stp>[Crispin Spreadsheet.xlsx]OEI!R52C7</stp>
        <tr r="G52" s="1"/>
      </tp>
    </main>
    <main first="bofaddin.rtdserver">
      <tp t="s">
        <v>#N/A Requesting Data...4092191637</v>
        <stp/>
        <stp>BDH|16753253513840001285</stp>
        <tr r="Z274" s="1"/>
      </tp>
      <tp t="s">
        <v>#N/A Requesting Data...4254669831</v>
        <stp/>
        <stp>BDH|16659346879241400469</stp>
        <tr r="Z726" s="1"/>
      </tp>
    </main>
    <main first="bloomberg.rtd">
      <tp>
        <v>1.76</v>
        <stp/>
        <stp>##V3_BDPV12</stp>
        <stp>ACB CN Equity</stp>
        <stp>LAST_PRICE</stp>
        <stp>[Crispin Spreadsheet.xlsx]OEI!R54C7</stp>
        <tr r="G54" s="1"/>
      </tp>
    </main>
    <main first="bofaddin.rtdserver">
      <tp t="s">
        <v>#N/A Requesting Data...4062480294</v>
        <stp/>
        <stp>BDH|12915451345050041528</stp>
        <tr r="Z495" s="1"/>
      </tp>
      <tp t="s">
        <v>#N/A Requesting Data...4219116873</v>
        <stp/>
        <stp>BDH|16617433318562436625</stp>
        <tr r="Z767" s="1"/>
      </tp>
      <tp t="s">
        <v>#N/A Requesting Data...4157253627</v>
        <stp/>
        <stp>BDH|16327905893130350187</stp>
        <tr r="Z48" s="1"/>
        <tr r="V11" s="6"/>
        <tr r="V93" s="6"/>
        <tr r="Z13" s="3"/>
      </tp>
    </main>
    <main first="bofaddin.rtdserver">
      <tp t="s">
        <v>#N/A Requesting Data...4177565512</v>
        <stp/>
        <stp>BDH|13170873842850976870</stp>
        <tr r="Z344" s="1"/>
      </tp>
      <tp t="s">
        <v>#N/A Requesting Data...4128942417</v>
        <stp/>
        <stp>BDH|13894672418431453294</stp>
        <tr r="Z623" s="1"/>
      </tp>
      <tp t="s">
        <v>#N/A Requesting Data...4064065131</v>
        <stp/>
        <stp>BDH|13184961642289864005</stp>
        <tr r="Z237" s="1"/>
      </tp>
      <tp t="s">
        <v>#N/A Requesting Data...4256970688</v>
        <stp/>
        <stp>BDH|15287124791738669280</stp>
        <tr r="Z73" s="1"/>
      </tp>
      <tp t="s">
        <v>#N/A Requesting Data...4073771281</v>
        <stp/>
        <stp>BDH|16371236148013050477</stp>
        <tr r="Z21" s="1"/>
      </tp>
      <tp t="s">
        <v>#N/A Requesting Data...4286939872</v>
        <stp/>
        <stp>BDH|11719727405571607091</stp>
        <tr r="Z553" s="1"/>
        <tr r="Z102" s="3"/>
      </tp>
      <tp t="s">
        <v>#N/A Requesting Data...4121747583</v>
        <stp/>
        <stp>BDH|15973702251441627112</stp>
        <tr r="V131" s="8"/>
        <tr r="V68" s="8"/>
        <tr r="Z668" s="1"/>
        <tr r="V153" s="6"/>
        <tr r="V79" s="6"/>
        <tr r="Z134" s="3"/>
      </tp>
      <tp t="s">
        <v>#N/A Requesting Data...4137631658</v>
        <stp/>
        <stp>BDH|17353428396114801908</stp>
        <tr r="Z501" s="1"/>
      </tp>
    </main>
    <main first="bloomberg.rtd">
      <tp>
        <v>355</v>
        <stp/>
        <stp>##V3_BDPV12</stp>
        <stp>HSP LN Equity</stp>
        <stp>LAST_PRICE</stp>
        <stp>[Crispin Spreadsheet.xlsx]OEI!R517C7</stp>
        <tr r="G517" s="1"/>
      </tp>
      <tp>
        <v>14.355</v>
        <stp/>
        <stp>##V3_BDPV12</stp>
        <stp>REP SQ Equity</stp>
        <stp>LAST_PRICE</stp>
        <stp>[Crispin Spreadsheet.xlsx]OEI!R387C7</stp>
        <tr r="G387" s="1"/>
      </tp>
      <tp>
        <v>146.87</v>
        <stp/>
        <stp>##V3_BDPV12</stp>
        <stp>WHR US Equity</stp>
        <stp>LAST_PRICE</stp>
        <stp>[Crispin Spreadsheet.xlsx]OEI!R825C7</stp>
        <tr r="G825" s="1"/>
      </tp>
      <tp>
        <v>583.79999999999995</v>
        <stp/>
        <stp>##V3_BDPV12</stp>
        <stp>STAN LN Equity</stp>
        <stp>LAST_PRICE</stp>
        <stp>[Crispin Spreadsheet.xlsx]OEI!R617C7</stp>
        <tr r="G617" s="1"/>
      </tp>
      <tp>
        <v>221.715</v>
        <stp/>
        <stp>##V3_BDPV12</stp>
        <stp>CAR US Equity</stp>
        <stp>LAST_PRICE</stp>
        <stp>[Crispin Spreadsheet.xlsx]OEI!R665C7</stp>
        <tr r="G665" s="1"/>
      </tp>
      <tp>
        <v>181.2</v>
        <stp/>
        <stp>##V3_BDPV12</stp>
        <stp>VOW GY Equity</stp>
        <stp>LAST_PRICE</stp>
        <stp>[Crispin Spreadsheet.xlsx]OEI!R190C7</stp>
        <tr r="G190" s="1"/>
      </tp>
      <tp>
        <v>8.6519999999999992</v>
        <stp/>
        <stp>##V3_BDPV12</stp>
        <stp>VIV FP Equity</stp>
        <stp>LAST_PRICE</stp>
        <stp>[Crispin Spreadsheet.xlsx]OEI!R141C7</stp>
        <tr r="G141" s="1"/>
      </tp>
      <tp>
        <v>152.77500000000001</v>
        <stp/>
        <stp>##V3_BDPV12</stp>
        <stp>AXP US Equity</stp>
        <stp>LAST_PRICE</stp>
        <stp>[Crispin Spreadsheet.xlsx]OEI!R657C7</stp>
        <tr r="G657" s="1"/>
      </tp>
      <tp>
        <v>9.36</v>
        <stp/>
        <stp>##V3_BDPV12</stp>
        <stp>PAT GY Equity</stp>
        <stp>LAST_PRICE</stp>
        <stp>[Crispin Spreadsheet.xlsx]OEI!R173C7</stp>
        <tr r="G173" s="1"/>
      </tp>
      <tp>
        <v>4.33</v>
        <stp/>
        <stp>##V3_BDPV12</stp>
        <stp>SDPL MK Equity</stp>
        <stp>LAST_PRICE</stp>
        <stp>[Crispin Spreadsheet.xlsx]OEI!R315C7</stp>
        <tr r="G315" s="1"/>
      </tp>
      <tp>
        <v>4437.79</v>
        <stp/>
        <stp>##V3_BDPV12</stp>
        <stp>NVR US Equity</stp>
        <stp>LAST_PRICE</stp>
        <stp>[Crispin Spreadsheet.xlsx]OEI!R765C7</stp>
        <tr r="G765" s="1"/>
      </tp>
      <tp>
        <v>5.5549999999999997</v>
        <stp/>
        <stp>##V3_BDPV12</stp>
        <stp>PGS NO Equity</stp>
        <stp>LAST_PRICE</stp>
        <stp>[Crispin Spreadsheet.xlsx]OEI!R344C7</stp>
        <tr r="G344" s="1"/>
      </tp>
      <tp>
        <v>14.064</v>
        <stp/>
        <stp>##V3_BDPV12</stp>
        <stp>PHIA NA Equity</stp>
        <stp>LAST_PRICE</stp>
        <stp>[Crispin Spreadsheet.xlsx]OEI!R328C7</stp>
        <tr r="G328" s="1"/>
      </tp>
      <tp>
        <v>0.29809999999999998</v>
        <stp/>
        <stp>##V3_BDPV12</stp>
        <stp>CZOO US Equity</stp>
        <stp>LAST_PRICE</stp>
        <stp>[Crispin Spreadsheet.xlsx]OEI!R676C7</stp>
        <tr r="G676" s="1"/>
      </tp>
      <tp>
        <v>5.5609999999999999</v>
        <stp/>
        <stp>##V3_BDPV12</stp>
        <stp>BBVA SQ Equity</stp>
        <stp>LAST_PRICE</stp>
        <stp>[Crispin Spreadsheet.xlsx]OEI!R378C7</stp>
        <tr r="G378" s="1"/>
      </tp>
      <tp>
        <v>32.770000000000003</v>
        <stp/>
        <stp>##V3_BDPV12</stp>
        <stp>ADEN SW Equity</stp>
        <stp>LAST_PRICE</stp>
        <stp>[Crispin Spreadsheet.xlsx]OEI!R417C7</stp>
        <tr r="G417" s="1"/>
      </tp>
      <tp>
        <v>7.7</v>
        <stp/>
        <stp>##V3_BDPV12</stp>
        <stp>GGAL US Equity</stp>
        <stp>LAST_PRICE</stp>
        <stp>[Crispin Spreadsheet.xlsx]OEI!R725C7</stp>
        <tr r="G725" s="1"/>
      </tp>
      <tp>
        <v>18.43</v>
        <stp/>
        <stp>##V3_BDPV12</stp>
        <stp>EURN US Equity</stp>
        <stp>LAST_PRICE</stp>
        <stp>[Crispin Spreadsheet.xlsx]OEI!R707C7</stp>
        <tr r="G707" s="1"/>
      </tp>
      <tp>
        <v>228</v>
        <stp/>
        <stp>##V3_BDPV12</stp>
        <stp>KNIN SW Equity</stp>
        <stp>LAST_PRICE</stp>
        <stp>[Crispin Spreadsheet.xlsx]OEI!R427C7</stp>
        <tr r="G427" s="1"/>
      </tp>
      <tp>
        <v>303</v>
        <stp/>
        <stp>##V3_BDPV12</stp>
        <stp>8848 JT Equity</stp>
        <stp>LAST_PRICE</stp>
        <stp>[Crispin Spreadsheet.xlsx]OPUS!R23C7</stp>
        <tr r="G23" s="6"/>
      </tp>
      <tp>
        <v>5.68</v>
        <stp/>
        <stp>##V3_BDPV12</stp>
        <stp>NHC AU Equity</stp>
        <stp>LAST_PRICE</stp>
        <stp>[Crispin Spreadsheet.xlsx]FDXC!R6C7</stp>
        <tr r="G6" s="8"/>
      </tp>
      <tp>
        <v>24.92</v>
        <stp/>
        <stp>##V3_BDPV12</stp>
        <stp>HMSO LN Equity</stp>
        <stp>LAST_PRICE</stp>
        <stp>[Crispin Spreadsheet.xlsx]OEI!R516C7</stp>
        <tr r="G516" s="1"/>
      </tp>
      <tp>
        <v>1.2769999999999999</v>
        <stp/>
        <stp>##V3_BDPV12</stp>
        <stp>AF FP Equity</stp>
        <stp>LAST_PRICE</stp>
        <stp>[Crispin Spreadsheet.xlsx]OEI!R89C7</stp>
        <tr r="G89" s="1"/>
      </tp>
      <tp>
        <v>77.7</v>
        <stp/>
        <stp>##V3_BDPV12</stp>
        <stp>DLAR LN Equity</stp>
        <stp>PX_YEST_CLOSE</stp>
        <stp>[Crispin Spreadsheet.xlsx]SWAN!R93C6</stp>
        <tr r="F93" s="3"/>
      </tp>
      <tp>
        <v>3185</v>
        <stp/>
        <stp>##V3_BDPV12</stp>
        <stp>5019 JT Equity</stp>
        <stp>PX_YEST_CLOSE</stp>
        <stp>[Crispin Spreadsheet.xlsx]OEI!R266C6</stp>
        <tr r="F266" s="1"/>
      </tp>
      <tp>
        <v>257</v>
        <stp/>
        <stp>##V3_BDPV12</stp>
        <stp>ONT LN Equity</stp>
        <stp>LAST_PRICE</stp>
        <stp>[Crispin Spreadsheet.xlsx]SWAN!R112C7</stp>
        <tr r="G112" s="3"/>
      </tp>
      <tp>
        <v>106900</v>
        <stp/>
        <stp>##V3_BDPV12</stp>
        <stp>8953 JT Equity</stp>
        <stp>PX_YEST_CLOSE</stp>
        <stp>[Crispin Spreadsheet.xlsx]OEI!R272C6</stp>
        <tr r="F272" s="1"/>
      </tp>
      <tp>
        <v>11140</v>
        <stp/>
        <stp>##V3_BDPV12</stp>
        <stp>6963 JT Equity</stp>
        <stp>PX_YEST_CLOSE</stp>
        <stp>[Crispin Spreadsheet.xlsx]OEI!R291C6</stp>
        <tr r="F291" s="1"/>
      </tp>
      <tp>
        <v>2054.5</v>
        <stp/>
        <stp>##V3_BDPV12</stp>
        <stp>7203 JT Equity</stp>
        <stp>PX_YEST_CLOSE</stp>
        <stp>[Crispin Spreadsheet.xlsx]OEI!R307C6</stp>
        <tr r="F307" s="1"/>
      </tp>
      <tp>
        <v>1111</v>
        <stp/>
        <stp>##V3_BDPV12</stp>
        <stp>6113 JT Equity</stp>
        <stp>PX_YEST_CLOSE</stp>
        <stp>[Crispin Spreadsheet.xlsx]OEI!R256C6</stp>
        <tr r="F256" s="1"/>
      </tp>
      <tp t="s">
        <v>USD</v>
        <stp/>
        <stp>##V3_BDPV12</stp>
        <stp>SONY US Equity</stp>
        <stp>CRNCY</stp>
        <stp>[Crispin Spreadsheet.xlsx]FDXC!R72C4</stp>
        <tr r="D72" s="8"/>
      </tp>
      <tp>
        <v>195</v>
        <stp/>
        <stp>##V3_BDPV12</stp>
        <stp>SFOR LN Equity</stp>
        <stp>LAST_PRICE</stp>
        <stp>[Crispin Spreadsheet.xlsx]SWAN!R122C7</stp>
        <tr r="G122" s="3"/>
      </tp>
    </main>
    <main first="bofaddin.rtdserver">
      <tp t="s">
        <v>#N/A Requesting Data...4265566021</v>
        <stp/>
        <stp>BDH|12200646180971009970</stp>
        <tr r="Z240" s="1"/>
      </tp>
      <tp t="s">
        <v>#N/A Requesting Data...4222224778</v>
        <stp/>
        <stp>BDH|17169293909596281725</stp>
        <tr r="Z131" s="1"/>
      </tp>
      <tp t="s">
        <v>#N/A Requesting Data...4195239590</v>
        <stp/>
        <stp>BDH|15665177879003171486</stp>
        <tr r="Z672" s="1"/>
        <tr r="Z135" s="3"/>
      </tp>
      <tp t="s">
        <v>#N/A Requesting Data...4198284232</v>
        <stp/>
        <stp>BDH|17837399338793042091</stp>
        <tr r="Z676" s="1"/>
      </tp>
      <tp t="s">
        <v>#N/A Requesting Data...4291995204</v>
        <stp/>
        <stp>BDH|11488401342195227046</stp>
        <tr r="V74" s="8"/>
        <tr r="Z702" s="1"/>
        <tr r="V85" s="6"/>
        <tr r="Z149" s="3"/>
      </tp>
      <tp t="s">
        <v>#N/A Requesting Data...4253072465</v>
        <stp/>
        <stp>BDH|18344458644458292406</stp>
        <tr r="V28" s="8"/>
        <tr r="Z364" s="1"/>
        <tr r="V22" s="7"/>
        <tr r="V35" s="6"/>
        <tr r="Z59" s="3"/>
      </tp>
      <tp t="s">
        <v>#N/A Requesting Data...4292890081</v>
        <stp/>
        <stp>BDH|15098777358841916262</stp>
        <tr r="Z18" s="1"/>
      </tp>
    </main>
    <main first="bofaddin.rtdserver">
      <tp t="s">
        <v>#N/A Requesting Data...4234033019</v>
        <stp/>
        <stp>BDH|12404419047946304029</stp>
        <tr r="Z79" s="1"/>
      </tp>
      <tp t="s">
        <v>#N/A Requesting Data...4294655852</v>
        <stp/>
        <stp>BDH|10763339136776586243</stp>
        <tr r="Z191" s="1"/>
      </tp>
      <tp t="s">
        <v>#N/A Requesting Data...4270215938</v>
        <stp/>
        <stp>BDH|17468525665657435740</stp>
        <tr r="Z10" s="4"/>
        <tr r="Z874" s="1"/>
        <tr r="Z164" s="3"/>
      </tp>
      <tp t="s">
        <v>#N/A Requesting Data...4286261726</v>
        <stp/>
        <stp>BDH|17684251133694037621</stp>
        <tr r="Z417" s="1"/>
      </tp>
    </main>
    <main first="bloomberg.rtd">
      <tp>
        <v>34.19</v>
        <stp/>
        <stp>##V3_BDPV12</stp>
        <stp>UMI BB Equity</stp>
        <stp>LAST_PRICE</stp>
        <stp>[Crispin Spreadsheet.xlsx]OEI!R45C7</stp>
        <tr r="G45" s="1"/>
      </tp>
    </main>
    <main first="bofaddin.rtdserver">
      <tp t="s">
        <v>#N/A Requesting Data...4244161964</v>
        <stp/>
        <stp>BDH|11548275771507456722</stp>
        <tr r="Z740" s="1"/>
      </tp>
      <tp t="s">
        <v>#N/A Requesting Data...4231569367</v>
        <stp/>
        <stp>BDH|12253948587580019753</stp>
        <tr r="Z151" s="1"/>
      </tp>
      <tp t="s">
        <v>#N/A Requesting Data...4282354215</v>
        <stp/>
        <stp>BDH|12035579759390927632</stp>
        <tr r="Z494" s="1"/>
      </tp>
      <tp t="s">
        <v>#N/A Requesting Data...4251682721</v>
        <stp/>
        <stp>BDH|13330951954519081266</stp>
        <tr r="Z255" s="1"/>
      </tp>
      <tp t="s">
        <v>#N/A Requesting Data...4241154049</v>
        <stp/>
        <stp>BDH|15365577060153268122</stp>
        <tr r="Z321" s="1"/>
      </tp>
    </main>
    <main first="bofaddin.rtdserver">
      <tp t="s">
        <v>#N/A Requesting Data...4245599316</v>
        <stp/>
        <stp>BDH|12552773271326727038</stp>
        <tr r="Z98" s="1"/>
      </tp>
      <tp t="s">
        <v>#N/A Requesting Data...4275418871</v>
        <stp/>
        <stp>BDH|14038065942633310701</stp>
        <tr r="Z681" s="1"/>
      </tp>
      <tp t="s">
        <v>#N/A Requesting Data...4253305989</v>
        <stp/>
        <stp>BDH|10788365544201695256</stp>
        <tr r="Z610" s="1"/>
        <tr r="Z124" s="3"/>
      </tp>
      <tp t="s">
        <v>#N/A Requesting Data...4289848467</v>
        <stp/>
        <stp>BDH|13285468056650985638</stp>
        <tr r="Z205" s="1"/>
      </tp>
      <tp t="s">
        <v>#N/A Requesting Data...4256646914</v>
        <stp/>
        <stp>BDH|12744645758653687662</stp>
        <tr r="Z778" s="1"/>
      </tp>
      <tp t="s">
        <v>#N/A Requesting Data...4292891083</v>
        <stp/>
        <stp>BDH|17128497923783878689</stp>
        <tr r="Z348" s="1"/>
      </tp>
    </main>
    <main first="bofaddin.rtdserver">
      <tp t="s">
        <v>#N/A Requesting Data...4265316360</v>
        <stp/>
        <stp>BDH|12210770872071406799</stp>
        <tr r="Z105" s="1"/>
      </tp>
      <tp t="s">
        <v>#N/A Requesting Data...4290835173</v>
        <stp/>
        <stp>BDH|18176008071449998243</stp>
        <tr r="Z242" s="1"/>
      </tp>
      <tp t="s">
        <v>#N/A Requesting Data...4283540418</v>
        <stp/>
        <stp>BDH|13796621797199892169</stp>
        <tr r="Z128" s="1"/>
      </tp>
      <tp t="s">
        <v>#N/A Requesting Data...4279060054</v>
        <stp/>
        <stp>BDH|10192821250149952062</stp>
        <tr r="Z250" s="1"/>
      </tp>
      <tp t="s">
        <v>#N/A Requesting Data...4286542751</v>
        <stp/>
        <stp>BDH|13824595131418807943</stp>
        <tr r="V130" s="8"/>
        <tr r="Z649" s="1"/>
        <tr r="V152" s="6"/>
      </tp>
      <tp t="s">
        <v>#N/A Requesting Data...4291953807</v>
        <stp/>
        <stp>BDH|13820801591612231471</stp>
        <tr r="Z630" s="1"/>
      </tp>
      <tp t="s">
        <v>#N/A Requesting Data...4288909691</v>
        <stp/>
        <stp>BDH|17670693541168025920</stp>
        <tr r="Z142" s="1"/>
        <tr r="Z28" s="3"/>
      </tp>
      <tp t="s">
        <v>#N/A Requesting Data...4292316325</v>
        <stp/>
        <stp>BDH|16657327076680560680</stp>
        <tr r="V37" s="8"/>
        <tr r="Z411" s="1"/>
        <tr r="V28" s="7"/>
        <tr r="V44" s="6"/>
        <tr r="Z70" s="3"/>
        <tr r="V105" s="8"/>
        <tr r="V123" s="6"/>
      </tp>
      <tp t="s">
        <v>#N/A Requesting Data...4293641434</v>
        <stp/>
        <stp>BDH|11259404769734504316</stp>
        <tr r="Z278" s="1"/>
      </tp>
    </main>
    <main first="bofaddin.rtdserver">
      <tp t="s">
        <v>#N/A Requesting Data...2219717844</v>
        <stp/>
        <stp>BDH|11111525690329433090</stp>
        <tr r="Z761" s="1"/>
        <tr r="Z145" s="3"/>
      </tp>
    </main>
    <main first="bloomberg.rtd">
      <tp>
        <v>56.02</v>
        <stp/>
        <stp>##V3_BDPV12</stp>
        <stp>KSP ID Equity</stp>
        <stp>LAST_PRICE</stp>
        <stp>[Crispin Spreadsheet.xlsx]OEI!R226C7</stp>
        <tr r="G226" s="1"/>
      </tp>
      <tp>
        <v>257</v>
        <stp/>
        <stp>##V3_BDPV12</stp>
        <stp>ONT LN Equity</stp>
        <stp>LAST_PRICE</stp>
        <stp>[Crispin Spreadsheet.xlsx]OEI!R572C7</stp>
        <tr r="G572" s="1"/>
      </tp>
      <tp>
        <v>249.3</v>
        <stp/>
        <stp>##V3_BDPV12</stp>
        <stp>SOON SW Equity</stp>
        <stp>LAST_PRICE</stp>
        <stp>[Crispin Spreadsheet.xlsx]OEI!R436C7</stp>
        <tr r="G436" s="1"/>
      </tp>
      <tp>
        <v>2.9</v>
        <stp/>
        <stp>##V3_BDPV12</stp>
        <stp>EDR LN Equity</stp>
        <stp>LAST_PRICE</stp>
        <stp>[Crispin Spreadsheet.xlsx]OEI!R504C7</stp>
        <tr r="G504" s="1"/>
      </tp>
      <tp>
        <v>0.28000000000000003</v>
        <stp/>
        <stp>##V3_BDPV12</stp>
        <stp>GGR SP Equity</stp>
        <stp>LAST_PRICE</stp>
        <stp>[Crispin Spreadsheet.xlsx]OEI!R364C7</stp>
        <tr r="G364" s="1"/>
      </tp>
      <tp>
        <v>9.94</v>
        <stp/>
        <stp>##V3_BDPV12</stp>
        <stp>IDR SQ Equity</stp>
        <stp>LAST_PRICE</stp>
        <stp>[Crispin Spreadsheet.xlsx]OEI!R384C7</stp>
        <tr r="G384" s="1"/>
      </tp>
      <tp>
        <v>280.39999999999998</v>
        <stp/>
        <stp>##V3_BDPV12</stp>
        <stp>SPT LN Equity</stp>
        <stp>LAST_PRICE</stp>
        <stp>[Crispin Spreadsheet.xlsx]OEI!R612C7</stp>
        <tr r="G612" s="1"/>
      </tp>
      <tp>
        <v>462.4</v>
        <stp/>
        <stp>##V3_BDPV12</stp>
        <stp>SDR LN Equity</stp>
        <stp>LAST_PRICE</stp>
        <stp>[Crispin Spreadsheet.xlsx]OEI!R604C7</stp>
        <tr r="G604" s="1"/>
      </tp>
      <tp>
        <v>1799</v>
        <stp/>
        <stp>##V3_BDPV12</stp>
        <stp>VCT LN Equity</stp>
        <stp>LAST_PRICE</stp>
        <stp>[Crispin Spreadsheet.xlsx]OEI!R632C7</stp>
        <tr r="G632" s="1"/>
      </tp>
      <tp>
        <v>877.2</v>
        <stp/>
        <stp>##V3_BDPV12</stp>
        <stp>WPP LN Equity</stp>
        <stp>LAST_PRICE</stp>
        <stp>[Crispin Spreadsheet.xlsx]OEI!R636C7</stp>
        <tr r="G636" s="1"/>
      </tp>
      <tp>
        <v>1.79</v>
        <stp/>
        <stp>##V3_BDPV12</stp>
        <stp>MAP SQ Equity</stp>
        <stp>LAST_PRICE</stp>
        <stp>[Crispin Spreadsheet.xlsx]OEI!R386C7</stp>
        <tr r="G386" s="1"/>
      </tp>
      <tp>
        <v>993.4</v>
        <stp/>
        <stp>##V3_BDPV12</stp>
        <stp>PSON LN Equity</stp>
        <stp>LAST_PRICE</stp>
        <stp>[Crispin Spreadsheet.xlsx]OEI!R576C7</stp>
        <tr r="G576" s="1"/>
      </tp>
      <tp>
        <v>19.559999999999999</v>
        <stp/>
        <stp>##V3_BDPV12</stp>
        <stp>PARA US Equity</stp>
        <stp>LAST_PRICE</stp>
        <stp>[Crispin Spreadsheet.xlsx]OEI!R819C7</stp>
        <tr r="G819" s="1"/>
      </tp>
      <tp>
        <v>10.63</v>
        <stp/>
        <stp>##V3_BDPV12</stp>
        <stp>PTON US Equity</stp>
        <stp>LAST_PRICE</stp>
        <stp>[Crispin Spreadsheet.xlsx]OEI!R776C7</stp>
        <tr r="G776" s="1"/>
      </tp>
      <tp>
        <v>32.28</v>
        <stp/>
        <stp>##V3_BDPV12</stp>
        <stp>LIGHT NA Equity</stp>
        <stp>LAST_PRICE</stp>
        <stp>[Crispin Spreadsheet.xlsx]OEI!R330C7</stp>
        <tr r="G330" s="1"/>
      </tp>
      <tp>
        <v>29.63</v>
        <stp/>
        <stp>##V3_BDPV12</stp>
        <stp>ABBN SW Equity</stp>
        <stp>LAST_PRICE</stp>
        <stp>[Crispin Spreadsheet.xlsx]OEI!R416C7</stp>
        <tr r="G416" s="1"/>
      </tp>
      <tp>
        <v>44.05</v>
        <stp/>
        <stp>##V3_BDPV12</stp>
        <stp>FIBK US Equity</stp>
        <stp>LAST_PRICE</stp>
        <stp>[Crispin Spreadsheet.xlsx]OEI!R713C7</stp>
        <tr r="G713" s="1"/>
      </tp>
      <tp>
        <v>53.28</v>
        <stp/>
        <stp>##V3_BDPV12</stp>
        <stp>EDEN FP Equity</stp>
        <stp>LAST_PRICE</stp>
        <stp>[Crispin Spreadsheet.xlsx]OEI!R106C7</stp>
        <tr r="G106" s="1"/>
      </tp>
      <tp>
        <v>110.59</v>
        <stp/>
        <stp>##V3_BDPV12</stp>
        <stp>META US Equity</stp>
        <stp>LAST_PRICE</stp>
        <stp>[Crispin Spreadsheet.xlsx]OEI!R709C7</stp>
        <tr r="G709" s="1"/>
      </tp>
      <tp>
        <v>18.510000000000002</v>
        <stp/>
        <stp>##V3_BDPV12</stp>
        <stp>EURN BB Equity</stp>
        <stp>PX_YEST_CLOSE</stp>
        <stp>[Crispin Spreadsheet.xlsx]OPUS!R90C6</stp>
        <tr r="F90" s="6"/>
      </tp>
      <tp>
        <v>11905</v>
        <stp/>
        <stp>##V3_BDPV12</stp>
        <stp>FLTR LN Equity</stp>
        <stp>LAST_PRICE</stp>
        <stp>[Crispin Spreadsheet.xlsx]FDXC!R113C7</stp>
        <tr r="G113" s="8"/>
      </tp>
      <tp>
        <v>598</v>
        <stp/>
        <stp>##V3_BDPV12</stp>
        <stp>LRE LN Equity</stp>
        <stp>LAST_PRICE</stp>
        <stp>[Crispin Spreadsheet.xlsx]SWAN!R103C7</stp>
        <tr r="G103" s="3"/>
      </tp>
      <tp>
        <v>24.73</v>
        <stp/>
        <stp>##V3_BDPV12</stp>
        <stp>AC FP Equity</stp>
        <stp>LAST_PRICE</stp>
        <stp>[Crispin Spreadsheet.xlsx]OEI!R88C7</stp>
        <tr r="G88" s="1"/>
      </tp>
      <tp t="s">
        <v>HKD</v>
        <stp/>
        <stp>##V3_BDPV12</stp>
        <stp>3333 HK Equity</stp>
        <stp>CRNCY</stp>
        <stp>[Crispin Spreadsheet.xlsx]OEI!R204C4</stp>
        <tr r="D204" s="1"/>
      </tp>
      <tp>
        <v>2355</v>
        <stp/>
        <stp>##V3_BDPV12</stp>
        <stp>9064 JT Equity</stp>
        <stp>PX_YEST_CLOSE</stp>
        <stp>[Crispin Spreadsheet.xlsx]OEI!R310C6</stp>
        <tr r="F310" s="1"/>
      </tp>
      <tp>
        <v>20480</v>
        <stp/>
        <stp>##V3_BDPV12</stp>
        <stp>6954 JT Equity</stp>
        <stp>PX_YEST_CLOSE</stp>
        <stp>[Crispin Spreadsheet.xlsx]OEI!R263C6</stp>
        <tr r="F263" s="1"/>
      </tp>
      <tp>
        <v>46020</v>
        <stp/>
        <stp>##V3_BDPV12</stp>
        <stp>8035 JT Equity</stp>
        <stp>PX_YEST_CLOSE</stp>
        <stp>[Crispin Spreadsheet.xlsx]OEI!R305C6</stp>
        <tr r="F305" s="1"/>
      </tp>
      <tp>
        <v>756.5</v>
        <stp/>
        <stp>##V3_BDPV12</stp>
        <stp>2975 JT Equity</stp>
        <stp>PX_YEST_CLOSE</stp>
        <stp>[Crispin Spreadsheet.xlsx]OEI!R301C6</stp>
        <tr r="F301" s="1"/>
      </tp>
      <tp>
        <v>2670</v>
        <stp/>
        <stp>##V3_BDPV12</stp>
        <stp>5727 JT Equity</stp>
        <stp>PX_YEST_CLOSE</stp>
        <stp>[Crispin Spreadsheet.xlsx]OEI!R304C6</stp>
        <tr r="F304" s="1"/>
      </tp>
      <tp t="s">
        <v>GBp</v>
        <stp/>
        <stp>##V3_BDPV12</stp>
        <stp>BARC LN Equity</stp>
        <stp>CRNCY</stp>
        <stp>[Crispin Spreadsheet.xlsx]FDXC!R42C4</stp>
        <tr r="D42" s="8"/>
      </tp>
      <tp>
        <v>5796</v>
        <stp/>
        <stp>##V3_BDPV12</stp>
        <stp>4911 JT Equity</stp>
        <stp>PX_YEST_CLOSE</stp>
        <stp>[Crispin Spreadsheet.xlsx]OEI!R297C6</stp>
        <tr r="F297" s="1"/>
      </tp>
      <tp>
        <v>2258.5</v>
        <stp/>
        <stp>##V3_BDPV12</stp>
        <stp>5401 JT Equity</stp>
        <stp>PX_YEST_CLOSE</stp>
        <stp>[Crispin Spreadsheet.xlsx]OEI!R286C6</stp>
        <tr r="F286" s="1"/>
      </tp>
      <tp>
        <v>7870</v>
        <stp/>
        <stp>##V3_BDPV12</stp>
        <stp>6201 JT Equity</stp>
        <stp>PX_YEST_CLOSE</stp>
        <stp>[Crispin Spreadsheet.xlsx]OEI!R306C6</stp>
        <tr r="F306" s="1"/>
      </tp>
      <tp>
        <v>2212.5</v>
        <stp/>
        <stp>##V3_BDPV12</stp>
        <stp>2503 JT Equity</stp>
        <stp>PX_YEST_CLOSE</stp>
        <stp>[Crispin Spreadsheet.xlsx]OEI!R276C6</stp>
        <tr r="F276" s="1"/>
      </tp>
      <tp>
        <v>2.1800000000000002</v>
        <stp/>
        <stp>##V3_BDPV12</stp>
        <stp>CDZI US Equity</stp>
        <stp>PX_YEST_CLOSE</stp>
        <stp>[Crispin Spreadsheet.xlsx]FDXC!R69C6</stp>
        <tr r="F69" s="8"/>
      </tp>
      <tp>
        <v>29.36</v>
        <stp/>
        <stp>##V3_BDPV12</stp>
        <stp>TIPS LN Equity</stp>
        <stp>LAST_PRICE</stp>
        <stp>[Crispin Spreadsheet.xlsx]SWAN!R124C7</stp>
        <tr r="G124" s="3"/>
      </tp>
      <tp>
        <v>90</v>
        <stp/>
        <stp>##V3_BDPV12</stp>
        <stp>BX US Equity</stp>
        <stp>PX_YEST_CLOSE</stp>
        <stp>[Crispin Spreadsheet.xlsx]SWAN!R135C6</stp>
        <tr r="F135" s="3"/>
      </tp>
      <tp t="s">
        <v>PLATINUM FUTURE   Jan23</v>
        <stp/>
        <stp>##V3_BDPV12</stp>
        <stp>PLA Comdty</stp>
        <stp>NAME</stp>
        <stp>[Crispin Spreadsheet.xlsx]OEI!R844C5</stp>
        <tr r="E844" s="1"/>
      </tp>
      <tp>
        <v>169.9</v>
        <stp/>
        <stp>##V3_BDPV12</stp>
        <stp>SRP LN Equity</stp>
        <stp>LAST_PRICE</stp>
        <stp>[Crispin Spreadsheet.xlsx]SWAN!R123C7</stp>
        <tr r="G123" s="3"/>
      </tp>
      <tp>
        <v>1.5558700000000001</v>
        <stp/>
        <stp>##V3_BDPV12</stp>
        <stp>EURAUD Curncy</stp>
        <stp>LAST_PRICE</stp>
        <stp>[Crispin Spreadsheet.xlsx]SWAN!R10C13</stp>
        <tr r="M10" s="3"/>
      </tp>
      <tp>
        <v>65.150000000000006</v>
        <stp/>
        <stp>##V3_BDPV12</stp>
        <stp>ERICB SS Equity</stp>
        <stp>LAST_PRICE</stp>
        <stp>[Crispin Spreadsheet.xlsx]FDXC!R105C7</stp>
        <tr r="G105" s="8"/>
      </tp>
      <tp>
        <v>1.2050000000000001</v>
        <stp/>
        <stp>##V3_BDPV12</stp>
        <stp>GBPUSD Curncy</stp>
        <stp>LAST_PRICE</stp>
        <stp>[Crispin Spreadsheet.xlsx]OEI!R931C7</stp>
        <tr r="G931" s="1"/>
      </tp>
      <tp>
        <v>22.12</v>
        <stp/>
        <stp>##V3_BDPV12</stp>
        <stp>BAR BB Equity</stp>
        <stp>LAST_PRICE</stp>
        <stp>[Crispin Spreadsheet.xlsx]OEI!R38C7</stp>
        <tr r="G38" s="1"/>
      </tp>
      <tp>
        <v>467.3</v>
        <stp/>
        <stp>##V3_BDPV12</stp>
        <stp>YAR NO Equity</stp>
        <stp>LAST_PRICE</stp>
        <stp>[Crispin Spreadsheet.xlsx]OPE!R19C7</stp>
        <tr r="G19" s="7"/>
      </tp>
    </main>
    <main first="bofaddin.rtdserver">
      <tp t="s">
        <v>#N/A Requesting Data...2282516932</v>
        <stp/>
        <stp>BDH|15470578311663179721</stp>
        <tr r="Z641" s="1"/>
      </tp>
    </main>
    <main first="bloomberg.rtd">
      <tp>
        <v>1.7997000000000001</v>
        <stp/>
        <stp>##V3_BDPV12</stp>
        <stp>GBPAUD Curncy</stp>
        <stp>LAST_PRICE</stp>
        <stp>[Crispin Spreadsheet.xlsx]OPUS!R8C13</stp>
        <tr r="M8" s="6"/>
      </tp>
      <tp>
        <v>1.7997000000000001</v>
        <stp/>
        <stp>##V3_BDPV12</stp>
        <stp>GBPAUD Curncy</stp>
        <stp>LAST_PRICE</stp>
        <stp>[Crispin Spreadsheet.xlsx]OPUS!R7C13</stp>
        <tr r="M7" s="6"/>
      </tp>
      <tp>
        <v>1.7997000000000001</v>
        <stp/>
        <stp>##V3_BDPV12</stp>
        <stp>GBPAUD Curncy</stp>
        <stp>LAST_PRICE</stp>
        <stp>[Crispin Spreadsheet.xlsx]OPUS!R6C13</stp>
        <tr r="M6" s="6"/>
      </tp>
    </main>
    <main first="bofaddin.rtdserver">
      <tp t="s">
        <v>#N/A Requesting Data...2130704959</v>
        <stp/>
        <stp>BDH|10212446064011050628</stp>
        <tr r="Z452" s="1"/>
      </tp>
      <tp t="s">
        <v>#N/A Requesting Data...1992088076</v>
        <stp/>
        <stp>BDH|18006524014888505139</stp>
        <tr r="Z313" s="1"/>
      </tp>
    </main>
    <main first="bofaddin.rtdserver">
      <tp t="s">
        <v>#N/A Requesting Data...4228174282</v>
        <stp/>
        <stp>BDH|10958738919575011602</stp>
        <tr r="Z44" s="1"/>
      </tp>
      <tp t="s">
        <v>#N/A Requesting Data...1704532150</v>
        <stp/>
        <stp>BDH|17565462384636745831</stp>
        <tr r="Z394" s="1"/>
      </tp>
      <tp t="s">
        <v>#N/A Requesting Data...1019235544</v>
        <stp/>
        <stp>BDH|10788707732611660016</stp>
        <tr r="Z61" s="1"/>
      </tp>
      <tp t="s">
        <v>#N/A Requesting Data...1374109553</v>
        <stp/>
        <stp>BDH|10878075449420754137</stp>
        <tr r="Z491" s="1"/>
        <tr r="Z91" s="3"/>
      </tp>
      <tp t="s">
        <v>#N/A Requesting Data...1320112490</v>
        <stp/>
        <stp>BDH|10546639265747609201</stp>
        <tr r="Z705" s="1"/>
      </tp>
      <tp t="s">
        <v>#N/A Requesting Data...779939069</v>
        <stp/>
        <stp>BDH|16604429101684950392</stp>
        <tr r="Z798" s="1"/>
      </tp>
      <tp t="s">
        <v>#N/A Requesting Data...1914692336</v>
        <stp/>
        <stp>BDH|10162265200790280709</stp>
        <tr r="Z434" s="1"/>
      </tp>
      <tp t="s">
        <v>#N/A Requesting Data...2905909230</v>
        <stp/>
        <stp>BDH|12574361245449421962</stp>
        <tr r="Z419" s="1"/>
      </tp>
      <tp t="s">
        <v>#N/A Requesting Data...3024369482</v>
        <stp/>
        <stp>BDH|10631335636202161762</stp>
        <tr r="Z840" s="1"/>
      </tp>
      <tp t="s">
        <v>#N/A Requesting Data...3424765826</v>
        <stp/>
        <stp>BDH|10162388733750802569</stp>
        <tr r="Z43" s="1"/>
      </tp>
    </main>
    <main first="bofaddin.rtdserver">
      <tp t="s">
        <v>#N/A Requesting Data...3569811805</v>
        <stp/>
        <stp>BDH|15159195316103835313</stp>
        <tr r="Z347" s="1"/>
      </tp>
      <tp t="s">
        <v>#N/A Requesting Data...3034385368</v>
        <stp/>
        <stp>BDH|13365046483968733655</stp>
        <tr r="Z596" s="1"/>
        <tr r="Z120" s="3"/>
      </tp>
      <tp t="s">
        <v>#N/A Requesting Data...3755965820</v>
        <stp/>
        <stp>BDH|10240115375087006402</stp>
        <tr r="Z708" s="1"/>
      </tp>
      <tp t="s">
        <v>#N/A Requesting Data...3120084017</v>
        <stp/>
        <stp>BDH|16472272006538996954</stp>
        <tr r="Z635" s="1"/>
      </tp>
      <tp t="s">
        <v>#N/A Requesting Data...1674852369</v>
        <stp/>
        <stp>BDH|16215568479896445705</stp>
        <tr r="Z836" s="1"/>
      </tp>
      <tp t="s">
        <v>#N/A Requesting Data...3442423636</v>
        <stp/>
        <stp>BDH|10129434629102353112</stp>
        <tr r="Z671" s="1"/>
      </tp>
    </main>
    <main first="bloomberg.rtd">
      <tp>
        <v>2135</v>
        <stp/>
        <stp>##V3_BDPV12</stp>
        <stp>IMB LN Equity</stp>
        <stp>LAST_PRICE</stp>
        <stp>[Crispin Spreadsheet.xlsx]OPE!R44C7</stp>
        <tr r="G44" s="7"/>
      </tp>
    </main>
    <main first="bofaddin.rtdserver">
      <tp t="s">
        <v>#N/A Requesting Data...2381972211</v>
        <stp/>
        <stp>BDH|17613200176195105292</stp>
        <tr r="Z797" s="1"/>
      </tp>
    </main>
    <main first="bofaddin.rtdserver">
      <tp t="s">
        <v>#N/A Requesting Data...2839394365</v>
        <stp/>
        <stp>BDH|15884528100951980492</stp>
        <tr r="Z514" s="1"/>
      </tp>
      <tp t="s">
        <v>#N/A Requesting Data...831312244</v>
        <stp/>
        <stp>BDH|15942717638712928634</stp>
        <tr r="Z210" s="1"/>
      </tp>
      <tp t="s">
        <v>#N/A Requesting Data...1978334621</v>
        <stp/>
        <stp>BDH|12342488711621011364</stp>
        <tr r="Z631" s="1"/>
      </tp>
      <tp t="s">
        <v>#N/A Requesting Data...2885563211</v>
        <stp/>
        <stp>BDH|12458119278121929088</stp>
        <tr r="Z611" s="1"/>
      </tp>
      <tp t="s">
        <v>#N/A Requesting Data...2237962046</v>
        <stp/>
        <stp>BDH|11275255901070889612</stp>
        <tr r="Z341" s="1"/>
      </tp>
    </main>
    <main first="bofaddin.rtdserver">
      <tp t="s">
        <v>#N/A Requesting Data...1778583866</v>
        <stp/>
        <stp>BDH|17378675899729622459</stp>
        <tr r="Z690" s="1"/>
      </tp>
      <tp t="s">
        <v>#N/A Requesting Data...2258762520</v>
        <stp/>
        <stp>BDH|12959670313072643256</stp>
        <tr r="Z267" s="1"/>
      </tp>
      <tp t="s">
        <v>#N/A Requesting Data...1899386473</v>
        <stp/>
        <stp>BDH|10843557917215549412</stp>
        <tr r="Z615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>
        <v>90</v>
        <stp/>
        <stp>##V3_BDPV12</stp>
        <stp>BX US Equity</stp>
        <stp>PX_YEST_CLOSE</stp>
        <stp>[Crispin Spreadsheet.xlsx]OEI!R672C6</stp>
        <tr r="F672" s="1"/>
      </tp>
      <tp t="s">
        <v>USD</v>
        <stp/>
        <stp>##V3_BDPV12</stp>
        <stp>VZ US Equity</stp>
        <stp>CRNCY</stp>
        <stp>[Crispin Spreadsheet.xlsx]OEI!R818C4</stp>
        <tr r="D818" s="1"/>
      </tp>
      <tp t="s">
        <v>GBp</v>
        <stp/>
        <stp>##V3_BDPV12</stp>
        <stp>PSON LN Equity</stp>
        <stp>CRNCY</stp>
        <stp>[Crispin Spreadsheet.xlsx]OPE!R53C4</stp>
        <tr r="D53" s="7"/>
      </tp>
      <tp>
        <v>987.80000000000007</v>
        <stp/>
        <stp>##V3_BDPV12</stp>
        <stp>PLA Comdty</stp>
        <stp>PX_YEST_CLOSE</stp>
        <stp>[Crispin Spreadsheet.xlsx]OEI!R844C6</stp>
        <tr r="F844" s="1"/>
      </tp>
    </main>
    <main first="bloomberg.rtd">
      <tp>
        <v>441.47</v>
        <stp/>
        <stp>##V3_BDPV12</stp>
        <stp>DE US Equity</stp>
        <stp>PX_YEST_CLOSE</stp>
        <stp>[Crispin Spreadsheet.xlsx]OEI!R694C6</stp>
        <tr r="F694" s="1"/>
      </tp>
      <tp>
        <v>14.04</v>
        <stp/>
        <stp>##V3_BDPV12</stp>
        <stp>HA US Equity</stp>
        <stp>PX_YEST_CLOSE</stp>
        <stp>[Crispin Spreadsheet.xlsx]OEI!R728C6</stp>
        <tr r="F728" s="1"/>
      </tp>
      <tp t="s">
        <v>AUD</v>
        <stp/>
        <stp>##V3_BDPV12</stp>
        <stp>WHC AU Equity</stp>
        <stp>CRNCY</stp>
        <stp>[Crispin Spreadsheet.xlsx]OPUS!R8C4</stp>
        <tr r="D8" s="6"/>
      </tp>
      <tp t="s">
        <v>MSCI EM</v>
        <stp/>
        <stp>##V3_BDPV12</stp>
        <stp>MXEF Index</stp>
        <stp>NAME</stp>
        <stp>[Crispin Spreadsheet.xlsx]OEI!R848C5</stp>
        <tr r="E848" s="1"/>
      </tp>
      <tp>
        <v>2126</v>
        <stp/>
        <stp>##V3_BDPV12</stp>
        <stp>IMB LN Equity</stp>
        <stp>PX_YEST_CLOSE</stp>
        <stp>[Crispin Spreadsheet.xlsx]OEI!R532C6</stp>
        <tr r="F532" s="1"/>
      </tp>
      <tp>
        <v>94.25</v>
        <stp/>
        <stp>##V3_BDPV12</stp>
        <stp>PFC LN Equity</stp>
        <stp>PX_YEST_CLOSE</stp>
        <stp>[Crispin Spreadsheet.xlsx]OEI!R579C6</stp>
        <tr r="F579" s="1"/>
      </tp>
      <tp t="s">
        <v>EUR</v>
        <stp/>
        <stp>##V3_BDPV12</stp>
        <stp>BEI GY Equity</stp>
        <stp>CRNCY</stp>
        <stp>[Crispin Spreadsheet.xlsx]OEI!R153C4</stp>
        <tr r="D153" s="1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RNO FP Equity</stp>
        <stp>CRNCY</stp>
        <stp>[Crispin Spreadsheet.xlsx]OEI!R121C4</stp>
        <tr r="D121" s="1"/>
      </tp>
      <tp>
        <v>828</v>
        <stp/>
        <stp>##V3_BDPV12</stp>
        <stp>IGG LN Equity</stp>
        <stp>PX_YEST_CLOSE</stp>
        <stp>[Crispin Spreadsheet.xlsx]OEI!R528C6</stp>
        <tr r="F528" s="1"/>
      </tp>
      <tp>
        <v>133.36000000000001</v>
        <stp/>
        <stp>##V3_BDPV12</stp>
        <stp>PPG US Equity</stp>
        <stp>PX_YEST_CLOSE</stp>
        <stp>[Crispin Spreadsheet.xlsx]OEI!R782C6</stp>
        <tr r="F782" s="1"/>
      </tp>
      <tp t="s">
        <v>GBp</v>
        <stp/>
        <stp>##V3_BDPV12</stp>
        <stp>RTN LN Equity</stp>
        <stp>CRNCY</stp>
        <stp>[Crispin Spreadsheet.xlsx]OEI!R595C4</stp>
        <tr r="D595" s="1"/>
      </tp>
      <tp t="s">
        <v>USD</v>
        <stp/>
        <stp>##V3_BDPV12</stp>
        <stp>EEM US Equity</stp>
        <stp>CRNCY</stp>
        <stp>[Crispin Spreadsheet.xlsx]OEI!R849C4</stp>
        <tr r="D849" s="1"/>
      </tp>
      <tp t="s">
        <v>USD</v>
        <stp/>
        <stp>##V3_BDPV12</stp>
        <stp>MMM US Equity</stp>
        <stp>CRNCY</stp>
        <stp>[Crispin Spreadsheet.xlsx]OEI!R641C4</stp>
        <tr r="D641" s="1"/>
      </tp>
      <tp t="s">
        <v>GBp</v>
        <stp/>
        <stp>##V3_BDPV12</stp>
        <stp>HUM LN Equity</stp>
        <stp>CRNCY</stp>
        <stp>[Crispin Spreadsheet.xlsx]OEI!R524C4</stp>
        <tr r="D524" s="1"/>
      </tp>
      <tp>
        <v>3762.5</v>
        <stp/>
        <stp>##V3_BDPV12</stp>
        <stp>DGE LN Equity</stp>
        <stp>PX_YEST_CLOSE</stp>
        <stp>[Crispin Spreadsheet.xlsx]OEI!R498C6</stp>
        <tr r="F498" s="1"/>
      </tp>
      <tp>
        <v>58.44</v>
        <stp/>
        <stp>##V3_BDPV12</stp>
        <stp>TTE FP Equity</stp>
        <stp>PX_YEST_CLOSE</stp>
        <stp>[Crispin Spreadsheet.xlsx]OEI!R135C6</stp>
        <tr r="F135" s="1"/>
      </tp>
      <tp t="s">
        <v>EUR</v>
        <stp/>
        <stp>##V3_BDPV12</stp>
        <stp>SGL GY Equity</stp>
        <stp>CRNCY</stp>
        <stp>[Crispin Spreadsheet.xlsx]OEI!R181C4</stp>
        <tr r="D181" s="1"/>
      </tp>
      <tp t="s">
        <v>SEK</v>
        <stp/>
        <stp>##V3_BDPV12</stp>
        <stp>HMB SS Equity</stp>
        <stp>CRNCY</stp>
        <stp>[Crispin Spreadsheet.xlsx]OEI!R401C4</stp>
        <tr r="D401" s="1"/>
      </tp>
      <tp>
        <v>63.28</v>
        <stp/>
        <stp>##V3_BDPV12</stp>
        <stp>PVH US Equity</stp>
        <stp>PX_YEST_CLOSE</stp>
        <stp>[Crispin Spreadsheet.xlsx]OEI!R784C6</stp>
        <tr r="F784" s="1"/>
      </tp>
      <tp>
        <v>1.4813000000000001</v>
        <stp/>
        <stp>##V3_BDPV12</stp>
        <stp>USDAUD Curncy</stp>
        <stp>PX_YEST_CLOSE</stp>
        <stp>[Crispin Spreadsheet.xlsx]FDXC!R8C26</stp>
        <tr r="Z8" s="8"/>
      </tp>
      <tp>
        <v>1.4813000000000001</v>
        <stp/>
        <stp>##V3_BDPV12</stp>
        <stp>USDAUD Curncy</stp>
        <stp>PX_YEST_CLOSE</stp>
        <stp>[Crispin Spreadsheet.xlsx]FDXC!R7C26</stp>
        <tr r="Z7" s="8"/>
      </tp>
      <tp>
        <v>1.4813000000000001</v>
        <stp/>
        <stp>##V3_BDPV12</stp>
        <stp>USDAUD Curncy</stp>
        <stp>PX_YEST_CLOSE</stp>
        <stp>[Crispin Spreadsheet.xlsx]FDXC!R6C26</stp>
        <tr r="Z6" s="8"/>
      </tp>
      <tp t="s">
        <v>USD</v>
        <stp/>
        <stp>##V3_BDPV12</stp>
        <stp>RIG US Equity</stp>
        <stp>CRNCY</stp>
        <stp>[Crispin Spreadsheet.xlsx]OEI!R805C4</stp>
        <tr r="D805" s="1"/>
      </tp>
      <tp t="s">
        <v>EUR</v>
        <stp/>
        <stp>##V3_BDPV12</stp>
        <stp>IVG IM Equity</stp>
        <stp>CRNCY</stp>
        <stp>[Crispin Spreadsheet.xlsx]OEI!R244C4</stp>
        <tr r="D244" s="1"/>
      </tp>
      <tp t="s">
        <v>USD</v>
        <stp/>
        <stp>##V3_BDPV12</stp>
        <stp>CMG US Equity</stp>
        <stp>CRNCY</stp>
        <stp>[Crispin Spreadsheet.xlsx]OEI!R681C4</stp>
        <tr r="D681" s="1"/>
      </tp>
      <tp t="s">
        <v>GBp</v>
        <stp/>
        <stp>##V3_BDPV12</stp>
        <stp>CPG LN Equity</stp>
        <stp>CRNCY</stp>
        <stp>[Crispin Spreadsheet.xlsx]OEI!R491C4</stp>
        <tr r="D491" s="1"/>
      </tp>
      <tp t="s">
        <v>GBp</v>
        <stp/>
        <stp>##V3_BDPV12</stp>
        <stp>HTG LN Equity</stp>
        <stp>CRNCY</stp>
        <stp>[Crispin Spreadsheet.xlsx]OEI!R525C4</stp>
        <tr r="D525" s="1"/>
      </tp>
      <tp t="s">
        <v>EUR</v>
        <stp/>
        <stp>##V3_BDPV12</stp>
        <stp>GBF GY Equity</stp>
        <stp>CRNCY</stp>
        <stp>[Crispin Spreadsheet.xlsx]OEI!R154C4</stp>
        <tr r="D154" s="1"/>
      </tp>
      <tp>
        <v>291.8</v>
        <stp/>
        <stp>##V3_BDPV12</stp>
        <stp>DOM LN Equity</stp>
        <stp>PX_YEST_CLOSE</stp>
        <stp>[Crispin Spreadsheet.xlsx]OEI!R500C6</stp>
        <tr r="F500" s="1"/>
      </tp>
      <tp>
        <v>11193</v>
        <stp/>
        <stp>##V3_BDPV12</stp>
        <stp>SMA Index</stp>
        <stp>LAST_PRICE</stp>
        <stp>[Crispin Spreadsheet.xlsx]OEI!R415C7</stp>
        <tr r="G415" s="1"/>
      </tp>
      <tp>
        <v>8331</v>
        <stp/>
        <stp>##V3_BDPV12</stp>
        <stp>IBA Index</stp>
        <stp>LAST_PRICE</stp>
        <stp>[Crispin Spreadsheet.xlsx]OEI!R375C7</stp>
        <tr r="G375" s="1"/>
      </tp>
      <tp>
        <v>14439</v>
        <stp/>
        <stp>##V3_BDPV12</stp>
        <stp>GXA Index</stp>
        <stp>LAST_PRICE</stp>
        <stp>[Crispin Spreadsheet.xlsx]OEI!R145C7</stp>
        <tr r="G145" s="1"/>
      </tp>
      <tp>
        <v>22.32</v>
        <stp/>
        <stp>##V3_BDPV12</stp>
        <stp>BAR BB Equity</stp>
        <stp>PX_YEST_CLOSE</stp>
        <stp>[Crispin Spreadsheet.xlsx]OEI!R38C6</stp>
        <tr r="F38" s="1"/>
      </tp>
      <tp>
        <v>104.9</v>
        <stp/>
        <stp>##V3_BDPV12</stp>
        <stp>FGP LN Equity</stp>
        <stp>PX_YEST_CLOSE</stp>
        <stp>[Crispin Spreadsheet.xlsx]OEI!R508C6</stp>
        <tr r="F508" s="1"/>
      </tp>
      <tp t="s">
        <v>EUR</v>
        <stp/>
        <stp>##V3_BDPV12</stp>
        <stp>BNP FP Equity</stp>
        <stp>CRNCY</stp>
        <stp>[Crispin Spreadsheet.xlsx]OEI!R96C4</stp>
        <tr r="D96" s="1"/>
      </tp>
      <tp t="s">
        <v>EUR</v>
        <stp/>
        <stp>##V3_BDPV12</stp>
        <stp>IFX GY Equity</stp>
        <stp>CRNCY</stp>
        <stp>[Crispin Spreadsheet.xlsx]OEI!R170C4</stp>
        <tr r="D170" s="1"/>
      </tp>
      <tp>
        <v>124.15</v>
        <stp/>
        <stp>##V3_BDPV12</stp>
        <stp>BT/A LN Equity</stp>
        <stp>LAST_PRICE</stp>
        <stp>[Crispin Spreadsheet.xlsx]OPE!R35C7</stp>
        <tr r="G35" s="7"/>
      </tp>
      <tp t="s">
        <v>GBP</v>
        <stp/>
        <stp>##V3_BDPV12</stp>
        <stp>GB00BM8Z2W66 Govt</stp>
        <stp>CRNCY</stp>
        <stp>[Crispin Spreadsheet.xlsx]GILT!R10C4</stp>
        <tr r="D10" s="4"/>
      </tp>
      <tp>
        <v>1</v>
        <stp/>
        <stp>##V3_BDPV12</stp>
        <stp>EURGBp Curncy</stp>
        <stp>QUOTE_FACTOR</stp>
        <stp>[Crispin Spreadsheet.xlsx]OPE!R42C12</stp>
        <tr r="L42" s="7"/>
      </tp>
      <tp>
        <v>1</v>
        <stp/>
        <stp>##V3_BDPV12</stp>
        <stp>EURGBp Curncy</stp>
        <stp>QUOTE_FACTOR</stp>
        <stp>[Crispin Spreadsheet.xlsx]OPE!R43C12</stp>
        <tr r="L43" s="7"/>
      </tp>
      <tp>
        <v>1</v>
        <stp/>
        <stp>##V3_BDPV12</stp>
        <stp>EURGBp Curncy</stp>
        <stp>QUOTE_FACTOR</stp>
        <stp>[Crispin Spreadsheet.xlsx]OPE!R40C12</stp>
        <tr r="L40" s="7"/>
      </tp>
      <tp>
        <v>1</v>
        <stp/>
        <stp>##V3_BDPV12</stp>
        <stp>EURGBp Curncy</stp>
        <stp>QUOTE_FACTOR</stp>
        <stp>[Crispin Spreadsheet.xlsx]OPE!R46C12</stp>
        <tr r="L46" s="7"/>
      </tp>
      <tp>
        <v>1</v>
        <stp/>
        <stp>##V3_BDPV12</stp>
        <stp>EURGBp Curncy</stp>
        <stp>QUOTE_FACTOR</stp>
        <stp>[Crispin Spreadsheet.xlsx]OPE!R47C12</stp>
        <tr r="L47" s="7"/>
      </tp>
      <tp>
        <v>1</v>
        <stp/>
        <stp>##V3_BDPV12</stp>
        <stp>EURGBp Curncy</stp>
        <stp>QUOTE_FACTOR</stp>
        <stp>[Crispin Spreadsheet.xlsx]OPE!R44C12</stp>
        <tr r="L44" s="7"/>
      </tp>
      <tp>
        <v>1</v>
        <stp/>
        <stp>##V3_BDPV12</stp>
        <stp>EURGBp Curncy</stp>
        <stp>QUOTE_FACTOR</stp>
        <stp>[Crispin Spreadsheet.xlsx]OPE!R48C12</stp>
        <tr r="L48" s="7"/>
      </tp>
      <tp>
        <v>1</v>
        <stp/>
        <stp>##V3_BDPV12</stp>
        <stp>EURGBp Curncy</stp>
        <stp>QUOTE_FACTOR</stp>
        <stp>[Crispin Spreadsheet.xlsx]OPE!R49C12</stp>
        <tr r="L49" s="7"/>
      </tp>
      <tp>
        <v>1</v>
        <stp/>
        <stp>##V3_BDPV12</stp>
        <stp>EURGBp Curncy</stp>
        <stp>QUOTE_FACTOR</stp>
        <stp>[Crispin Spreadsheet.xlsx]OPE!R52C12</stp>
        <tr r="L52" s="7"/>
      </tp>
      <tp>
        <v>1</v>
        <stp/>
        <stp>##V3_BDPV12</stp>
        <stp>EURGBp Curncy</stp>
        <stp>QUOTE_FACTOR</stp>
        <stp>[Crispin Spreadsheet.xlsx]OPE!R53C12</stp>
        <tr r="L53" s="7"/>
      </tp>
      <tp>
        <v>1</v>
        <stp/>
        <stp>##V3_BDPV12</stp>
        <stp>EURGBp Curncy</stp>
        <stp>QUOTE_FACTOR</stp>
        <stp>[Crispin Spreadsheet.xlsx]OPE!R50C12</stp>
        <tr r="L50" s="7"/>
      </tp>
      <tp>
        <v>1</v>
        <stp/>
        <stp>##V3_BDPV12</stp>
        <stp>EURGBp Curncy</stp>
        <stp>QUOTE_FACTOR</stp>
        <stp>[Crispin Spreadsheet.xlsx]OPE!R51C12</stp>
        <tr r="L51" s="7"/>
      </tp>
      <tp>
        <v>1</v>
        <stp/>
        <stp>##V3_BDPV12</stp>
        <stp>EURGBp Curncy</stp>
        <stp>QUOTE_FACTOR</stp>
        <stp>[Crispin Spreadsheet.xlsx]OPE!R56C12</stp>
        <tr r="L56" s="7"/>
      </tp>
      <tp>
        <v>1</v>
        <stp/>
        <stp>##V3_BDPV12</stp>
        <stp>EURGBp Curncy</stp>
        <stp>QUOTE_FACTOR</stp>
        <stp>[Crispin Spreadsheet.xlsx]OPE!R57C12</stp>
        <tr r="L57" s="7"/>
      </tp>
      <tp>
        <v>1</v>
        <stp/>
        <stp>##V3_BDPV12</stp>
        <stp>EURGBp Curncy</stp>
        <stp>QUOTE_FACTOR</stp>
        <stp>[Crispin Spreadsheet.xlsx]OPE!R54C12</stp>
        <tr r="L54" s="7"/>
      </tp>
      <tp>
        <v>1</v>
        <stp/>
        <stp>##V3_BDPV12</stp>
        <stp>EURGBp Curncy</stp>
        <stp>QUOTE_FACTOR</stp>
        <stp>[Crispin Spreadsheet.xlsx]OPE!R55C12</stp>
        <tr r="L55" s="7"/>
      </tp>
      <tp>
        <v>1</v>
        <stp/>
        <stp>##V3_BDPV12</stp>
        <stp>EURGBp Curncy</stp>
        <stp>QUOTE_FACTOR</stp>
        <stp>[Crispin Spreadsheet.xlsx]OPE!R59C12</stp>
        <tr r="L59" s="7"/>
      </tp>
      <tp>
        <v>1</v>
        <stp/>
        <stp>##V3_BDPV12</stp>
        <stp>EURGBp Curncy</stp>
        <stp>QUOTE_FACTOR</stp>
        <stp>[Crispin Spreadsheet.xlsx]OPE!R62C12</stp>
        <tr r="L62" s="7"/>
      </tp>
      <tp>
        <v>1</v>
        <stp/>
        <stp>##V3_BDPV12</stp>
        <stp>EURGBp Curncy</stp>
        <stp>QUOTE_FACTOR</stp>
        <stp>[Crispin Spreadsheet.xlsx]OPE!R60C12</stp>
        <tr r="L60" s="7"/>
      </tp>
      <tp>
        <v>1</v>
        <stp/>
        <stp>##V3_BDPV12</stp>
        <stp>EURGBp Curncy</stp>
        <stp>QUOTE_FACTOR</stp>
        <stp>[Crispin Spreadsheet.xlsx]OPE!R61C12</stp>
        <tr r="L61" s="7"/>
      </tp>
      <tp>
        <v>1</v>
        <stp/>
        <stp>##V3_BDPV12</stp>
        <stp>EURGBp Curncy</stp>
        <stp>QUOTE_FACTOR</stp>
        <stp>[Crispin Spreadsheet.xlsx]OPE!R32C12</stp>
        <tr r="L32" s="7"/>
      </tp>
      <tp>
        <v>1</v>
        <stp/>
        <stp>##V3_BDPV12</stp>
        <stp>EURGBp Curncy</stp>
        <stp>QUOTE_FACTOR</stp>
        <stp>[Crispin Spreadsheet.xlsx]OPE!R33C12</stp>
        <tr r="L33" s="7"/>
      </tp>
      <tp>
        <v>1</v>
        <stp/>
        <stp>##V3_BDPV12</stp>
        <stp>EURGBp Curncy</stp>
        <stp>QUOTE_FACTOR</stp>
        <stp>[Crispin Spreadsheet.xlsx]OPE!R31C12</stp>
        <tr r="L31" s="7"/>
      </tp>
      <tp>
        <v>1</v>
        <stp/>
        <stp>##V3_BDPV12</stp>
        <stp>EURGBp Curncy</stp>
        <stp>QUOTE_FACTOR</stp>
        <stp>[Crispin Spreadsheet.xlsx]OPE!R36C12</stp>
        <tr r="L36" s="7"/>
      </tp>
      <tp>
        <v>1</v>
        <stp/>
        <stp>##V3_BDPV12</stp>
        <stp>EURGBp Curncy</stp>
        <stp>QUOTE_FACTOR</stp>
        <stp>[Crispin Spreadsheet.xlsx]OPE!R37C12</stp>
        <tr r="L37" s="7"/>
      </tp>
      <tp>
        <v>1</v>
        <stp/>
        <stp>##V3_BDPV12</stp>
        <stp>EURGBp Curncy</stp>
        <stp>QUOTE_FACTOR</stp>
        <stp>[Crispin Spreadsheet.xlsx]OPE!R34C12</stp>
        <tr r="L34" s="7"/>
      </tp>
      <tp>
        <v>1</v>
        <stp/>
        <stp>##V3_BDPV12</stp>
        <stp>EURGBp Curncy</stp>
        <stp>QUOTE_FACTOR</stp>
        <stp>[Crispin Spreadsheet.xlsx]OPE!R35C12</stp>
        <tr r="L35" s="7"/>
      </tp>
      <tp>
        <v>1</v>
        <stp/>
        <stp>##V3_BDPV12</stp>
        <stp>EURGBp Curncy</stp>
        <stp>QUOTE_FACTOR</stp>
        <stp>[Crispin Spreadsheet.xlsx]OPE!R38C12</stp>
        <tr r="L38" s="7"/>
      </tp>
      <tp>
        <v>1</v>
        <stp/>
        <stp>##V3_BDPV12</stp>
        <stp>EURGBp Curncy</stp>
        <stp>QUOTE_FACTOR</stp>
        <stp>[Crispin Spreadsheet.xlsx]OPE!R39C12</stp>
        <tr r="L39" s="7"/>
      </tp>
      <tp>
        <v>108.85</v>
        <stp/>
        <stp>##V3_BDPV12</stp>
        <stp>CF US Equity</stp>
        <stp>LAST_PRICE</stp>
        <stp>[Crispin Spreadsheet.xlsx]OPUS!R81C7</stp>
        <tr r="G81" s="6"/>
      </tp>
      <tp t="s">
        <v>DAX INDEX FUTURE  Dec22</v>
        <stp/>
        <stp>##V3_BDPV12</stp>
        <stp>GXA Index</stp>
        <stp>NAME</stp>
        <stp>[Crispin Spreadsheet.xlsx]OEI!R145C5</stp>
        <tr r="E145" s="1"/>
      </tp>
      <tp t="s">
        <v>EUR</v>
        <stp/>
        <stp>##V3_BDPV12</stp>
        <stp>BTSA Comdty</stp>
        <stp>CRNCY</stp>
        <stp>[Crispin Spreadsheet.xlsx]OEI!R840C4</stp>
        <tr r="D840" s="1"/>
      </tp>
      <tp>
        <v>175.2</v>
        <stp/>
        <stp>##V3_BDPV12</stp>
        <stp>EL FP Equity</stp>
        <stp>PX_YEST_CLOSE</stp>
        <stp>[Crispin Spreadsheet.xlsx]OEI!R107C6</stp>
        <tr r="F107" s="1"/>
      </tp>
      <tp>
        <v>797</v>
        <stp/>
        <stp>##V3_BDPV12</stp>
        <stp>W A Comdty</stp>
        <stp>PX_YEST_CLOSE</stp>
        <stp>[Crispin Spreadsheet.xlsx]OEI!R845C6</stp>
        <tr r="F845" s="1"/>
      </tp>
      <tp>
        <v>105.36</v>
        <stp/>
        <stp>##V3_BDPV12</stp>
        <stp>G A Comdty</stp>
        <stp>PX_YEST_CLOSE</stp>
        <stp>[Crispin Spreadsheet.xlsx]OEI!R835C6</stp>
        <tr r="F835" s="1"/>
      </tp>
      <tp>
        <v>178.36</v>
        <stp/>
        <stp>##V3_BDPV12</stp>
        <stp>BA US Equity</stp>
        <stp>PX_YEST_CLOSE</stp>
        <stp>[Crispin Spreadsheet.xlsx]OEI!R673C6</stp>
        <tr r="F673" s="1"/>
      </tp>
      <tp>
        <v>10.450900000000001</v>
        <stp/>
        <stp>##V3_BDPV12</stp>
        <stp>USDSEK Curncy</stp>
        <stp>LAST_PRICE</stp>
        <stp>[Crispin Spreadsheet.xlsx]FDXC!R105C13</stp>
        <tr r="M105" s="8"/>
      </tp>
      <tp>
        <v>2.44</v>
        <stp/>
        <stp>##V3_BDPV12</stp>
        <stp>SMR AU Equity</stp>
        <stp>PX_YEST_CLOSE</stp>
        <stp>[Crispin Spreadsheet.xlsx]OPUS!R7C6</stp>
        <tr r="F7" s="6"/>
      </tp>
      <tp t="s">
        <v>EUR</v>
        <stp/>
        <stp>##V3_BDPV12</stp>
        <stp>CBK GY Equity</stp>
        <stp>CRNCY</stp>
        <stp>[Crispin Spreadsheet.xlsx]OEI!R155C4</stp>
        <tr r="D155" s="1"/>
      </tp>
      <tp t="s">
        <v>GBp</v>
        <stp/>
        <stp>##V3_BDPV12</stp>
        <stp>CRH LN Equity</stp>
        <stp>CRNCY</stp>
        <stp>[Crispin Spreadsheet.xlsx]OEI!R492C4</stp>
        <tr r="D492" s="1"/>
      </tp>
      <tp t="s">
        <v>GBp</v>
        <stp/>
        <stp>##V3_BDPV12</stp>
        <stp>RTO LN Equity</stp>
        <stp>CRNCY</stp>
        <stp>[Crispin Spreadsheet.xlsx]OEI!R594C4</stp>
        <tr r="D594" s="1"/>
      </tp>
      <tp t="s">
        <v>EUR</v>
        <stp/>
        <stp>##V3_BDPV12</stp>
        <stp>WLN FP Equity</stp>
        <stp>CRNCY</stp>
        <stp>[Crispin Spreadsheet.xlsx]OEI!R142C4</stp>
        <tr r="D142" s="1"/>
      </tp>
      <tp t="s">
        <v>GBp</v>
        <stp/>
        <stp>##V3_BDPV12</stp>
        <stp>MTC LN Equity</stp>
        <stp>CRNCY</stp>
        <stp>[Crispin Spreadsheet.xlsx]OEI!R564C4</stp>
        <tr r="D564" s="1"/>
      </tp>
      <tp>
        <v>5379</v>
        <stp/>
        <stp>##V3_BDPV12</stp>
        <stp>RIO LN Equity</stp>
        <stp>PX_YEST_CLOSE</stp>
        <stp>[Crispin Spreadsheet.xlsx]OEI!R597C6</stp>
        <tr r="F597" s="1"/>
      </tp>
      <tp t="s">
        <v>USD</v>
        <stp/>
        <stp>##V3_BDPV12</stp>
        <stp>ELF US Equity</stp>
        <stp>CRNCY</stp>
        <stp>[Crispin Spreadsheet.xlsx]OEI!R701C4</stp>
        <tr r="D701" s="1"/>
      </tp>
      <tp t="s">
        <v>EUR</v>
        <stp/>
        <stp>##V3_BDPV12</stp>
        <stp>ELE SQ Equity</stp>
        <stp>CRNCY</stp>
        <stp>[Crispin Spreadsheet.xlsx]OEI!R383C4</stp>
        <tr r="D383" s="1"/>
      </tp>
      <tp t="s">
        <v>GBp</v>
        <stp/>
        <stp>##V3_BDPV12</stp>
        <stp>IQE LN Equity</stp>
        <stp>CRNCY</stp>
        <stp>[Crispin Spreadsheet.xlsx]OEI!R541C4</stp>
        <tr r="D541" s="1"/>
      </tp>
      <tp>
        <v>4498.76</v>
        <stp/>
        <stp>##V3_BDPV12</stp>
        <stp>NVR US Equity</stp>
        <stp>PX_YEST_CLOSE</stp>
        <stp>[Crispin Spreadsheet.xlsx]OEI!R765C6</stp>
        <tr r="F765" s="1"/>
      </tp>
      <tp>
        <v>31.69</v>
        <stp/>
        <stp>##V3_BDPV12</stp>
        <stp>TRQ US Equity</stp>
        <stp>PX_YEST_CLOSE</stp>
        <stp>[Crispin Spreadsheet.xlsx]OEI!R811C6</stp>
        <tr r="F811" s="1"/>
      </tp>
      <tp t="s">
        <v>GBp</v>
        <stp/>
        <stp>##V3_BDPV12</stp>
        <stp>DVO LN Equity</stp>
        <stp>CRNCY</stp>
        <stp>[Crispin Spreadsheet.xlsx]OPE!R37C4</stp>
        <tr r="D37" s="7"/>
      </tp>
      <tp>
        <v>38.28</v>
        <stp/>
        <stp>##V3_BDPV12</stp>
        <stp>DPW GY Equity</stp>
        <stp>PX_YEST_CLOSE</stp>
        <stp>[Crispin Spreadsheet.xlsx]OEI!R159C6</stp>
        <tr r="F159" s="1"/>
      </tp>
      <tp>
        <v>1.7916000000000001</v>
        <stp/>
        <stp>##V3_BDPV12</stp>
        <stp>GBPAUD Curncy</stp>
        <stp>PX_YEST_CLOSE</stp>
        <stp>[Crispin Spreadsheet.xlsx]OPUS!R6C26</stp>
        <tr r="Z6" s="6"/>
      </tp>
      <tp>
        <v>1.7916000000000001</v>
        <stp/>
        <stp>##V3_BDPV12</stp>
        <stp>GBPAUD Curncy</stp>
        <stp>PX_YEST_CLOSE</stp>
        <stp>[Crispin Spreadsheet.xlsx]OPUS!R7C26</stp>
        <tr r="Z7" s="6"/>
      </tp>
      <tp>
        <v>1.7916000000000001</v>
        <stp/>
        <stp>##V3_BDPV12</stp>
        <stp>GBPAUD Curncy</stp>
        <stp>PX_YEST_CLOSE</stp>
        <stp>[Crispin Spreadsheet.xlsx]OPUS!R8C26</stp>
        <tr r="Z8" s="6"/>
      </tp>
      <tp t="s">
        <v>USD</v>
        <stp/>
        <stp>##V3_BDPV12</stp>
        <stp>WHR US Equity</stp>
        <stp>CRNCY</stp>
        <stp>[Crispin Spreadsheet.xlsx]OEI!R825C4</stp>
        <tr r="D825" s="1"/>
      </tp>
      <tp>
        <v>24.96</v>
        <stp/>
        <stp>##V3_BDPV12</stp>
        <stp>ITX SQ Equity</stp>
        <stp>PX_YEST_CLOSE</stp>
        <stp>[Crispin Spreadsheet.xlsx]OEI!R385C6</stp>
        <tr r="F385" s="1"/>
      </tp>
      <tp t="s">
        <v>EUR</v>
        <stp/>
        <stp>##V3_BDPV12</stp>
        <stp>HOT GY Equity</stp>
        <stp>CRNCY</stp>
        <stp>[Crispin Spreadsheet.xlsx]OEI!R168C4</stp>
        <tr r="D168" s="1"/>
      </tp>
      <tp t="s">
        <v>GBp</v>
        <stp/>
        <stp>##V3_BDPV12</stp>
        <stp>NXT LN Equity</stp>
        <stp>CRNCY</stp>
        <stp>[Crispin Spreadsheet.xlsx]OEI!R568C4</stp>
        <tr r="D568" s="1"/>
      </tp>
      <tp t="s">
        <v>GBp</v>
        <stp/>
        <stp>##V3_BDPV12</stp>
        <stp>BT/A LN Equity</stp>
        <stp>CRNCY</stp>
        <stp>[Crispin Spreadsheet.xlsx]OPE!R35C4</stp>
        <tr r="D35" s="7"/>
      </tp>
      <tp t="s">
        <v>USD</v>
        <stp/>
        <stp>##V3_BDPV12</stp>
        <stp>RTYA Index</stp>
        <stp>CRNCY</stp>
        <stp>[Crispin Spreadsheet.xlsx]OEI!R640C4</stp>
        <tr r="D640" s="1"/>
      </tp>
      <tp>
        <v>17.734999999999999</v>
        <stp/>
        <stp>##V3_BDPV12</stp>
        <stp>FR FP Equity</stp>
        <stp>PX_YEST_CLOSE</stp>
        <stp>[Crispin Spreadsheet.xlsx]OEI!R137C6</stp>
        <tr r="F137" s="1"/>
      </tp>
      <tp>
        <v>15.22</v>
        <stp/>
        <stp>##V3_BDPV12</stp>
        <stp>EBRO SQ Equity</stp>
        <stp>PX_YEST_CLOSE</stp>
        <stp>[Crispin Spreadsheet.xlsx]OPE!R25C6</stp>
        <tr r="F25" s="7"/>
      </tp>
      <tp>
        <v>76.28</v>
        <stp/>
        <stp>##V3_BDPV12</stp>
        <stp>CLA Comdty</stp>
        <stp>PX_YEST_CLOSE</stp>
        <stp>[Crispin Spreadsheet.xlsx]OEI!R846C6</stp>
        <tr r="F846" s="1"/>
      </tp>
      <tp>
        <v>149.02000000000001</v>
        <stp/>
        <stp>##V3_BDPV12</stp>
        <stp>JBA Comdty</stp>
        <stp>PX_YEST_CLOSE</stp>
        <stp>[Crispin Spreadsheet.xlsx]OEI!R836C6</stp>
        <tr r="F836" s="1"/>
      </tp>
      <tp>
        <v>113</v>
        <stp/>
        <stp>##V3_BDPV12</stp>
        <stp>RE/ LN Equity</stp>
        <stp>PX_YEST_CLOSE</stp>
        <stp>[Crispin Spreadsheet.xlsx]OEI!R588C6</stp>
        <tr r="F588" s="1"/>
      </tp>
      <tp t="s">
        <v>AUD</v>
        <stp/>
        <stp>##V3_BDPV12</stp>
        <stp>NHC AU Equity</stp>
        <stp>CRNCY</stp>
        <stp>[Crispin Spreadsheet.xlsx]SWAN!R7C4</stp>
        <tr r="D7" s="3"/>
      </tp>
      <tp>
        <v>86.79</v>
        <stp/>
        <stp>##V3_BDPV12</stp>
        <stp>LYB US Equity</stp>
        <stp>PX_YEST_CLOSE</stp>
        <stp>[Crispin Spreadsheet.xlsx]OEI!R749C6</stp>
        <tr r="F749" s="1"/>
      </tp>
      <tp t="s">
        <v>GBp</v>
        <stp/>
        <stp>##V3_BDPV12</stp>
        <stp>ABF LN Equity</stp>
        <stp>CRNCY</stp>
        <stp>[Crispin Spreadsheet.xlsx]OPE!R31C4</stp>
        <tr r="D31" s="7"/>
      </tp>
      <tp t="s">
        <v>GBp</v>
        <stp/>
        <stp>##V3_BDPV12</stp>
        <stp>GSK LN Equity</stp>
        <stp>CRNCY</stp>
        <stp>[Crispin Spreadsheet.xlsx]OEI!R510C4</stp>
        <tr r="D510" s="1"/>
      </tp>
      <tp>
        <v>70.900000000000006</v>
        <stp/>
        <stp>##V3_BDPV12</stp>
        <stp>GNC LN Equity</stp>
        <stp>PX_YEST_CLOSE</stp>
        <stp>[Crispin Spreadsheet.xlsx]OEI!R513C6</stp>
        <tr r="F513" s="1"/>
      </tp>
      <tp>
        <v>10.210000000000001</v>
        <stp/>
        <stp>##V3_BDPV12</stp>
        <stp>GYC GY Equity</stp>
        <stp>PX_YEST_CLOSE</stp>
        <stp>[Crispin Spreadsheet.xlsx]OEI!R163C6</stp>
        <tr r="F163" s="1"/>
      </tp>
      <tp t="s">
        <v>GBp</v>
        <stp/>
        <stp>##V3_BDPV12</stp>
        <stp>BA/ LN Equity</stp>
        <stp>CRNCY</stp>
        <stp>[Crispin Spreadsheet.xlsx]OPE!R32C4</stp>
        <tr r="D32" s="7"/>
      </tp>
      <tp>
        <v>268</v>
        <stp/>
        <stp>##V3_BDPV12</stp>
        <stp>BIG LN Equity</stp>
        <stp>PX_YEST_CLOSE</stp>
        <stp>[Crispin Spreadsheet.xlsx]OEI!R474C6</stp>
        <tr r="F474" s="1"/>
      </tp>
      <tp>
        <v>254.14</v>
        <stp/>
        <stp>##V3_BDPV12</stp>
        <stp>PXD US Equity</stp>
        <stp>PX_YEST_CLOSE</stp>
        <stp>[Crispin Spreadsheet.xlsx]OEI!R778C6</stp>
        <tr r="F778" s="1"/>
      </tp>
      <tp t="s">
        <v>USD</v>
        <stp/>
        <stp>##V3_BDPV12</stp>
        <stp>SJM US Equity</stp>
        <stp>CRNCY</stp>
        <stp>[Crispin Spreadsheet.xlsx]OEI!R734C4</stp>
        <tr r="D734" s="1"/>
      </tp>
      <tp>
        <v>245.8</v>
        <stp/>
        <stp>##V3_BDPV12</stp>
        <stp>CNE LN Equity</stp>
        <stp>PX_YEST_CLOSE</stp>
        <stp>[Crispin Spreadsheet.xlsx]OEI!R483C6</stp>
        <tr r="F483" s="1"/>
      </tp>
      <tp t="s">
        <v>CAD</v>
        <stp/>
        <stp>##V3_BDPV12</stp>
        <stp>AEM CN Equity</stp>
        <stp>CRNCY</stp>
        <stp>[Crispin Spreadsheet.xlsx]OEI!R52C4</stp>
        <tr r="D52" s="1"/>
      </tp>
      <tp t="s">
        <v>GBp</v>
        <stp/>
        <stp>##V3_BDPV12</stp>
        <stp>FTC LN Equity</stp>
        <stp>CRNCY</stp>
        <stp>[Crispin Spreadsheet.xlsx]OEI!R507C4</stp>
        <tr r="D507" s="1"/>
      </tp>
      <tp>
        <v>156.5</v>
        <stp/>
        <stp>##V3_BDPV12</stp>
        <stp>HUW LN Equity</stp>
        <stp>PX_YEST_CLOSE</stp>
        <stp>[Crispin Spreadsheet.xlsx]OPE!R42C6</stp>
        <tr r="F42" s="7"/>
      </tp>
      <tp>
        <v>21.06</v>
        <stp/>
        <stp>##V3_BDPV12</stp>
        <stp>KLK MK Equity</stp>
        <stp>PX_YEST_CLOSE</stp>
        <stp>[Crispin Spreadsheet.xlsx]OEI!R314C6</stp>
        <tr r="F314" s="1"/>
      </tp>
      <tp t="s">
        <v>NOK</v>
        <stp/>
        <stp>##V3_BDPV12</stp>
        <stp>STB NO Equity</stp>
        <stp>CRNCY</stp>
        <stp>[Crispin Spreadsheet.xlsx]OEI!R346C4</stp>
        <tr r="D346" s="1"/>
      </tp>
      <tp t="s">
        <v>EUR</v>
        <stp/>
        <stp>##V3_BDPV12</stp>
        <stp>MBG GY Equity</stp>
        <stp>CRNCY</stp>
        <stp>[Crispin Spreadsheet.xlsx]OEI!R156C4</stp>
        <tr r="D156" s="1"/>
      </tp>
      <tp t="s">
        <v>GBp</v>
        <stp/>
        <stp>##V3_BDPV12</stp>
        <stp>IWG LN Equity</stp>
        <stp>CRNCY</stp>
        <stp>[Crispin Spreadsheet.xlsx]OEI!R544C4</stp>
        <tr r="D544" s="1"/>
      </tp>
      <tp>
        <v>43.662999999999997</v>
        <stp/>
        <stp>##V3_BDPV12</stp>
        <stp>GB00BMBL1D50 Govt</stp>
        <stp>LAST_PRICE</stp>
        <stp>[Crispin Spreadsheet.xlsx]SWAN!R159C7</stp>
        <tr r="G159" s="3"/>
      </tp>
      <tp>
        <v>10.7</v>
        <stp/>
        <stp>##V3_BDPV12</stp>
        <stp>NOL NO Equity</stp>
        <stp>PX_YEST_CLOSE</stp>
        <stp>[Crispin Spreadsheet.xlsx]OEI!R343C6</stp>
        <tr r="F343" s="1"/>
      </tp>
      <tp>
        <v>14.84</v>
        <stp/>
        <stp>##V3_BDPV12</stp>
        <stp>GPS US Equity</stp>
        <stp>PX_YEST_CLOSE</stp>
        <stp>[Crispin Spreadsheet.xlsx]OEI!R720C6</stp>
        <tr r="F720" s="1"/>
      </tp>
      <tp t="s">
        <v>GBp</v>
        <stp/>
        <stp>##V3_BDPV12</stp>
        <stp>DRX LN Equity</stp>
        <stp>CRNCY</stp>
        <stp>[Crispin Spreadsheet.xlsx]OEI!R501C4</stp>
        <tr r="D501" s="1"/>
      </tp>
      <tp>
        <v>25.05</v>
        <stp/>
        <stp>##V3_BDPV12</stp>
        <stp>ENW LN Equity</stp>
        <stp>PX_YEST_CLOSE</stp>
        <stp>[Crispin Spreadsheet.xlsx]OEI!R593C6</stp>
        <tr r="F593" s="1"/>
      </tp>
      <tp t="s">
        <v>GBp</v>
        <stp/>
        <stp>##V3_BDPV12</stp>
        <stp>HUR LN Equity</stp>
        <stp>CRNCY</stp>
        <stp>[Crispin Spreadsheet.xlsx]OEI!R526C4</stp>
        <tr r="D526" s="1"/>
      </tp>
      <tp t="s">
        <v>EUR</v>
        <stp/>
        <stp>##V3_BDPV12</stp>
        <stp>ISP IM Equity</stp>
        <stp>CRNCY</stp>
        <stp>[Crispin Spreadsheet.xlsx]OEI!R243C4</stp>
        <tr r="D243" s="1"/>
      </tp>
      <tp t="s">
        <v>EUR</v>
        <stp/>
        <stp>##V3_BDPV12</stp>
        <stp>ALV GY Equity</stp>
        <stp>CRNCY</stp>
        <stp>[Crispin Spreadsheet.xlsx]OEI!R148C4</stp>
        <tr r="D148" s="1"/>
      </tp>
      <tp t="s">
        <v>USD</v>
        <stp/>
        <stp>##V3_BDPV12</stp>
        <stp>DHT US Equity</stp>
        <stp>CRNCY</stp>
        <stp>[Crispin Spreadsheet.xlsx]OEI!R696C4</stp>
        <tr r="D696" s="1"/>
      </tp>
      <tp>
        <v>67.483000000000004</v>
        <stp/>
        <stp>##V3_BDPV12</stp>
        <stp>GB00BFMCN652 Govt</stp>
        <stp>PX_YEST_CLOSE</stp>
        <stp>[Crispin Spreadsheet.xlsx]OEI!R873C6</stp>
        <tr r="F873" s="1"/>
      </tp>
      <tp>
        <v>388.86</v>
        <stp/>
        <stp>##V3_BDPV12</stp>
        <stp>GS US Equity</stp>
        <stp>PX_YEST_CLOSE</stp>
        <stp>[Crispin Spreadsheet.xlsx]OEI!R724C6</stp>
        <tr r="F724" s="1"/>
      </tp>
      <tp>
        <v>20.627199999999998</v>
        <stp/>
        <stp>##V3_BDPV12</stp>
        <stp>GBPZAr Curncy</stp>
        <stp>LAST_PRICE</stp>
        <stp>[Crispin Spreadsheet.xlsx]OPUS!R120C13</stp>
        <tr r="M120" s="6"/>
      </tp>
      <tp>
        <v>20.627199999999998</v>
        <stp/>
        <stp>##V3_BDPV12</stp>
        <stp>GBPZAr Curncy</stp>
        <stp>LAST_PRICE</stp>
        <stp>[Crispin Spreadsheet.xlsx]OPUS!R119C13</stp>
        <tr r="M119" s="6"/>
      </tp>
      <tp>
        <v>38.92</v>
        <stp/>
        <stp>##V3_BDPV12</stp>
        <stp>FL US Equity</stp>
        <stp>PX_YEST_CLOSE</stp>
        <stp>[Crispin Spreadsheet.xlsx]OEI!R715C6</stp>
        <tr r="F715" s="1"/>
      </tp>
      <tp>
        <v>220.01</v>
        <stp/>
        <stp>##V3_BDPV12</stp>
        <stp>EL US Equity</stp>
        <stp>PX_YEST_CLOSE</stp>
        <stp>[Crispin Spreadsheet.xlsx]OEI!R706C6</stp>
        <tr r="F706" s="1"/>
      </tp>
      <tp>
        <v>140.49</v>
        <stp/>
        <stp>##V3_BDPV12</stp>
        <stp>RXA Comdty</stp>
        <stp>PX_YEST_CLOSE</stp>
        <stp>[Crispin Spreadsheet.xlsx]OEI!R837C6</stp>
        <tr r="F837" s="1"/>
      </tp>
      <tp>
        <v>19.330000000000002</v>
        <stp/>
        <stp>##V3_BDPV12</stp>
        <stp>SBA Comdty</stp>
        <stp>PX_YEST_CLOSE</stp>
        <stp>[Crispin Spreadsheet.xlsx]OEI!R847C6</stp>
        <tr r="F847" s="1"/>
      </tp>
      <tp t="s">
        <v>EUR</v>
        <stp/>
        <stp>##V3_BDPV12</stp>
        <stp>VK FP Equity</stp>
        <stp>CRNCY</stp>
        <stp>[Crispin Spreadsheet.xlsx]OEI!R138C4</stp>
        <tr r="D138" s="1"/>
      </tp>
      <tp>
        <v>1</v>
        <stp/>
        <stp>##V3_BDPV12</stp>
        <stp>EURSEK Curncy</stp>
        <stp>QUOTE_FACTOR</stp>
        <stp>[Crispin Spreadsheet.xlsx]OEI!R900C12</stp>
        <tr r="L900" s="1"/>
      </tp>
      <tp>
        <v>1</v>
        <stp/>
        <stp>##V3_BDPV12</stp>
        <stp>EURNOK Curncy</stp>
        <stp>QUOTE_FACTOR</stp>
        <stp>[Crispin Spreadsheet.xlsx]OEI!R880C12</stp>
        <tr r="L880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>
        <v>1</v>
        <stp/>
        <stp>##V3_BDPV12</stp>
        <stp>EURSEK Curncy</stp>
        <stp>QUOTE_FACTOR</stp>
        <stp>[Crispin Spreadsheet.xlsx]OEI!R410C12</stp>
        <tr r="L410" s="1"/>
      </tp>
      <tp>
        <v>1</v>
        <stp/>
        <stp>##V3_BDPV12</stp>
        <stp>EURSEK Curncy</stp>
        <stp>QUOTE_FACTOR</stp>
        <stp>[Crispin Spreadsheet.xlsx]OEI!R411C12</stp>
        <tr r="L411" s="1"/>
      </tp>
      <tp>
        <v>1</v>
        <stp/>
        <stp>##V3_BDPV12</stp>
        <stp>EURSEK Curncy</stp>
        <stp>QUOTE_FACTOR</stp>
        <stp>[Crispin Spreadsheet.xlsx]OEI!R412C12</stp>
        <tr r="L412" s="1"/>
      </tp>
      <tp t="s">
        <v>EUR</v>
        <stp/>
        <stp>##V3_BDPV12</stp>
        <stp>DBK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USD</v>
        <stp/>
        <stp>##V3_BDPV12</stp>
        <stp>DHI US Equity</stp>
        <stp>CRNCY</stp>
        <stp>[Crispin Spreadsheet.xlsx]OEI!R697C4</stp>
        <tr r="D697" s="1"/>
      </tp>
      <tp t="s">
        <v>USD</v>
        <stp/>
        <stp>##V3_BDPV12</stp>
        <stp>VLO US Equity</stp>
        <stp>CRNCY</stp>
        <stp>[Crispin Spreadsheet.xlsx]OEI!R703C4</stp>
        <tr r="D703" s="1"/>
      </tp>
      <tp t="s">
        <v>GBp</v>
        <stp/>
        <stp>##V3_BDPV12</stp>
        <stp>MRO LN Equity</stp>
        <stp>CRNCY</stp>
        <stp>[Crispin Spreadsheet.xlsx]OEI!R560C4</stp>
        <tr r="D560" s="1"/>
      </tp>
      <tp t="s">
        <v>CAD</v>
        <stp/>
        <stp>##V3_BDPV12</stp>
        <stp>EDV CN Equity</stp>
        <stp>CRNCY</stp>
        <stp>[Crispin Spreadsheet.xlsx]OEI!R57C4</stp>
        <tr r="D57" s="1"/>
      </tp>
      <tp>
        <v>93.06</v>
        <stp/>
        <stp>##V3_BDPV12</stp>
        <stp>VOD LN Equity</stp>
        <stp>PX_YEST_CLOSE</stp>
        <stp>[Crispin Spreadsheet.xlsx]OEI!R633C6</stp>
        <tr r="F633" s="1"/>
      </tp>
      <tp>
        <v>267.5</v>
        <stp/>
        <stp>##V3_BDPV12</stp>
        <stp>HTG LN Equity</stp>
        <stp>PX_YEST_CLOSE</stp>
        <stp>[Crispin Spreadsheet.xlsx]OPE!R43C6</stp>
        <tr r="F43" s="7"/>
      </tp>
      <tp t="s">
        <v>USD</v>
        <stp/>
        <stp>##V3_BDPV12</stp>
        <stp>KGC US Equity</stp>
        <stp>CRNCY</stp>
        <stp>[Crispin Spreadsheet.xlsx]OEI!R738C4</stp>
        <tr r="D738" s="1"/>
      </tp>
      <tp>
        <v>14.298</v>
        <stp/>
        <stp>##V3_BDPV12</stp>
        <stp>ENI IM Equity</stp>
        <stp>PX_YEST_CLOSE</stp>
        <stp>[Crispin Spreadsheet.xlsx]OEI!R241C6</stp>
        <tr r="F241" s="1"/>
      </tp>
      <tp>
        <v>46581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SDF GY Equity</stp>
        <stp>CRNCY</stp>
        <stp>[Crispin Spreadsheet.xlsx]OEI!R171C4</stp>
        <tr r="D171" s="1"/>
      </tp>
      <tp>
        <v>100.5</v>
        <stp/>
        <stp>##V3_BDPV12</stp>
        <stp>TEL NO Equity</stp>
        <stp>PX_YEST_CLOSE</stp>
        <stp>[Crispin Spreadsheet.xlsx]OEI!R348C6</stp>
        <tr r="F348" s="1"/>
      </tp>
      <tp>
        <v>598.5</v>
        <stp/>
        <stp>##V3_BDPV12</stp>
        <stp>LRE LN Equity</stp>
        <stp>PX_YEST_CLOSE</stp>
        <stp>[Crispin Spreadsheet.xlsx]OPE!R47C6</stp>
        <tr r="F47" s="7"/>
      </tp>
      <tp t="s">
        <v>EUR</v>
        <stp/>
        <stp>##V3_BDPV12</stp>
        <stp>GLE FP Equity</stp>
        <stp>CRNCY</stp>
        <stp>[Crispin Spreadsheet.xlsx]OEI!R130C4</stp>
        <tr r="D130" s="1"/>
      </tp>
      <tp>
        <v>2.2749999999999999</v>
        <stp/>
        <stp>##V3_BDPV12</stp>
        <stp>IMM LN Equity</stp>
        <stp>PX_YEST_CLOSE</stp>
        <stp>[Crispin Spreadsheet.xlsx]OEI!R531C6</stp>
        <tr r="F531" s="1"/>
      </tp>
      <tp>
        <v>7505</v>
        <stp/>
        <stp>##V3_BDPV12</stp>
        <stp>Z A Index</stp>
        <stp>LAST_PRICE</stp>
        <stp>[Crispin Spreadsheet.xlsx]OEI!R446C7</stp>
        <tr r="G446" s="1"/>
      </tp>
      <tp>
        <v>134.62</v>
        <stp/>
        <stp>##V3_BDPV12</stp>
        <stp>EXP US Equity</stp>
        <stp>PX_YEST_CLOSE</stp>
        <stp>[Crispin Spreadsheet.xlsx]OEI!R699C6</stp>
        <tr r="F699" s="1"/>
      </tp>
      <tp>
        <v>94.5</v>
        <stp/>
        <stp>##V3_BDPV12</stp>
        <stp>SLP LN Equity</stp>
        <stp>PX_YEST_CLOSE</stp>
        <stp>[Crispin Spreadsheet.xlsx]OEI!R620C6</stp>
        <tr r="F620" s="1"/>
      </tp>
      <tp t="s">
        <v>GBp</v>
        <stp/>
        <stp>##V3_BDPV12</stp>
        <stp>HSX LN Equity</stp>
        <stp>CRNCY</stp>
        <stp>[Crispin Spreadsheet.xlsx]OEI!R521C4</stp>
        <tr r="D521" s="1"/>
      </tp>
      <tp t="s">
        <v>EUR</v>
        <stp/>
        <stp>##V3_BDPV12</stp>
        <stp>BIM FP Equity</stp>
        <stp>CRNCY</stp>
        <stp>[Crispin Spreadsheet.xlsx]OEI!R95C4</stp>
        <tr r="D95" s="1"/>
      </tp>
      <tp>
        <v>258</v>
        <stp/>
        <stp>##V3_BDPV12</stp>
        <stp>ONT LN Equity</stp>
        <stp>PX_YEST_CLOSE</stp>
        <stp>[Crispin Spreadsheet.xlsx]OEI!R572C6</stp>
        <tr r="F572" s="1"/>
      </tp>
      <tp>
        <v>6.48</v>
        <stp/>
        <stp>##V3_BDPV12</stp>
        <stp>ART GY Equity</stp>
        <stp>PX_YEST_CLOSE</stp>
        <stp>[Crispin Spreadsheet.xlsx]OEI!R149C6</stp>
        <tr r="F149" s="1"/>
      </tp>
      <tp t="s">
        <v>CAD</v>
        <stp/>
        <stp>##V3_BDPV12</stp>
        <stp>ATH CN Equity</stp>
        <stp>CRNCY</stp>
        <stp>[Crispin Spreadsheet.xlsx]OEI!R53C4</stp>
        <tr r="D53" s="1"/>
      </tp>
      <tp>
        <v>30.2</v>
        <stp/>
        <stp>##V3_BDPV12</stp>
        <stp>BTU US Equity</stp>
        <stp>PX_YEST_CLOSE</stp>
        <stp>[Crispin Spreadsheet.xlsx]OEI!R775C6</stp>
        <tr r="F775" s="1"/>
      </tp>
      <tp t="s">
        <v>EUR</v>
        <stp/>
        <stp>##V3_BDPV12</stp>
        <stp>RMS FP Equity</stp>
        <stp>CRNCY</stp>
        <stp>[Crispin Spreadsheet.xlsx]OEI!R111C4</stp>
        <tr r="D111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Spreadsheet.xlsx]OEI!R59C12</stp>
        <tr r="L59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>
        <v>1</v>
        <stp/>
        <stp>##V3_BDPV12</stp>
        <stp>EURCAD Curncy</stp>
        <stp>QUOTE_FACTOR</stp>
        <stp>[Crispin Spreadsheet.xlsx]OEI!R62C12</stp>
        <tr r="L62" s="1"/>
      </tp>
      <tp>
        <v>1</v>
        <stp/>
        <stp>##V3_BDPV12</stp>
        <stp>EURCAD Curncy</stp>
        <stp>QUOTE_FACTOR</stp>
        <stp>[Crispin Spreadsheet.xlsx]OEI!R60C12</stp>
        <tr r="L60" s="1"/>
      </tp>
      <tp>
        <v>1</v>
        <stp/>
        <stp>##V3_BDPV12</stp>
        <stp>EURCAD Curncy</stp>
        <stp>QUOTE_FACTOR</stp>
        <stp>[Crispin Spreadsheet.xlsx]OEI!R61C12</stp>
        <tr r="L61" s="1"/>
      </tp>
      <tp t="s">
        <v>GBp</v>
        <stp/>
        <stp>##V3_BDPV12</stp>
        <stp>SPT LN Equity</stp>
        <stp>CRNCY</stp>
        <stp>[Crispin Spreadsheet.xlsx]OEI!R612C4</stp>
        <tr r="D612" s="1"/>
      </tp>
      <tp>
        <v>90.91</v>
        <stp/>
        <stp>##V3_BDPV12</stp>
        <stp>MS US Equity</stp>
        <stp>PX_YEST_CLOSE</stp>
        <stp>[Crispin Spreadsheet.xlsx]OEI!R759C6</stp>
        <tr r="F759" s="1"/>
      </tp>
      <tp>
        <v>108.62</v>
        <stp/>
        <stp>##V3_BDPV12</stp>
        <stp>CF US Equity</stp>
        <stp>PX_YEST_CLOSE</stp>
        <stp>[Crispin Spreadsheet.xlsx]OEI!R677C6</stp>
        <tr r="F677" s="1"/>
      </tp>
      <tp t="s">
        <v>USD</v>
        <stp/>
        <stp>##V3_BDPV12</stp>
        <stp>ZM US Equity</stp>
        <stp>CRNCY</stp>
        <stp>[Crispin Spreadsheet.xlsx]OEI!R830C4</stp>
        <tr r="D830" s="1"/>
      </tp>
      <tp>
        <v>59.319000000000003</v>
        <stp/>
        <stp>##V3_BDPV12</stp>
        <stp>GB00BNNGP775 Govt</stp>
        <stp>LAST_PRICE</stp>
        <stp>[Crispin Spreadsheet.xlsx]SWAN!R161C7</stp>
        <tr r="G161" s="3"/>
      </tp>
      <tp t="s">
        <v>E-Mini Russ 2000  Dec22</v>
        <stp/>
        <stp>##V3_BDPV12</stp>
        <stp>RTYA Index</stp>
        <stp>NAME</stp>
        <stp>[Crispin Spreadsheet.xlsx]OEI!R640C5</stp>
        <tr r="E640" s="1"/>
      </tp>
      <tp>
        <v>67.201999999999998</v>
        <stp/>
        <stp>##V3_BDPV12</stp>
        <stp>GB00BFMCN652 Govt</stp>
        <stp>LAST_PRICE</stp>
        <stp>[Crispin Spreadsheet.xlsx]OEI!R873C7</stp>
        <tr r="G873" s="1"/>
      </tp>
      <tp t="s">
        <v>GBp</v>
        <stp/>
        <stp>##V3_BDPV12</stp>
        <stp>DC/ LN Equity</stp>
        <stp>CRNCY</stp>
        <stp>[Crispin Spreadsheet.xlsx]OPUS!R130C4</stp>
        <tr r="D130" s="6"/>
      </tp>
      <tp t="s">
        <v>USD</v>
        <stp/>
        <stp>##V3_BDPV12</stp>
        <stp>GBS LN Equity</stp>
        <stp>CRNCY</stp>
        <stp>[Crispin Spreadsheet.xlsx]OPE!R41C4</stp>
        <tr r="D41" s="7"/>
      </tp>
      <tp>
        <v>1320</v>
        <stp/>
        <stp>##V3_BDPV12</stp>
        <stp>ABC LN Equity</stp>
        <stp>PX_YEST_CLOSE</stp>
        <stp>[Crispin Spreadsheet.xlsx]OEI!R449C6</stp>
        <tr r="F449" s="1"/>
      </tp>
      <tp t="s">
        <v>CAD</v>
        <stp/>
        <stp>##V3_BDPV12</stp>
        <stp>ACB CN Equity</stp>
        <stp>CRNCY</stp>
        <stp>[Crispin Spreadsheet.xlsx]OEI!R54C4</stp>
        <tr r="D54" s="1"/>
      </tp>
      <tp t="s">
        <v>GBp</v>
        <stp/>
        <stp>##V3_BDPV12</stp>
        <stp>CPI LN Equity</stp>
        <stp>CRNCY</stp>
        <stp>[Crispin Spreadsheet.xlsx]OEI!R485C4</stp>
        <tr r="D485" s="1"/>
      </tp>
      <tp t="s">
        <v>EUR</v>
        <stp/>
        <stp>##V3_BDPV12</stp>
        <stp>WCH GY Equity</stp>
        <stp>CRNCY</stp>
        <stp>[Crispin Spreadsheet.xlsx]OEI!R191C4</stp>
        <tr r="D191" s="1"/>
      </tp>
      <tp>
        <v>1589.5</v>
        <stp/>
        <stp>##V3_BDPV12</stp>
        <stp>ABF LN Equity</stp>
        <stp>PX_YEST_CLOSE</stp>
        <stp>[Crispin Spreadsheet.xlsx]OEI!R459C6</stp>
        <tr r="F459" s="1"/>
      </tp>
      <tp t="s">
        <v>NOK</v>
        <stp/>
        <stp>##V3_BDPV12</stp>
        <stp>FRO NO Equity</stp>
        <stp>CRNCY</stp>
        <stp>[Crispin Spreadsheet.xlsx]OEI!R336C4</stp>
        <tr r="D336" s="1"/>
      </tp>
      <tp t="s">
        <v>EUR</v>
        <stp/>
        <stp>##V3_BDPV12</stp>
        <stp>HEN GY Equity</stp>
        <stp>CRNCY</stp>
        <stp>[Crispin Spreadsheet.xlsx]OEI!R167C4</stp>
        <tr r="D167" s="1"/>
      </tp>
      <tp t="s">
        <v>USD</v>
        <stp/>
        <stp>##V3_BDPV12</stp>
        <stp>BAC US Equity</stp>
        <stp>CRNCY</stp>
        <stp>[Crispin Spreadsheet.xlsx]OEI!R669C4</stp>
        <tr r="D669" s="1"/>
      </tp>
      <tp t="s">
        <v>USD</v>
        <stp/>
        <stp>##V3_BDPV12</stp>
        <stp>KHC US Equity</stp>
        <stp>CRNCY</stp>
        <stp>[Crispin Spreadsheet.xlsx]OEI!R740C4</stp>
        <tr r="D740" s="1"/>
      </tp>
      <tp>
        <v>0.26</v>
        <stp/>
        <stp>##V3_BDPV12</stp>
        <stp>MLX AU Equity</stp>
        <stp>PX_YEST_CLOSE</stp>
        <stp>[Crispin Spreadsheet.xlsx]OEI!R20C6</stp>
        <tr r="F20" s="1"/>
      </tp>
      <tp t="s">
        <v>CHF</v>
        <stp/>
        <stp>##V3_BDPV12</stp>
        <stp>ROG SW Equity</stp>
        <stp>CRNCY</stp>
        <stp>[Crispin Spreadsheet.xlsx]OEI!R433C4</stp>
        <tr r="D433" s="1"/>
      </tp>
      <tp t="s">
        <v>NOK</v>
        <stp/>
        <stp>##V3_BDPV12</stp>
        <stp>GSF NO Equity</stp>
        <stp>CRNCY</stp>
        <stp>[Crispin Spreadsheet.xlsx]OEI!R337C4</stp>
        <tr r="D337" s="1"/>
      </tp>
      <tp t="s">
        <v>EUR</v>
        <stp/>
        <stp>##V3_BDPV12</stp>
        <stp>WAF GY Equity</stp>
        <stp>CRNCY</stp>
        <stp>[Crispin Spreadsheet.xlsx]OEI!R183C4</stp>
        <tr r="D183" s="1"/>
      </tp>
      <tp t="s">
        <v>GBp</v>
        <stp/>
        <stp>##V3_BDPV12</stp>
        <stp>MPE LN Equity</stp>
        <stp>CRNCY</stp>
        <stp>[Crispin Spreadsheet.xlsx]OEI!R565C4</stp>
        <tr r="D565" s="1"/>
      </tp>
      <tp>
        <v>70.2</v>
        <stp/>
        <stp>##V3_BDPV12</stp>
        <stp>JSE LN Equity</stp>
        <stp>PX_YEST_CLOSE</stp>
        <stp>[Crispin Spreadsheet.xlsx]OPE!R46C6</stp>
        <tr r="F46" s="7"/>
      </tp>
      <tp t="s">
        <v>USD</v>
        <stp/>
        <stp>##V3_BDPV12</stp>
        <stp>AMD US Equity</stp>
        <stp>CRNCY</stp>
        <stp>[Crispin Spreadsheet.xlsx]OEI!R645C4</stp>
        <tr r="D645" s="1"/>
      </tp>
      <tp t="s">
        <v>EUR</v>
        <stp/>
        <stp>##V3_BDPV12</stp>
        <stp>ALO FP Equity</stp>
        <stp>CRNCY</stp>
        <stp>[Crispin Spreadsheet.xlsx]OEI!R91C4</stp>
        <tr r="D91" s="1"/>
      </tp>
      <tp t="s">
        <v>JPY</v>
        <stp/>
        <stp>##V3_BDPV12</stp>
        <stp>8001 JT Equity</stp>
        <stp>CRNCY</stp>
        <stp>[Crispin Spreadsheet.xlsx]OPUS!R110C4</stp>
        <tr r="D110" s="6"/>
      </tp>
      <tp>
        <v>215.6</v>
        <stp/>
        <stp>##V3_BDPV12</stp>
        <stp>EMG LN Equity</stp>
        <stp>PX_YEST_CLOSE</stp>
        <stp>[Crispin Spreadsheet.xlsx]OPE!R49C6</stp>
        <tr r="F49" s="7"/>
      </tp>
      <tp>
        <v>2473.5</v>
        <stp/>
        <stp>##V3_BDPV12</stp>
        <stp>BHP LN Equity</stp>
        <stp>PX_YEST_CLOSE</stp>
        <stp>[Crispin Spreadsheet.xlsx]OEI!R473C6</stp>
        <tr r="F473" s="1"/>
      </tp>
      <tp t="s">
        <v>GBp</v>
        <stp/>
        <stp>##V3_BDPV12</stp>
        <stp>BP/ LN Equity</stp>
        <stp>CRNCY</stp>
        <stp>[Crispin Spreadsheet.xlsx]OPE!R34C4</stp>
        <tr r="D34" s="7"/>
      </tp>
      <tp t="s">
        <v>USD</v>
        <stp/>
        <stp>##V3_BDPV12</stp>
        <stp>FOX US Equity</stp>
        <stp>CRNCY</stp>
        <stp>[Crispin Spreadsheet.xlsx]OEI!R717C4</stp>
        <tr r="D717" s="1"/>
      </tp>
      <tp>
        <v>561.20000000000005</v>
        <stp/>
        <stp>##V3_BDPV12</stp>
        <stp>RMV LN Equity</stp>
        <stp>PX_YEST_CLOSE</stp>
        <stp>[Crispin Spreadsheet.xlsx]OEI!R596C6</stp>
        <tr r="F596" s="1"/>
      </tp>
      <tp>
        <v>1406.5</v>
        <stp/>
        <stp>##V3_BDPV12</stp>
        <stp>ENT LN Equity</stp>
        <stp>PX_YEST_CLOSE</stp>
        <stp>[Crispin Spreadsheet.xlsx]OEI!R515C6</stp>
        <tr r="F515" s="1"/>
      </tp>
      <tp>
        <v>5900</v>
        <stp/>
        <stp>##V3_BDPV12</stp>
        <stp>RKT LN Equity</stp>
        <stp>PX_YEST_CLOSE</stp>
        <stp>[Crispin Spreadsheet.xlsx]OEI!R590C6</stp>
        <tr r="F590" s="1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EUR</v>
        <stp/>
        <stp>##V3_BDPV12</stp>
        <stp>ADS GY Equity</stp>
        <stp>CRNCY</stp>
        <stp>[Crispin Spreadsheet.xlsx]OEI!R146C4</stp>
        <tr r="D146" s="1"/>
      </tp>
      <tp t="s">
        <v>GBp</v>
        <stp/>
        <stp>##V3_BDPV12</stp>
        <stp>SVS LN Equity</stp>
        <stp>CRNCY</stp>
        <stp>[Crispin Spreadsheet.xlsx]OEI!R603C4</stp>
        <tr r="D603" s="1"/>
      </tp>
      <tp t="s">
        <v>GBp</v>
        <stp/>
        <stp>##V3_BDPV12</stp>
        <stp>NRR LN Equity</stp>
        <stp>CRNCY</stp>
        <stp>[Crispin Spreadsheet.xlsx]OEI!R567C4</stp>
        <tr r="D567" s="1"/>
      </tp>
      <tp>
        <v>183.7</v>
        <stp/>
        <stp>##V3_BDPV12</stp>
        <stp>CVX US Equity</stp>
        <stp>PX_YEST_CLOSE</stp>
        <stp>[Crispin Spreadsheet.xlsx]OEI!R680C6</stp>
        <tr r="F680" s="1"/>
      </tp>
      <tp>
        <v>322.2</v>
        <stp/>
        <stp>##V3_BDPV12</stp>
        <stp>BBY LN Equity</stp>
        <stp>PX_YEST_CLOSE</stp>
        <stp>[Crispin Spreadsheet.xlsx]OEI!R469C6</stp>
        <tr r="F469" s="1"/>
      </tp>
      <tp>
        <v>121.94799999999999</v>
        <stp/>
        <stp>##V3_BDPV12</stp>
        <stp>GB00BM8Z2W66 Govt</stp>
        <stp>LAST_PRICE</stp>
        <stp>[Crispin Spreadsheet.xlsx]GILT!R10C7</stp>
        <tr r="G10" s="4"/>
      </tp>
      <tp t="s">
        <v>ZAr</v>
        <stp/>
        <stp>##V3_BDPV12</stp>
        <stp>SSW SJ Equity</stp>
        <stp>CRNCY</stp>
        <stp>[Crispin Spreadsheet.xlsx]OEI!R372C4</stp>
        <tr r="D372" s="1"/>
      </tp>
      <tp t="s">
        <v>USD</v>
        <stp/>
        <stp>##V3_BDPV12</stp>
        <stp>ALV US Equity</stp>
        <stp>CRNCY</stp>
        <stp>[Crispin Spreadsheet.xlsx]OEI!R664C4</stp>
        <tr r="D664" s="1"/>
      </tp>
      <tp t="s">
        <v>EUR</v>
        <stp/>
        <stp>##V3_BDPV12</stp>
        <stp>PAT GY Equity</stp>
        <stp>CRNCY</stp>
        <stp>[Crispin Spreadsheet.xlsx]OEI!R173C4</stp>
        <tr r="D173" s="1"/>
      </tp>
      <tp>
        <v>0.86451999999999996</v>
        <stp/>
        <stp>##V3_BDPV12</stp>
        <stp>EURGBp Curncy</stp>
        <stp>LAST_PRICE</stp>
        <stp>[Crispin Spreadsheet.xlsx]SWAN!R108C13</stp>
        <tr r="M108" s="3"/>
      </tp>
      <tp>
        <v>0.86451999999999996</v>
        <stp/>
        <stp>##V3_BDPV12</stp>
        <stp>EURGBp Curncy</stp>
        <stp>LAST_PRICE</stp>
        <stp>[Crispin Spreadsheet.xlsx]SWAN!R109C13</stp>
        <tr r="M109" s="3"/>
      </tp>
      <tp>
        <v>0.86451999999999996</v>
        <stp/>
        <stp>##V3_BDPV12</stp>
        <stp>EURGBp Curncy</stp>
        <stp>LAST_PRICE</stp>
        <stp>[Crispin Spreadsheet.xlsx]SWAN!R102C13</stp>
        <tr r="M102" s="3"/>
      </tp>
      <tp>
        <v>0.86451999999999996</v>
        <stp/>
        <stp>##V3_BDPV12</stp>
        <stp>EURGBp Curncy</stp>
        <stp>LAST_PRICE</stp>
        <stp>[Crispin Spreadsheet.xlsx]SWAN!R103C13</stp>
        <tr r="M103" s="3"/>
      </tp>
      <tp>
        <v>0.86451999999999996</v>
        <stp/>
        <stp>##V3_BDPV12</stp>
        <stp>EURGBp Curncy</stp>
        <stp>LAST_PRICE</stp>
        <stp>[Crispin Spreadsheet.xlsx]SWAN!R100C13</stp>
        <tr r="M100" s="3"/>
      </tp>
      <tp>
        <v>0.86451999999999996</v>
        <stp/>
        <stp>##V3_BDPV12</stp>
        <stp>EURGBp Curncy</stp>
        <stp>LAST_PRICE</stp>
        <stp>[Crispin Spreadsheet.xlsx]SWAN!R101C13</stp>
        <tr r="M101" s="3"/>
      </tp>
      <tp>
        <v>0.86451999999999996</v>
        <stp/>
        <stp>##V3_BDPV12</stp>
        <stp>EURGBp Curncy</stp>
        <stp>LAST_PRICE</stp>
        <stp>[Crispin Spreadsheet.xlsx]SWAN!R106C13</stp>
        <tr r="M106" s="3"/>
      </tp>
      <tp>
        <v>0.86451999999999996</v>
        <stp/>
        <stp>##V3_BDPV12</stp>
        <stp>EURGBp Curncy</stp>
        <stp>LAST_PRICE</stp>
        <stp>[Crispin Spreadsheet.xlsx]SWAN!R107C13</stp>
        <tr r="M107" s="3"/>
      </tp>
      <tp>
        <v>0.86451999999999996</v>
        <stp/>
        <stp>##V3_BDPV12</stp>
        <stp>EURGBp Curncy</stp>
        <stp>LAST_PRICE</stp>
        <stp>[Crispin Spreadsheet.xlsx]SWAN!R104C13</stp>
        <tr r="M104" s="3"/>
      </tp>
      <tp>
        <v>0.86451999999999996</v>
        <stp/>
        <stp>##V3_BDPV12</stp>
        <stp>EURGBp Curncy</stp>
        <stp>LAST_PRICE</stp>
        <stp>[Crispin Spreadsheet.xlsx]SWAN!R105C13</stp>
        <tr r="M105" s="3"/>
      </tp>
      <tp>
        <v>0.86451999999999996</v>
        <stp/>
        <stp>##V3_BDPV12</stp>
        <stp>EURGBp Curncy</stp>
        <stp>LAST_PRICE</stp>
        <stp>[Crispin Spreadsheet.xlsx]SWAN!R118C13</stp>
        <tr r="M118" s="3"/>
      </tp>
      <tp>
        <v>0.86451999999999996</v>
        <stp/>
        <stp>##V3_BDPV12</stp>
        <stp>EURGBp Curncy</stp>
        <stp>LAST_PRICE</stp>
        <stp>[Crispin Spreadsheet.xlsx]SWAN!R119C13</stp>
        <tr r="M119" s="3"/>
      </tp>
      <tp>
        <v>0.86451999999999996</v>
        <stp/>
        <stp>##V3_BDPV12</stp>
        <stp>EURGBp Curncy</stp>
        <stp>LAST_PRICE</stp>
        <stp>[Crispin Spreadsheet.xlsx]SWAN!R112C13</stp>
        <tr r="M112" s="3"/>
      </tp>
      <tp>
        <v>0.86451999999999996</v>
        <stp/>
        <stp>##V3_BDPV12</stp>
        <stp>EURGBp Curncy</stp>
        <stp>LAST_PRICE</stp>
        <stp>[Crispin Spreadsheet.xlsx]SWAN!R113C13</stp>
        <tr r="M113" s="3"/>
      </tp>
      <tp>
        <v>0.86451999999999996</v>
        <stp/>
        <stp>##V3_BDPV12</stp>
        <stp>EURGBp Curncy</stp>
        <stp>LAST_PRICE</stp>
        <stp>[Crispin Spreadsheet.xlsx]SWAN!R110C13</stp>
        <tr r="M110" s="3"/>
      </tp>
      <tp>
        <v>0.86451999999999996</v>
        <stp/>
        <stp>##V3_BDPV12</stp>
        <stp>EURGBp Curncy</stp>
        <stp>LAST_PRICE</stp>
        <stp>[Crispin Spreadsheet.xlsx]SWAN!R111C13</stp>
        <tr r="M111" s="3"/>
      </tp>
      <tp>
        <v>0.86451999999999996</v>
        <stp/>
        <stp>##V3_BDPV12</stp>
        <stp>EURGBp Curncy</stp>
        <stp>LAST_PRICE</stp>
        <stp>[Crispin Spreadsheet.xlsx]SWAN!R116C13</stp>
        <tr r="M116" s="3"/>
      </tp>
      <tp>
        <v>0.86451999999999996</v>
        <stp/>
        <stp>##V3_BDPV12</stp>
        <stp>EURGBp Curncy</stp>
        <stp>LAST_PRICE</stp>
        <stp>[Crispin Spreadsheet.xlsx]SWAN!R117C13</stp>
        <tr r="M117" s="3"/>
      </tp>
      <tp>
        <v>0.86451999999999996</v>
        <stp/>
        <stp>##V3_BDPV12</stp>
        <stp>EURGBp Curncy</stp>
        <stp>LAST_PRICE</stp>
        <stp>[Crispin Spreadsheet.xlsx]SWAN!R114C13</stp>
        <tr r="M114" s="3"/>
      </tp>
      <tp>
        <v>0.86451999999999996</v>
        <stp/>
        <stp>##V3_BDPV12</stp>
        <stp>EURGBp Curncy</stp>
        <stp>LAST_PRICE</stp>
        <stp>[Crispin Spreadsheet.xlsx]SWAN!R115C13</stp>
        <tr r="M115" s="3"/>
      </tp>
      <tp>
        <v>0.86451999999999996</v>
        <stp/>
        <stp>##V3_BDPV12</stp>
        <stp>EURGBp Curncy</stp>
        <stp>LAST_PRICE</stp>
        <stp>[Crispin Spreadsheet.xlsx]SWAN!R128C13</stp>
        <tr r="M128" s="3"/>
      </tp>
      <tp>
        <v>0.86451999999999996</v>
        <stp/>
        <stp>##V3_BDPV12</stp>
        <stp>EURGBp Curncy</stp>
        <stp>LAST_PRICE</stp>
        <stp>[Crispin Spreadsheet.xlsx]SWAN!R122C13</stp>
        <tr r="M122" s="3"/>
      </tp>
      <tp>
        <v>0.86451999999999996</v>
        <stp/>
        <stp>##V3_BDPV12</stp>
        <stp>EURGBp Curncy</stp>
        <stp>LAST_PRICE</stp>
        <stp>[Crispin Spreadsheet.xlsx]SWAN!R123C13</stp>
        <tr r="M123" s="3"/>
      </tp>
      <tp>
        <v>0.86451999999999996</v>
        <stp/>
        <stp>##V3_BDPV12</stp>
        <stp>EURGBp Curncy</stp>
        <stp>LAST_PRICE</stp>
        <stp>[Crispin Spreadsheet.xlsx]SWAN!R120C13</stp>
        <tr r="M120" s="3"/>
      </tp>
      <tp>
        <v>0.86451999999999996</v>
        <stp/>
        <stp>##V3_BDPV12</stp>
        <stp>EURGBp Curncy</stp>
        <stp>LAST_PRICE</stp>
        <stp>[Crispin Spreadsheet.xlsx]SWAN!R126C13</stp>
        <tr r="M126" s="3"/>
      </tp>
      <tp>
        <v>0.86451999999999996</v>
        <stp/>
        <stp>##V3_BDPV12</stp>
        <stp>EURGBp Curncy</stp>
        <stp>LAST_PRICE</stp>
        <stp>[Crispin Spreadsheet.xlsx]SWAN!R127C13</stp>
        <tr r="M127" s="3"/>
      </tp>
      <tp>
        <v>0.86451999999999996</v>
        <stp/>
        <stp>##V3_BDPV12</stp>
        <stp>EURGBp Curncy</stp>
        <stp>LAST_PRICE</stp>
        <stp>[Crispin Spreadsheet.xlsx]SWAN!R125C13</stp>
        <tr r="M125" s="3"/>
      </tp>
      <tp>
        <v>0.86451999999999996</v>
        <stp/>
        <stp>##V3_BDPV12</stp>
        <stp>EURGBp Curncy</stp>
        <stp>LAST_PRICE</stp>
        <stp>[Crispin Spreadsheet.xlsx]SWAN!R157C13</stp>
        <tr r="M157" s="3"/>
      </tp>
      <tp>
        <v>50.47</v>
        <stp/>
        <stp>##V3_BDPV12</stp>
        <stp>BN FP Equity</stp>
        <stp>PX_YEST_CLOSE</stp>
        <stp>[Crispin Spreadsheet.xlsx]OEI!R104C6</stp>
        <tr r="F104" s="1"/>
      </tp>
      <tp>
        <v>40.46</v>
        <stp/>
        <stp>##V3_BDPV12</stp>
        <stp>GM US Equity</stp>
        <stp>PX_YEST_CLOSE</stp>
        <stp>[Crispin Spreadsheet.xlsx]OEI!R722C6</stp>
        <tr r="F722" s="1"/>
      </tp>
      <tp>
        <v>17.119499999999999</v>
        <stp/>
        <stp>##V3_BDPV12</stp>
        <stp>USDZAr Curncy</stp>
        <stp>LAST_PRICE</stp>
        <stp>[Crispin Spreadsheet.xlsx]FDXC!R102C13</stp>
        <tr r="M102" s="8"/>
      </tp>
      <tp>
        <v>17.119499999999999</v>
        <stp/>
        <stp>##V3_BDPV12</stp>
        <stp>USDZAr Curncy</stp>
        <stp>LAST_PRICE</stp>
        <stp>[Crispin Spreadsheet.xlsx]FDXC!R101C13</stp>
        <tr r="M101" s="8"/>
      </tp>
      <tp>
        <v>127.59375</v>
        <stp/>
        <stp>##V3_BDPV12</stp>
        <stp>USA Comdty</stp>
        <stp>PX_YEST_CLOSE</stp>
        <stp>[Crispin Spreadsheet.xlsx]OEI!R841C6</stp>
        <tr r="F841" s="1"/>
      </tp>
      <tp t="s">
        <v>GBp</v>
        <stp/>
        <stp>##V3_BDPV12</stp>
        <stp>UU/ LN Equity</stp>
        <stp>CRNCY</stp>
        <stp>[Crispin Spreadsheet.xlsx]OEI!R631C4</stp>
        <tr r="D631" s="1"/>
      </tp>
      <tp t="s">
        <v>GBp</v>
        <stp/>
        <stp>##V3_BDPV12</stp>
        <stp>AV/ LN Equity</stp>
        <stp>CRNCY</stp>
        <stp>[Crispin Spreadsheet.xlsx]OEI!R462C4</stp>
        <tr r="D462" s="1"/>
      </tp>
      <tp>
        <v>0.86451999999999996</v>
        <stp/>
        <stp>##V3_BDPV12</stp>
        <stp>EURGBP Curncy</stp>
        <stp>LAST_PRICE</stp>
        <stp>[Crispin Spreadsheet.xlsx]SWAN!R159C13</stp>
        <tr r="M159" s="3"/>
      </tp>
      <tp>
        <v>0.86451999999999996</v>
        <stp/>
        <stp>##V3_BDPV12</stp>
        <stp>EURGBP Curncy</stp>
        <stp>LAST_PRICE</stp>
        <stp>[Crispin Spreadsheet.xlsx]SWAN!R169C13</stp>
        <tr r="M169" s="3"/>
      </tp>
      <tp>
        <v>0.86451999999999996</v>
        <stp/>
        <stp>##V3_BDPV12</stp>
        <stp>EURGBP Curncy</stp>
        <stp>LAST_PRICE</stp>
        <stp>[Crispin Spreadsheet.xlsx]SWAN!R162C13</stp>
        <tr r="M162" s="3"/>
      </tp>
      <tp>
        <v>0.86451999999999996</v>
        <stp/>
        <stp>##V3_BDPV12</stp>
        <stp>EURGBP Curncy</stp>
        <stp>LAST_PRICE</stp>
        <stp>[Crispin Spreadsheet.xlsx]SWAN!R163C13</stp>
        <tr r="M163" s="3"/>
      </tp>
      <tp>
        <v>0.86451999999999996</v>
        <stp/>
        <stp>##V3_BDPV12</stp>
        <stp>EURGBP Curncy</stp>
        <stp>LAST_PRICE</stp>
        <stp>[Crispin Spreadsheet.xlsx]SWAN!R160C13</stp>
        <tr r="M160" s="3"/>
      </tp>
      <tp>
        <v>0.86451999999999996</v>
        <stp/>
        <stp>##V3_BDPV12</stp>
        <stp>EURGBP Curncy</stp>
        <stp>LAST_PRICE</stp>
        <stp>[Crispin Spreadsheet.xlsx]SWAN!R161C13</stp>
        <tr r="M161" s="3"/>
      </tp>
      <tp>
        <v>0.86451999999999996</v>
        <stp/>
        <stp>##V3_BDPV12</stp>
        <stp>EURGBP Curncy</stp>
        <stp>LAST_PRICE</stp>
        <stp>[Crispin Spreadsheet.xlsx]SWAN!R164C13</stp>
        <tr r="M164" s="3"/>
      </tp>
      <tp>
        <v>0.86451999999999996</v>
        <stp/>
        <stp>##V3_BDPV12</stp>
        <stp>EURGBP Curncy</stp>
        <stp>LAST_PRICE</stp>
        <stp>[Crispin Spreadsheet.xlsx]SWAN!R165C13</stp>
        <tr r="M165" s="3"/>
      </tp>
      <tp>
        <v>0.86451999999999996</v>
        <stp/>
        <stp>##V3_BDPV12</stp>
        <stp>EURGBP Curncy</stp>
        <stp>LAST_PRICE</stp>
        <stp>[Crispin Spreadsheet.xlsx]SWAN!R175C13</stp>
        <tr r="M175" s="3"/>
      </tp>
      <tp>
        <v>67.201999999999998</v>
        <stp/>
        <stp>##V3_BDPV12</stp>
        <stp>GB00BFMCN652 Govt</stp>
        <stp>LAST_PRICE</stp>
        <stp>[Crispin Spreadsheet.xlsx]SWAN!R163C7</stp>
        <tr r="G163" s="3"/>
      </tp>
      <tp>
        <v>1</v>
        <stp/>
        <stp>##V3_BDPV12</stp>
        <stp>USDNOK Curncy</stp>
        <stp>QUOTE_FACTOR</stp>
        <stp>[Crispin Spreadsheet.xlsx]OEI!R910C12</stp>
        <tr r="L910" s="1"/>
      </tp>
      <tp t="s">
        <v>CAD</v>
        <stp/>
        <stp>##V3_BDPV12</stp>
        <stp>ABX CN Equity</stp>
        <stp>CRNCY</stp>
        <stp>[Crispin Spreadsheet.xlsx]OEI!R55C4</stp>
        <tr r="D55" s="1"/>
      </tp>
      <tp t="s">
        <v>EUR</v>
        <stp/>
        <stp>##V3_BDPV12</stp>
        <stp>HEI GY Equity</stp>
        <stp>CRNCY</stp>
        <stp>[Crispin Spreadsheet.xlsx]OEI!R166C4</stp>
        <tr r="D166" s="1"/>
      </tp>
      <tp>
        <v>179.9</v>
        <stp/>
        <stp>##V3_BDPV12</stp>
        <stp>CAP FP Equity</stp>
        <stp>PX_YEST_CLOSE</stp>
        <stp>[Crispin Spreadsheet.xlsx]OEI!R98C6</stp>
        <tr r="F98" s="1"/>
      </tp>
      <tp>
        <v>608.79999999999995</v>
        <stp/>
        <stp>##V3_BDPV12</stp>
        <stp>INF LN Equity</stp>
        <stp>PX_YEST_CLOSE</stp>
        <stp>[Crispin Spreadsheet.xlsx]OEI!R534C6</stp>
        <tr r="F534" s="1"/>
      </tp>
      <tp t="s">
        <v>CHF</v>
        <stp/>
        <stp>##V3_BDPV12</stp>
        <stp>CLN SW Equity</stp>
        <stp>CRNCY</stp>
        <stp>[Crispin Spreadsheet.xlsx]OEI!R421C4</stp>
        <tr r="D421" s="1"/>
      </tp>
      <tp>
        <v>306</v>
        <stp/>
        <stp>##V3_BDPV12</stp>
        <stp>8848 JT Equity</stp>
        <stp>PX_YEST_CLOSE</stp>
        <stp>[Crispin Spreadsheet.xlsx]OPUS!R111C6</stp>
        <tr r="F111" s="6"/>
      </tp>
      <tp>
        <v>70.072999999999993</v>
        <stp/>
        <stp>##V3_BDPV12</stp>
        <stp>USG91237AA87 Corp</stp>
        <stp>LAST_PRICE</stp>
        <stp>[Crispin Spreadsheet.xlsx]OEI!R356C7</stp>
        <tr r="G356" s="1"/>
      </tp>
      <tp>
        <v>410.4</v>
        <stp/>
        <stp>##V3_BDPV12</stp>
        <stp>BME LN Equity</stp>
        <stp>PX_YEST_CLOSE</stp>
        <stp>[Crispin Spreadsheet.xlsx]OEI!R467C6</stp>
        <tr r="F467" s="1"/>
      </tp>
      <tp t="s">
        <v>EUR</v>
        <stp/>
        <stp>##V3_BDPV12</stp>
        <stp>ZAL GY Equity</stp>
        <stp>CRNCY</stp>
        <stp>[Crispin Spreadsheet.xlsx]OEI!R192C4</stp>
        <tr r="D192" s="1"/>
      </tp>
      <tp t="s">
        <v>USD</v>
        <stp/>
        <stp>##V3_BDPV12</stp>
        <stp>AMC US Equity</stp>
        <stp>CRNCY</stp>
        <stp>[Crispin Spreadsheet.xlsx]OEI!R654C4</stp>
        <tr r="D654" s="1"/>
      </tp>
      <tp t="s">
        <v>USD</v>
        <stp/>
        <stp>##V3_BDPV12</stp>
        <stp>FMC US Equity</stp>
        <stp>CRNCY</stp>
        <stp>[Crispin Spreadsheet.xlsx]OEI!R714C4</stp>
        <tr r="D714" s="1"/>
      </tp>
      <tp>
        <v>359.03</v>
        <stp/>
        <stp>##V3_BDPV12</stp>
        <stp>URI US Equity</stp>
        <stp>PX_YEST_CLOSE</stp>
        <stp>[Crispin Spreadsheet.xlsx]OEI!R815C6</stp>
        <tr r="F815" s="1"/>
      </tp>
      <tp>
        <v>5.39</v>
        <stp/>
        <stp>##V3_BDPV12</stp>
        <stp>NHC AU Equity</stp>
        <stp>PX_YEST_CLOSE</stp>
        <stp>[Crispin Spreadsheet.xlsx]OEI!R22C6</stp>
        <tr r="F22" s="1"/>
      </tp>
      <tp>
        <v>816</v>
        <stp/>
        <stp>##V3_BDPV12</stp>
        <stp>SMS LN Equity</stp>
        <stp>PX_YEST_CLOSE</stp>
        <stp>[Crispin Spreadsheet.xlsx]OEI!R607C6</stp>
        <tr r="F607" s="1"/>
      </tp>
      <tp>
        <v>2126</v>
        <stp/>
        <stp>##V3_BDPV12</stp>
        <stp>IMB LN Equity</stp>
        <stp>PX_YEST_CLOSE</stp>
        <stp>[Crispin Spreadsheet.xlsx]OPE!R44C6</stp>
        <tr r="F44" s="7"/>
      </tp>
      <tp>
        <v>258</v>
        <stp/>
        <stp>##V3_BDPV12</stp>
        <stp>ONT LN Equity</stp>
        <stp>PX_YEST_CLOSE</stp>
        <stp>[Crispin Spreadsheet.xlsx]OPE!R52C6</stp>
        <tr r="F52" s="7"/>
      </tp>
      <tp>
        <v>27.88</v>
        <stp/>
        <stp>##V3_BDPV12</stp>
        <stp>AMP IM Equity</stp>
        <stp>PX_YEST_CLOSE</stp>
        <stp>[Crispin Spreadsheet.xlsx]OEI!R234C6</stp>
        <tr r="F234" s="1"/>
      </tp>
      <tp>
        <v>4.17</v>
        <stp/>
        <stp>##V3_BDPV12</stp>
        <stp>MTS AU Equity</stp>
        <stp>PX_YEST_CLOSE</stp>
        <stp>[Crispin Spreadsheet.xlsx]OEI!R21C6</stp>
        <tr r="F21" s="1"/>
      </tp>
      <tp t="s">
        <v>EUR</v>
        <stp/>
        <stp>##V3_BDPV12</stp>
        <stp>PRX NA Equity</stp>
        <stp>CRNCY</stp>
        <stp>[Crispin Spreadsheet.xlsx]OEI!R329C4</stp>
        <tr r="D329" s="1"/>
      </tp>
      <tp t="s">
        <v>EUR</v>
        <stp/>
        <stp>##V3_BDPV12</stp>
        <stp>AIR FP Equity</stp>
        <stp>CRNCY</stp>
        <stp>[Crispin Spreadsheet.xlsx]OEI!R90C4</stp>
        <tr r="D90" s="1"/>
      </tp>
      <tp>
        <v>125.7</v>
        <stp/>
        <stp>##V3_BDPV12</stp>
        <stp>MKS LN Equity</stp>
        <stp>PX_YEST_CLOSE</stp>
        <stp>[Crispin Spreadsheet.xlsx]OPE!R50C6</stp>
        <tr r="F50" s="7"/>
      </tp>
      <tp>
        <v>62.82</v>
        <stp/>
        <stp>##V3_BDPV12</stp>
        <stp>LPX US Equity</stp>
        <stp>PX_YEST_CLOSE</stp>
        <stp>[Crispin Spreadsheet.xlsx]OEI!R747C6</stp>
        <tr r="F747" s="1"/>
      </tp>
      <tp>
        <v>608</v>
        <stp/>
        <stp>##V3_BDPV12</stp>
        <stp>BOY LN Equity</stp>
        <stp>PX_YEST_CLOSE</stp>
        <stp>[Crispin Spreadsheet.xlsx]OEI!R475C6</stp>
        <tr r="F475" s="1"/>
      </tp>
      <tp t="s">
        <v>GBp</v>
        <stp/>
        <stp>##V3_BDPV12</stp>
        <stp>JUP LN Equity</stp>
        <stp>CRNCY</stp>
        <stp>[Crispin Spreadsheet.xlsx]OEI!R551C4</stp>
        <tr r="D551" s="1"/>
      </tp>
      <tp t="s">
        <v>GBp</v>
        <stp/>
        <stp>##V3_BDPV12</stp>
        <stp>HSP LN Equity</stp>
        <stp>CRNCY</stp>
        <stp>[Crispin Spreadsheet.xlsx]OEI!R517C4</stp>
        <tr r="D517" s="1"/>
      </tp>
      <tp>
        <v>1</v>
        <stp/>
        <stp>##V3_BDPV12</stp>
        <stp>EURSGD Curncy</stp>
        <stp>QUOTE_FACTOR</stp>
        <stp>[Crispin Spreadsheet.xlsx]OPE!R22C12</stp>
        <tr r="L22" s="7"/>
      </tp>
      <tp t="s">
        <v>GBp</v>
        <stp/>
        <stp>##V3_BDPV12</stp>
        <stp>PRU LN Equity</stp>
        <stp>CRNCY</stp>
        <stp>[Crispin Spreadsheet.xlsx]OEI!R586C4</stp>
        <tr r="D586" s="1"/>
      </tp>
      <tp>
        <v>0.82989999999999997</v>
        <stp/>
        <stp>##V3_BDPV12</stp>
        <stp>USDGBp Curncy</stp>
        <stp>LAST_PRICE</stp>
        <stp>[Crispin Spreadsheet.xlsx]FDXC!R126C13</stp>
        <tr r="M126" s="8"/>
      </tp>
      <tp>
        <v>0.82989999999999997</v>
        <stp/>
        <stp>##V3_BDPV12</stp>
        <stp>USDGBp Curncy</stp>
        <stp>LAST_PRICE</stp>
        <stp>[Crispin Spreadsheet.xlsx]FDXC!R125C13</stp>
        <tr r="M125" s="8"/>
      </tp>
      <tp>
        <v>0.82989999999999997</v>
        <stp/>
        <stp>##V3_BDPV12</stp>
        <stp>USDGBp Curncy</stp>
        <stp>LAST_PRICE</stp>
        <stp>[Crispin Spreadsheet.xlsx]FDXC!R124C13</stp>
        <tr r="M124" s="8"/>
      </tp>
      <tp>
        <v>0.82989999999999997</v>
        <stp/>
        <stp>##V3_BDPV12</stp>
        <stp>USDGBp Curncy</stp>
        <stp>LAST_PRICE</stp>
        <stp>[Crispin Spreadsheet.xlsx]FDXC!R123C13</stp>
        <tr r="M123" s="8"/>
      </tp>
      <tp>
        <v>0.82989999999999997</v>
        <stp/>
        <stp>##V3_BDPV12</stp>
        <stp>USDGBp Curncy</stp>
        <stp>LAST_PRICE</stp>
        <stp>[Crispin Spreadsheet.xlsx]FDXC!R122C13</stp>
        <tr r="M122" s="8"/>
      </tp>
      <tp>
        <v>0.82989999999999997</v>
        <stp/>
        <stp>##V3_BDPV12</stp>
        <stp>USDGBp Curncy</stp>
        <stp>LAST_PRICE</stp>
        <stp>[Crispin Spreadsheet.xlsx]FDXC!R121C13</stp>
        <tr r="M121" s="8"/>
      </tp>
      <tp>
        <v>0.82989999999999997</v>
        <stp/>
        <stp>##V3_BDPV12</stp>
        <stp>USDGBp Curncy</stp>
        <stp>LAST_PRICE</stp>
        <stp>[Crispin Spreadsheet.xlsx]FDXC!R120C13</stp>
        <tr r="M120" s="8"/>
      </tp>
      <tp>
        <v>0.82989999999999997</v>
        <stp/>
        <stp>##V3_BDPV12</stp>
        <stp>USDGBp Curncy</stp>
        <stp>LAST_PRICE</stp>
        <stp>[Crispin Spreadsheet.xlsx]FDXC!R119C13</stp>
        <tr r="M119" s="8"/>
      </tp>
      <tp>
        <v>0.82989999999999997</v>
        <stp/>
        <stp>##V3_BDPV12</stp>
        <stp>USDGBp Curncy</stp>
        <stp>LAST_PRICE</stp>
        <stp>[Crispin Spreadsheet.xlsx]FDXC!R118C13</stp>
        <tr r="M118" s="8"/>
      </tp>
      <tp>
        <v>0.82989999999999997</v>
        <stp/>
        <stp>##V3_BDPV12</stp>
        <stp>USDGBp Curncy</stp>
        <stp>LAST_PRICE</stp>
        <stp>[Crispin Spreadsheet.xlsx]FDXC!R117C13</stp>
        <tr r="M117" s="8"/>
      </tp>
      <tp>
        <v>0.82989999999999997</v>
        <stp/>
        <stp>##V3_BDPV12</stp>
        <stp>USDGBp Curncy</stp>
        <stp>LAST_PRICE</stp>
        <stp>[Crispin Spreadsheet.xlsx]FDXC!R116C13</stp>
        <tr r="M116" s="8"/>
      </tp>
      <tp>
        <v>0.82989999999999997</v>
        <stp/>
        <stp>##V3_BDPV12</stp>
        <stp>USDGBp Curncy</stp>
        <stp>LAST_PRICE</stp>
        <stp>[Crispin Spreadsheet.xlsx]FDXC!R114C13</stp>
        <tr r="M114" s="8"/>
      </tp>
      <tp>
        <v>0.82989999999999997</v>
        <stp/>
        <stp>##V3_BDPV12</stp>
        <stp>USDGBp Curncy</stp>
        <stp>LAST_PRICE</stp>
        <stp>[Crispin Spreadsheet.xlsx]FDXC!R113C13</stp>
        <tr r="M113" s="8"/>
      </tp>
      <tp>
        <v>0.82989999999999997</v>
        <stp/>
        <stp>##V3_BDPV12</stp>
        <stp>USDGBp Curncy</stp>
        <stp>LAST_PRICE</stp>
        <stp>[Crispin Spreadsheet.xlsx]FDXC!R112C13</stp>
        <tr r="M112" s="8"/>
      </tp>
      <tp>
        <v>0.82989999999999997</v>
        <stp/>
        <stp>##V3_BDPV12</stp>
        <stp>USDGBp Curncy</stp>
        <stp>LAST_PRICE</stp>
        <stp>[Crispin Spreadsheet.xlsx]FDXC!R111C13</stp>
        <tr r="M111" s="8"/>
      </tp>
      <tp>
        <v>0.82989999999999997</v>
        <stp/>
        <stp>##V3_BDPV12</stp>
        <stp>USDGBp Curncy</stp>
        <stp>LAST_PRICE</stp>
        <stp>[Crispin Spreadsheet.xlsx]FDXC!R110C13</stp>
        <tr r="M110" s="8"/>
      </tp>
      <tp>
        <v>0.82989999999999997</v>
        <stp/>
        <stp>##V3_BDPV12</stp>
        <stp>USDGBp Curncy</stp>
        <stp>LAST_PRICE</stp>
        <stp>[Crispin Spreadsheet.xlsx]FDXC!R109C13</stp>
        <tr r="M109" s="8"/>
      </tp>
      <tp>
        <v>0.82989999999999997</v>
        <stp/>
        <stp>##V3_BDPV12</stp>
        <stp>USDGBp Curncy</stp>
        <stp>LAST_PRICE</stp>
        <stp>[Crispin Spreadsheet.xlsx]FDXC!R108C13</stp>
        <tr r="M108" s="8"/>
      </tp>
      <tp>
        <v>1768.8000000000002</v>
        <stp/>
        <stp>##V3_BDPV12</stp>
        <stp>GCA Comdty</stp>
        <stp>PX_YEST_CLOSE</stp>
        <stp>[Crispin Spreadsheet.xlsx]OEI!R842C6</stp>
        <tr r="F842" s="1"/>
      </tp>
      <tp>
        <v>88.14</v>
        <stp/>
        <stp>##V3_BDPV12</stp>
        <stp>GE US Equity</stp>
        <stp>PX_YEST_CLOSE</stp>
        <stp>[Crispin Spreadsheet.xlsx]OEI!R721C6</stp>
        <tr r="F721" s="1"/>
      </tp>
      <tp>
        <v>91.05</v>
        <stp/>
        <stp>##V3_BDPV12</stp>
        <stp>16 HK Equity</stp>
        <stp>LAST_PRICE</stp>
        <stp>[Crispin Spreadsheet.xlsx]OEI!R215C7</stp>
        <tr r="G215" s="1"/>
      </tp>
      <tp t="s">
        <v>EUR</v>
        <stp/>
        <stp>##V3_BDPV12</stp>
        <stp>RI FP Equity</stp>
        <stp>CRNCY</stp>
        <stp>[Crispin Spreadsheet.xlsx]OEI!R119C4</stp>
        <tr r="D119" s="1"/>
      </tp>
      <tp>
        <v>11.9389</v>
        <stp/>
        <stp>##V3_BDPV12</stp>
        <stp>GBPNOK Curncy</stp>
        <stp>PX_YEST_CLOSE</stp>
        <stp>[Crispin Spreadsheet.xlsx]OPUS!R29C26</stp>
        <tr r="Z29" s="6"/>
      </tp>
      <tp>
        <v>11.9389</v>
        <stp/>
        <stp>##V3_BDPV12</stp>
        <stp>GBPNOK Curncy</stp>
        <stp>PX_YEST_CLOSE</stp>
        <stp>[Crispin Spreadsheet.xlsx]OPUS!R31C26</stp>
        <tr r="Z31" s="6"/>
      </tp>
      <tp>
        <v>11.9389</v>
        <stp/>
        <stp>##V3_BDPV12</stp>
        <stp>GBPNOK Curncy</stp>
        <stp>PX_YEST_CLOSE</stp>
        <stp>[Crispin Spreadsheet.xlsx]OPUS!R30C26</stp>
        <tr r="Z30" s="6"/>
      </tp>
      <tp>
        <v>11.9389</v>
        <stp/>
        <stp>##V3_BDPV12</stp>
        <stp>GBPNOK Curncy</stp>
        <stp>PX_YEST_CLOSE</stp>
        <stp>[Crispin Spreadsheet.xlsx]OPUS!R32C26</stp>
        <tr r="Z32" s="6"/>
      </tp>
      <tp>
        <v>3.3000000000000002E-2</v>
        <stp/>
        <stp>##V3_BDPV12</stp>
        <stp>AJL AU Equity</stp>
        <stp>PX_YEST_CLOSE</stp>
        <stp>[Crispin Spreadsheet.xlsx]SWAN!R6C6</stp>
        <tr r="F6" s="3"/>
      </tp>
      <tp>
        <v>5.4130000000000003</v>
        <stp/>
        <stp>##V3_BDPV12</stp>
        <stp>GBPMYR Curncy</stp>
        <stp>PX_YEST_CLOSE</stp>
        <stp>[Crispin Spreadsheet.xlsx]OPUS!R26C26</stp>
        <tr r="Z26" s="6"/>
      </tp>
      <tp>
        <v>168.364</v>
        <stp/>
        <stp>##V3_BDPV12</stp>
        <stp>GBPJPY Curncy</stp>
        <stp>PX_YEST_CLOSE</stp>
        <stp>[Crispin Spreadsheet.xlsx]OPUS!R23C26</stp>
        <tr r="Z23" s="6"/>
      </tp>
      <tp t="s">
        <v>GBp</v>
        <stp/>
        <stp>##V3_BDPV12</stp>
        <stp>BP/ LN Equity</stp>
        <stp>CRNCY</stp>
        <stp>[Crispin Spreadsheet.xlsx]OEI!R477C4</stp>
        <tr r="D477" s="1"/>
      </tp>
      <tp>
        <v>1.1633</v>
        <stp/>
        <stp>##V3_BDPV12</stp>
        <stp>GBPEUR Curncy</stp>
        <stp>PX_YEST_CLOSE</stp>
        <stp>[Crispin Spreadsheet.xlsx]OPUS!R41C26</stp>
        <tr r="Z41" s="6"/>
      </tp>
      <tp>
        <v>1.1633</v>
        <stp/>
        <stp>##V3_BDPV12</stp>
        <stp>GBPEUR Curncy</stp>
        <stp>PX_YEST_CLOSE</stp>
        <stp>[Crispin Spreadsheet.xlsx]OPUS!R20C26</stp>
        <tr r="Z20" s="6"/>
      </tp>
      <tp>
        <v>1.1633</v>
        <stp/>
        <stp>##V3_BDPV12</stp>
        <stp>GBPEUR Curncy</stp>
        <stp>PX_YEST_CLOSE</stp>
        <stp>[Crispin Spreadsheet.xlsx]OPUS!R90C26</stp>
        <tr r="Z90" s="6"/>
      </tp>
      <tp>
        <v>6.5286999999999997</v>
        <stp/>
        <stp>##V3_BDPV12</stp>
        <stp>GBPBRL Curncy</stp>
        <stp>PX_YEST_CLOSE</stp>
        <stp>[Crispin Spreadsheet.xlsx]OPUS!R11C26</stp>
        <tr r="Z11" s="6"/>
      </tp>
      <tp>
        <v>6.5286999999999997</v>
        <stp/>
        <stp>##V3_BDPV12</stp>
        <stp>GBPBRL Curncy</stp>
        <stp>PX_YEST_CLOSE</stp>
        <stp>[Crispin Spreadsheet.xlsx]OPUS!R93C26</stp>
        <tr r="Z93" s="6"/>
      </tp>
      <tp>
        <v>1.6188</v>
        <stp/>
        <stp>##V3_BDPV12</stp>
        <stp>GBPCAD Curncy</stp>
        <stp>PX_YEST_CLOSE</stp>
        <stp>[Crispin Spreadsheet.xlsx]OPUS!R16C26</stp>
        <tr r="Z16" s="6"/>
      </tp>
      <tp>
        <v>1.6188</v>
        <stp/>
        <stp>##V3_BDPV12</stp>
        <stp>GBPCAD Curncy</stp>
        <stp>PX_YEST_CLOSE</stp>
        <stp>[Crispin Spreadsheet.xlsx]OPUS!R17C26</stp>
        <tr r="Z17" s="6"/>
      </tp>
      <tp>
        <v>1.6188</v>
        <stp/>
        <stp>##V3_BDPV12</stp>
        <stp>GBPCAD Curncy</stp>
        <stp>PX_YEST_CLOSE</stp>
        <stp>[Crispin Spreadsheet.xlsx]OPUS!R14C26</stp>
        <tr r="Z14" s="6"/>
      </tp>
      <tp>
        <v>1.6188</v>
        <stp/>
        <stp>##V3_BDPV12</stp>
        <stp>GBPCAD Curncy</stp>
        <stp>PX_YEST_CLOSE</stp>
        <stp>[Crispin Spreadsheet.xlsx]OPUS!R15C26</stp>
        <tr r="Z15" s="6"/>
      </tp>
      <tp>
        <v>1.6188</v>
        <stp/>
        <stp>##V3_BDPV12</stp>
        <stp>GBPCAD Curncy</stp>
        <stp>PX_YEST_CLOSE</stp>
        <stp>[Crispin Spreadsheet.xlsx]OPUS!R96C26</stp>
        <tr r="Z96" s="6"/>
      </tp>
      <tp>
        <v>1.6188</v>
        <stp/>
        <stp>##V3_BDPV12</stp>
        <stp>GBPCAD Curncy</stp>
        <stp>PX_YEST_CLOSE</stp>
        <stp>[Crispin Spreadsheet.xlsx]OPUS!R97C26</stp>
        <tr r="Z97" s="6"/>
      </tp>
      <tp>
        <v>63.95</v>
        <stp/>
        <stp>##V3_BDPV12</stp>
        <stp>AO/ LN Equity</stp>
        <stp>PX_YEST_CLOSE</stp>
        <stp>[Crispin Spreadsheet.xlsx]OEI!R456C6</stp>
        <tr r="F456" s="1"/>
      </tp>
      <tp>
        <v>806.8</v>
        <stp/>
        <stp>##V3_BDPV12</stp>
        <stp>BA/ LN Equity</stp>
        <stp>PX_YEST_CLOSE</stp>
        <stp>[Crispin Spreadsheet.xlsx]OEI!R468C6</stp>
        <tr r="F468" s="1"/>
      </tp>
      <tp>
        <v>20.664200000000001</v>
        <stp/>
        <stp>##V3_BDPV12</stp>
        <stp>GBPZAr Curncy</stp>
        <stp>PX_YEST_CLOSE</stp>
        <stp>[Crispin Spreadsheet.xlsx]OPUS!R38C26</stp>
        <tr r="Z38" s="6"/>
      </tp>
      <tp t="s">
        <v>AUD</v>
        <stp/>
        <stp>##V3_BDPV12</stp>
        <stp>SMR AU Equity</stp>
        <stp>CRNCY</stp>
        <stp>[Crispin Spreadsheet.xlsx]FDXC!R7C4</stp>
        <tr r="D7" s="8"/>
      </tp>
      <tp>
        <v>99.724000000000004</v>
        <stp/>
        <stp>##V3_BDPV12</stp>
        <stp>USG9460GAA97 Corp</stp>
        <stp>LAST_PRICE</stp>
        <stp>[Crispin Spreadsheet.xlsx]OEI!R357C7</stp>
        <tr r="G357" s="1"/>
      </tp>
      <tp t="s">
        <v>#N/A N/A</v>
        <stp/>
        <stp>##V3_BDPV12</stp>
        <stp>DC/ LN Equity</stp>
        <stp>PX_YEST_CLOSE</stp>
        <stp>[Crispin Spreadsheet.xlsx]FDXC!R112C6</stp>
        <tr r="F112" s="8"/>
      </tp>
      <tp>
        <v>1.2092000000000001</v>
        <stp/>
        <stp>##V3_BDPV12</stp>
        <stp>GBPUSD Curncy</stp>
        <stp>PX_YEST_CLOSE</stp>
        <stp>[Crispin Spreadsheet.xlsx]OPUS!R60C26</stp>
        <tr r="Z60" s="6"/>
      </tp>
      <tp>
        <v>1.2092000000000001</v>
        <stp/>
        <stp>##V3_BDPV12</stp>
        <stp>GBPUSD Curncy</stp>
        <stp>PX_YEST_CLOSE</stp>
        <stp>[Crispin Spreadsheet.xlsx]OPUS!R72C26</stp>
        <tr r="Z72" s="6"/>
      </tp>
      <tp>
        <v>1.2092000000000001</v>
        <stp/>
        <stp>##V3_BDPV12</stp>
        <stp>GBPUSD Curncy</stp>
        <stp>PX_YEST_CLOSE</stp>
        <stp>[Crispin Spreadsheet.xlsx]OPUS!R79C26</stp>
        <tr r="Z79" s="6"/>
      </tp>
      <tp>
        <v>1.2092000000000001</v>
        <stp/>
        <stp>##V3_BDPV12</stp>
        <stp>GBPUSD Curncy</stp>
        <stp>PX_YEST_CLOSE</stp>
        <stp>[Crispin Spreadsheet.xlsx]OPUS!R56C26</stp>
        <tr r="Z56" s="6"/>
      </tp>
      <tp>
        <v>1.2092000000000001</v>
        <stp/>
        <stp>##V3_BDPV12</stp>
        <stp>GBPUSD Curncy</stp>
        <stp>PX_YEST_CLOSE</stp>
        <stp>[Crispin Spreadsheet.xlsx]OPUS!R82C26</stp>
        <tr r="Z82" s="6"/>
      </tp>
      <tp>
        <v>1.2092000000000001</v>
        <stp/>
        <stp>##V3_BDPV12</stp>
        <stp>GBPUSD Curncy</stp>
        <stp>PX_YEST_CLOSE</stp>
        <stp>[Crispin Spreadsheet.xlsx]OPUS!R83C26</stp>
        <tr r="Z83" s="6"/>
      </tp>
      <tp>
        <v>1.2092000000000001</v>
        <stp/>
        <stp>##V3_BDPV12</stp>
        <stp>GBPUSD Curncy</stp>
        <stp>PX_YEST_CLOSE</stp>
        <stp>[Crispin Spreadsheet.xlsx]OPUS!R80C26</stp>
        <tr r="Z80" s="6"/>
      </tp>
      <tp>
        <v>1.2092000000000001</v>
        <stp/>
        <stp>##V3_BDPV12</stp>
        <stp>GBPUSD Curncy</stp>
        <stp>PX_YEST_CLOSE</stp>
        <stp>[Crispin Spreadsheet.xlsx]OPUS!R81C26</stp>
        <tr r="Z81" s="6"/>
      </tp>
      <tp>
        <v>1.2092000000000001</v>
        <stp/>
        <stp>##V3_BDPV12</stp>
        <stp>GBPUSD Curncy</stp>
        <stp>PX_YEST_CLOSE</stp>
        <stp>[Crispin Spreadsheet.xlsx]OPUS!R84C26</stp>
        <tr r="Z84" s="6"/>
      </tp>
      <tp>
        <v>1.2092000000000001</v>
        <stp/>
        <stp>##V3_BDPV12</stp>
        <stp>GBPUSD Curncy</stp>
        <stp>PX_YEST_CLOSE</stp>
        <stp>[Crispin Spreadsheet.xlsx]OPUS!R85C26</stp>
        <tr r="Z85" s="6"/>
      </tp>
      <tp>
        <v>1.3914299999999999</v>
        <stp/>
        <stp>##V3_BDPV12</stp>
        <stp>GB00BDX8CX86 Govt</stp>
        <stp>MOST_RECENT_REPORTED_FACTOR</stp>
        <stp>[Crispin Spreadsheet.xlsx]GILT!R11C7</stp>
        <tr r="G11" s="4"/>
      </tp>
      <tp>
        <v>12.6189</v>
        <stp/>
        <stp>##V3_BDPV12</stp>
        <stp>GBPSEK Curncy</stp>
        <stp>PX_YEST_CLOSE</stp>
        <stp>[Crispin Spreadsheet.xlsx]OPUS!R44C26</stp>
        <tr r="Z44" s="6"/>
      </tp>
      <tp>
        <v>1.665</v>
        <stp/>
        <stp>##V3_BDPV12</stp>
        <stp>GBPSGD Curncy</stp>
        <stp>PX_YEST_CLOSE</stp>
        <stp>[Crispin Spreadsheet.xlsx]OPUS!R35C26</stp>
        <tr r="Z35" s="6"/>
      </tp>
      <tp t="s">
        <v>EUR</v>
        <stp/>
        <stp>##V3_BDPV12</stp>
        <stp>RHK GY Equity</stp>
        <stp>CRNCY</stp>
        <stp>[Crispin Spreadsheet.xlsx]OEI!R178C4</stp>
        <tr r="D178" s="1"/>
      </tp>
      <tp>
        <v>93.94</v>
        <stp/>
        <stp>##V3_BDPV12</stp>
        <stp>CNA LN Equity</stp>
        <stp>PX_YEST_CLOSE</stp>
        <stp>[Crispin Spreadsheet.xlsx]OEI!R487C6</stp>
        <tr r="F487" s="1"/>
      </tp>
    </main>
    <main first="bofaddin.rtdserver">
      <tp t="s">
        <v>#N/A Requesting Data...4045310491</v>
        <stp/>
        <stp>BDH|6656835890384916</stp>
        <tr r="Z156" s="1"/>
      </tp>
    </main>
    <main first="bloomberg.rtd">
      <tp t="s">
        <v>GBp</v>
        <stp/>
        <stp>##V3_BDPV12</stp>
        <stp>AVO LN Equity</stp>
        <stp>CRNCY</stp>
        <stp>[Crispin Spreadsheet.xlsx]OEI!R451C4</stp>
        <tr r="D451" s="1"/>
      </tp>
      <tp>
        <v>3844</v>
        <stp/>
        <stp>##V3_BDPV12</stp>
        <stp>BKG LN Equity</stp>
        <stp>PX_YEST_CLOSE</stp>
        <stp>[Crispin Spreadsheet.xlsx]OEI!R472C6</stp>
        <tr r="F472" s="1"/>
      </tp>
      <tp>
        <v>42.41</v>
        <stp/>
        <stp>##V3_BDPV12</stp>
        <stp>RWE GY Equity</stp>
        <stp>PX_YEST_CLOSE</stp>
        <stp>[Crispin Spreadsheet.xlsx]OEI!R179C6</stp>
        <tr r="F179" s="1"/>
      </tp>
      <tp t="s">
        <v>EUR</v>
        <stp/>
        <stp>##V3_BDPV12</stp>
        <stp>ATO FP Equity</stp>
        <stp>CRNCY</stp>
        <stp>[Crispin Spreadsheet.xlsx]OEI!R93C4</stp>
        <tr r="D93" s="1"/>
      </tp>
      <tp t="s">
        <v>GBp</v>
        <stp/>
        <stp>##V3_BDPV12</stp>
        <stp>BVC LN Equity</stp>
        <stp>CRNCY</stp>
        <stp>[Crispin Spreadsheet.xlsx]OEI!R471C4</stp>
        <tr r="D471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 t="s">
        <v>EUR</v>
        <stp/>
        <stp>##V3_BDPV12</stp>
        <stp>MMB FP Equity</stp>
        <stp>CRNCY</stp>
        <stp>[Crispin Spreadsheet.xlsx]OEI!R114C4</stp>
        <tr r="D114" s="1"/>
      </tp>
      <tp t="s">
        <v>EUR</v>
        <stp/>
        <stp>##V3_BDPV12</stp>
        <stp>LHA GY Equity</stp>
        <stp>CRNCY</stp>
        <stp>[Crispin Spreadsheet.xlsx]OEI!R158C4</stp>
        <tr r="D158" s="1"/>
      </tp>
      <tp t="s">
        <v>EUR</v>
        <stp/>
        <stp>##V3_BDPV12</stp>
        <stp>ABI BB Equity</stp>
        <stp>CRNCY</stp>
        <stp>[Crispin Spreadsheet.xlsx]OEI!R37C4</stp>
        <tr r="D37" s="1"/>
      </tp>
      <tp t="s">
        <v>USD</v>
        <stp/>
        <stp>##V3_BDPV12</stp>
        <stp>EOG US Equity</stp>
        <stp>CRNCY</stp>
        <stp>[Crispin Spreadsheet.xlsx]OEI!R705C4</stp>
        <tr r="D705" s="1"/>
      </tp>
      <tp>
        <v>40.049999999999997</v>
        <stp/>
        <stp>##V3_BDPV12</stp>
        <stp>BOO LN Equity</stp>
        <stp>PX_YEST_CLOSE</stp>
        <stp>[Crispin Spreadsheet.xlsx]OEI!R476C6</stp>
        <tr r="F476" s="1"/>
      </tp>
      <tp t="s">
        <v>GBp</v>
        <stp/>
        <stp>##V3_BDPV12</stp>
        <stp>IPF LN Equity</stp>
        <stp>CRNCY</stp>
        <stp>[Crispin Spreadsheet.xlsx]OEI!R537C4</stp>
        <tr r="D537" s="1"/>
      </tp>
      <tp t="s">
        <v>USD</v>
        <stp/>
        <stp>##V3_BDPV12</stp>
        <stp>CME US Equity</stp>
        <stp>CRNCY</stp>
        <stp>[Crispin Spreadsheet.xlsx]OEI!R687C4</stp>
        <tr r="D687" s="1"/>
      </tp>
      <tp t="s">
        <v>GBp</v>
        <stp/>
        <stp>##V3_BDPV12</stp>
        <stp>SSE LN Equity</stp>
        <stp>CRNCY</stp>
        <stp>[Crispin Spreadsheet.xlsx]OEI!R614C4</stp>
        <tr r="D614" s="1"/>
      </tp>
      <tp t="s">
        <v>USD</v>
        <stp/>
        <stp>##V3_BDPV12</stp>
        <stp>CHD US Equity</stp>
        <stp>CRNCY</stp>
        <stp>[Crispin Spreadsheet.xlsx]OEI!R682C4</stp>
        <tr r="D682" s="1"/>
      </tp>
      <tp>
        <v>467.6</v>
        <stp/>
        <stp>##V3_BDPV12</stp>
        <stp>YAR NO Equity</stp>
        <stp>PX_YEST_CLOSE</stp>
        <stp>[Crispin Spreadsheet.xlsx]OEI!R349C6</stp>
        <tr r="F349" s="1"/>
      </tp>
      <tp>
        <v>28270</v>
        <stp/>
        <stp>##V3_BDPV12</stp>
        <stp>NKA Index</stp>
        <stp>LAST_PRICE</stp>
        <stp>[Crispin Spreadsheet.xlsx]OEI!R253C7</stp>
        <tr r="G253" s="1"/>
      </tp>
      <tp>
        <v>120.8</v>
        <stp/>
        <stp>##V3_BDPV12</stp>
        <stp>HAS LN Equity</stp>
        <stp>PX_YEST_CLOSE</stp>
        <stp>[Crispin Spreadsheet.xlsx]OEI!R518C6</stp>
        <tr r="F518" s="1"/>
      </tp>
      <tp>
        <v>43.17</v>
        <stp/>
        <stp>##V3_BDPV12</stp>
        <stp>LVS US Equity</stp>
        <stp>PX_YEST_CLOSE</stp>
        <stp>[Crispin Spreadsheet.xlsx]OEI!R742C6</stp>
        <tr r="F742" s="1"/>
      </tp>
      <tp t="s">
        <v>USD</v>
        <stp/>
        <stp>##V3_BDPV12</stp>
        <stp>FCX US Equity</stp>
        <stp>CRNCY</stp>
        <stp>[Crispin Spreadsheet.xlsx]OEI!R719C4</stp>
        <tr r="D719" s="1"/>
      </tp>
      <tp t="s">
        <v>EUR</v>
        <stp/>
        <stp>##V3_BDPV12</stp>
        <stp>SRS IM Equity</stp>
        <stp>CRNCY</stp>
        <stp>[Crispin Spreadsheet.xlsx]OEI!R246C4</stp>
        <tr r="D246" s="1"/>
      </tp>
      <tp t="s">
        <v>GBp</v>
        <stp/>
        <stp>##V3_BDPV12</stp>
        <stp>SRP LN Equity</stp>
        <stp>CRNCY</stp>
        <stp>[Crispin Spreadsheet.xlsx]OEI!R605C4</stp>
        <tr r="D605" s="1"/>
      </tp>
      <tp t="s">
        <v>GBp</v>
        <stp/>
        <stp>##V3_BDPV12</stp>
        <stp>ITV LN Equity</stp>
        <stp>CRNCY</stp>
        <stp>[Crispin Spreadsheet.xlsx]OEI!R543C4</stp>
        <tr r="D543" s="1"/>
      </tp>
      <tp t="s">
        <v>GBP</v>
        <stp/>
        <stp>##V3_BDPV12</stp>
        <stp>YBYA Index</stp>
        <stp>CRNCY</stp>
        <stp>[Crispin Spreadsheet.xlsx]OEI!R447C4</stp>
        <tr r="D447" s="1"/>
      </tp>
      <tp t="s">
        <v>EUR</v>
        <stp/>
        <stp>##V3_BDPV12</stp>
        <stp>EURN BB Equity</stp>
        <stp>CRNCY</stp>
        <stp>[Crispin Spreadsheet.xlsx]OEI!R40C4</stp>
        <tr r="D40" s="1"/>
      </tp>
      <tp>
        <v>89.2</v>
        <stp/>
        <stp>##V3_BDPV12</stp>
        <stp>LUCE LN Equity</stp>
        <stp>PX_YEST_CLOSE</stp>
        <stp>[Crispin Spreadsheet.xlsx]OPE!R48C6</stp>
        <tr r="F48" s="7"/>
      </tp>
      <tp t="s">
        <v>GBP</v>
        <stp/>
        <stp>##V3_BDPV12</stp>
        <stp>GB00BDX8CX86 Govt</stp>
        <stp>CRNCY</stp>
        <stp>[Crispin Spreadsheet.xlsx]GILT!R11C4</stp>
        <tr r="D11" s="4"/>
      </tp>
      <tp>
        <v>82.05</v>
        <stp/>
        <stp>##V3_BDPV12</stp>
        <stp>CURY LN Equity</stp>
        <stp>PX_YEST_CLOSE</stp>
        <stp>[Crispin Spreadsheet.xlsx]OPE!R38C6</stp>
        <tr r="F38" s="7"/>
      </tp>
      <tp>
        <v>21.609000000000002</v>
        <stp/>
        <stp>##V3_BDPV12</stp>
        <stp>SIA Comdty</stp>
        <stp>PX_YEST_CLOSE</stp>
        <stp>[Crispin Spreadsheet.xlsx]OEI!R843C6</stp>
        <tr r="F843" s="1"/>
      </tp>
      <tp>
        <v>97.08</v>
        <stp/>
        <stp>##V3_BDPV12</stp>
        <stp>DG FP Equity</stp>
        <stp>PX_YEST_CLOSE</stp>
        <stp>[Crispin Spreadsheet.xlsx]OEI!R140C6</stp>
        <tr r="F140" s="1"/>
      </tp>
      <tp>
        <v>303</v>
        <stp/>
        <stp>##V3_BDPV12</stp>
        <stp>8848 JT Equity</stp>
        <stp>LAST_PRICE</stp>
        <stp>[Crispin Spreadsheet.xlsx]OPE!R13C7</stp>
        <tr r="G13" s="7"/>
      </tp>
      <tp t="s">
        <v>GBp</v>
        <stp/>
        <stp>##V3_BDPV12</stp>
        <stp>QQ/ LN Equity</stp>
        <stp>CRNCY</stp>
        <stp>[Crispin Spreadsheet.xlsx]OEI!R587C4</stp>
        <tr r="D587" s="1"/>
      </tp>
      <tp>
        <v>9.07</v>
        <stp/>
        <stp>##V3_BDPV12</stp>
        <stp>WHC AU Equity</stp>
        <stp>PX_YEST_CLOSE</stp>
        <stp>[Crispin Spreadsheet.xlsx]FDXC!R8C6</stp>
        <tr r="F8" s="8"/>
      </tp>
      <tp>
        <v>110.9</v>
        <stp/>
        <stp>##V3_BDPV12</stp>
        <stp>SY1 GY Equity</stp>
        <stp>PX_YEST_CLOSE</stp>
        <stp>[Crispin Spreadsheet.xlsx]OEI!R186C6</stp>
        <tr r="F186" s="1"/>
      </tp>
      <tp>
        <v>12.5932</v>
        <stp/>
        <stp>##V3_BDPV12</stp>
        <stp>GBPSEK Curncy</stp>
        <stp>LAST_PRICE</stp>
        <stp>[Crispin Spreadsheet.xlsx]OPUS!R123C13</stp>
        <tr r="M123" s="6"/>
      </tp>
      <tp t="s">
        <v>GBp</v>
        <stp/>
        <stp>##V3_BDPV12</stp>
        <stp>TPK LN Equity</stp>
        <stp>CRNCY</stp>
        <stp>[Crispin Spreadsheet.xlsx]OEI!R626C4</stp>
        <tr r="D626" s="1"/>
      </tp>
      <tp>
        <v>35.31</v>
        <stp/>
        <stp>##V3_BDPV12</stp>
        <stp>SKG ID Equity</stp>
        <stp>PX_YEST_CLOSE</stp>
        <stp>[Crispin Spreadsheet.xlsx]OEI!R229C6</stp>
        <tr r="F229" s="1"/>
      </tp>
      <tp t="s">
        <v>GBp</v>
        <stp/>
        <stp>##V3_BDPV12</stp>
        <stp>CRN LN Equity</stp>
        <stp>CRNCY</stp>
        <stp>[Crispin Spreadsheet.xlsx]OEI!R484C4</stp>
        <tr r="D484" s="1"/>
      </tp>
      <tp t="s">
        <v>EUR</v>
        <stp/>
        <stp>##V3_BDPV12</stp>
        <stp>SPM IM Equity</stp>
        <stp>CRNCY</stp>
        <stp>[Crispin Spreadsheet.xlsx]OEI!R245C4</stp>
        <tr r="D245" s="1"/>
      </tp>
      <tp t="s">
        <v>USD</v>
        <stp/>
        <stp>##V3_BDPV12</stp>
        <stp>PHM US Equity</stp>
        <stp>CRNCY</stp>
        <stp>[Crispin Spreadsheet.xlsx]OEI!R783C4</stp>
        <tr r="D783" s="1"/>
      </tp>
      <tp t="s">
        <v>GBp</v>
        <stp/>
        <stp>##V3_BDPV12</stp>
        <stp>ITM LN Equity</stp>
        <stp>CRNCY</stp>
        <stp>[Crispin Spreadsheet.xlsx]OEI!R542C4</stp>
        <tr r="D542" s="1"/>
      </tp>
      <tp t="s">
        <v>EUR</v>
        <stp/>
        <stp>##V3_BDPV12</stp>
        <stp>KCR FH Equity</stp>
        <stp>CRNCY</stp>
        <stp>[Crispin Spreadsheet.xlsx]OEI!R78C4</stp>
        <tr r="D78" s="1"/>
      </tp>
      <tp t="s">
        <v>AUD</v>
        <stp/>
        <stp>##V3_BDPV12</stp>
        <stp>MQG AU Equity</stp>
        <stp>CRNCY</stp>
        <stp>[Crispin Spreadsheet.xlsx]OEI!R19C4</stp>
        <tr r="D19" s="1"/>
      </tp>
      <tp>
        <v>18.940000000000001</v>
        <stp/>
        <stp>##V3_BDPV12</stp>
        <stp>FMG AU Equity</stp>
        <stp>PX_YEST_CLOSE</stp>
        <stp>[Crispin Spreadsheet.xlsx]OEI!R18C6</stp>
        <tr r="F18" s="1"/>
      </tp>
      <tp>
        <v>256</v>
        <stp/>
        <stp>##V3_BDPV12</stp>
        <stp>NWG LN Equity</stp>
        <stp>PX_YEST_CLOSE</stp>
        <stp>[Crispin Spreadsheet.xlsx]OPE!R51C6</stp>
        <tr r="F51" s="7"/>
      </tp>
      <tp t="s">
        <v>CAD</v>
        <stp/>
        <stp>##V3_BDPV12</stp>
        <stp>FNV CN Equity</stp>
        <stp>CRNCY</stp>
        <stp>[Crispin Spreadsheet.xlsx]OEI!R60C4</stp>
        <tr r="D60" s="1"/>
      </tp>
      <tp>
        <v>8.11</v>
        <stp/>
        <stp>##V3_BDPV12</stp>
        <stp>BVN US Equity</stp>
        <stp>PX_YEST_CLOSE</stp>
        <stp>[Crispin Spreadsheet.xlsx]OEI!R683C6</stp>
        <tr r="F683" s="1"/>
      </tp>
      <tp t="s">
        <v>EUR</v>
        <stp/>
        <stp>##V3_BDPV12</stp>
        <stp>SRG IM Equity</stp>
        <stp>CRNCY</stp>
        <stp>[Crispin Spreadsheet.xlsx]OEI!R247C4</stp>
        <tr r="D247" s="1"/>
      </tp>
      <tp t="s">
        <v>GBp</v>
        <stp/>
        <stp>##V3_BDPV12</stp>
        <stp>NWG LN Equity</stp>
        <stp>CRNCY</stp>
        <stp>[Crispin Spreadsheet.xlsx]OEI!R601C4</stp>
        <tr r="D601" s="1"/>
      </tp>
      <tp>
        <v>13.35</v>
        <stp/>
        <stp>##V3_BDPV12</stp>
        <stp>NWL US Equity</stp>
        <stp>PX_YEST_CLOSE</stp>
        <stp>[Crispin Spreadsheet.xlsx]OEI!R762C6</stp>
        <tr r="F762" s="1"/>
      </tp>
      <tp t="s">
        <v>GBp</v>
        <stp/>
        <stp>##V3_BDPV12</stp>
        <stp>LRE LN Equity</stp>
        <stp>CRNCY</stp>
        <stp>[Crispin Spreadsheet.xlsx]OEI!R554C4</stp>
        <tr r="D554" s="1"/>
      </tp>
      <tp>
        <v>136.74</v>
        <stp/>
        <stp>##V3_BDPV12</stp>
        <stp>JPM US Equity</stp>
        <stp>PX_YEST_CLOSE</stp>
        <stp>[Crispin Spreadsheet.xlsx]OEI!R735C6</stp>
        <tr r="F735" s="1"/>
      </tp>
      <tp>
        <v>37.19</v>
        <stp/>
        <stp>##V3_BDPV12</stp>
        <stp>STM FP Equity</stp>
        <stp>PX_YEST_CLOSE</stp>
        <stp>[Crispin Spreadsheet.xlsx]OEI!R132C6</stp>
        <tr r="F132" s="1"/>
      </tp>
      <tp>
        <v>24535</v>
        <stp/>
        <stp>##V3_BDPV12</stp>
        <stp>STA Index</stp>
        <stp>LAST_PRICE</stp>
        <stp>[Crispin Spreadsheet.xlsx]OEI!R232C7</stp>
        <tr r="G232" s="1"/>
      </tp>
      <tp>
        <v>1</v>
        <stp/>
        <stp>##V3_BDPV12</stp>
        <stp>EURSEK Curncy</stp>
        <stp>QUOTE_FACTOR</stp>
        <stp>[Crispin Spreadsheet.xlsx]OPE!R28C12</stp>
        <tr r="L28" s="7"/>
      </tp>
      <tp>
        <v>4.42</v>
        <stp/>
        <stp>##V3_BDPV12</stp>
        <stp>TUP US Equity</stp>
        <stp>PX_YEST_CLOSE</stp>
        <stp>[Crispin Spreadsheet.xlsx]OEI!R810C6</stp>
        <tr r="F810" s="1"/>
      </tp>
      <tp t="s">
        <v>GBp</v>
        <stp/>
        <stp>##V3_BDPV12</stp>
        <stp>CPI LN Equity</stp>
        <stp>CRNCY</stp>
        <stp>[Crispin Spreadsheet.xlsx]OPE!R36C4</stp>
        <tr r="D36" s="7"/>
      </tp>
      <tp t="s">
        <v>AUD</v>
        <stp/>
        <stp>##V3_BDPV12</stp>
        <stp>AJL AU Equity</stp>
        <stp>CRNCY</stp>
        <stp>[Crispin Spreadsheet.xlsx]OEI!R15C4</stp>
        <tr r="D15" s="1"/>
      </tp>
      <tp t="s">
        <v>AUD</v>
        <stp/>
        <stp>##V3_BDPV12</stp>
        <stp>BLD AU Equity</stp>
        <stp>CRNCY</stp>
        <stp>[Crispin Spreadsheet.xlsx]OEI!R16C4</stp>
        <tr r="D16" s="1"/>
      </tp>
      <tp>
        <v>14.16</v>
        <stp/>
        <stp>##V3_BDPV12</stp>
        <stp>SZU GY Equity</stp>
        <stp>PX_YEST_CLOSE</stp>
        <stp>[Crispin Spreadsheet.xlsx]OEI!R185C6</stp>
        <tr r="F185" s="1"/>
      </tp>
      <tp t="s">
        <v>EUR</v>
        <stp/>
        <stp>##V3_BDPV12</stp>
        <stp>AKE FP Equity</stp>
        <stp>CRNCY</stp>
        <stp>[Crispin Spreadsheet.xlsx]OEI!R92C4</stp>
        <tr r="D92" s="1"/>
      </tp>
      <tp t="s">
        <v>USD</v>
        <stp/>
        <stp>##V3_BDPV12</stp>
        <stp>DIS US Equity</stp>
        <stp>CRNCY</stp>
        <stp>[Crispin Spreadsheet.xlsx]OEI!R822C4</stp>
        <tr r="D822" s="1"/>
      </tp>
      <tp t="s">
        <v>EUR</v>
        <stp/>
        <stp>##V3_BDPV12</stp>
        <stp>BAS GY Equity</stp>
        <stp>CRNCY</stp>
        <stp>[Crispin Spreadsheet.xlsx]OEI!R150C4</stp>
        <tr r="D150" s="1"/>
      </tp>
      <tp t="s">
        <v>CHF</v>
        <stp/>
        <stp>##V3_BDPV12</stp>
        <stp>UHR SW Equity</stp>
        <stp>CRNCY</stp>
        <stp>[Crispin Spreadsheet.xlsx]OEI!R437C4</stp>
        <tr r="D437" s="1"/>
      </tp>
      <tp>
        <v>295</v>
        <stp/>
        <stp>##V3_BDPV12</stp>
        <stp>VLX LN Equity</stp>
        <stp>PX_YEST_CLOSE</stp>
        <stp>[Crispin Spreadsheet.xlsx]OEI!R634C6</stp>
        <tr r="F634" s="1"/>
      </tp>
      <tp>
        <v>36.29</v>
        <stp/>
        <stp>##V3_BDPV12</stp>
        <stp>DSY FP Equity</stp>
        <stp>PX_YEST_CLOSE</stp>
        <stp>[Crispin Spreadsheet.xlsx]OEI!R105C6</stp>
        <tr r="F105" s="1"/>
      </tp>
      <tp>
        <v>73.099999999999994</v>
        <stp/>
        <stp>##V3_BDPV12</stp>
        <stp>NHY NO Equity</stp>
        <stp>PX_YEST_CLOSE</stp>
        <stp>[Crispin Spreadsheet.xlsx]OEI!R341C6</stp>
        <tr r="F341" s="1"/>
      </tp>
      <tp t="s">
        <v>EUR</v>
        <stp/>
        <stp>##V3_BDPV12</stp>
        <stp>SAP GY Equity</stp>
        <stp>CRNCY</stp>
        <stp>[Crispin Spreadsheet.xlsx]OEI!R180C4</stp>
        <tr r="D180" s="1"/>
      </tp>
      <tp t="s">
        <v>GBp</v>
        <stp/>
        <stp>##V3_BDPV12</stp>
        <stp>WPP LN Equity</stp>
        <stp>CRNCY</stp>
        <stp>[Crispin Spreadsheet.xlsx]OEI!R636C4</stp>
        <tr r="D636" s="1"/>
      </tp>
      <tp t="s">
        <v>AUD</v>
        <stp/>
        <stp>##V3_BDPV12</stp>
        <stp>CBA AU Equity</stp>
        <stp>CRNCY</stp>
        <stp>[Crispin Spreadsheet.xlsx]OEI!R17C4</stp>
        <tr r="D17" s="1"/>
      </tp>
      <tp t="s">
        <v>EUR</v>
        <stp/>
        <stp>##V3_BDPV12</stp>
        <stp>VIV FP Equity</stp>
        <stp>CRNCY</stp>
        <stp>[Crispin Spreadsheet.xlsx]OEI!R141C4</stp>
        <tr r="D141" s="1"/>
      </tp>
      <tp t="s">
        <v>USD</v>
        <stp/>
        <stp>##V3_BDPV12</stp>
        <stp>SQ US Equity</stp>
        <stp>CRNCY</stp>
        <stp>[Crispin Spreadsheet.xlsx]OEI!R795C4</stp>
        <tr r="D795" s="1"/>
      </tp>
      <tp>
        <v>73.400000000000006</v>
        <stp/>
        <stp>##V3_BDPV12</stp>
        <stp>ON US Equity</stp>
        <stp>PX_YEST_CLOSE</stp>
        <stp>[Crispin Spreadsheet.xlsx]OEI!R767C6</stp>
        <tr r="F767" s="1"/>
      </tp>
      <tp t="s">
        <v>USD</v>
        <stp/>
        <stp>##V3_BDPV12</stp>
        <stp>T US Equity</stp>
        <stp>CRNCY</stp>
        <stp>[Crispin Spreadsheet.xlsx]OEI!R663C4</stp>
        <tr r="D663" s="1"/>
      </tp>
      <tp t="s">
        <v>EUR</v>
        <stp/>
        <stp>##V3_BDPV12</stp>
        <stp>EBRO SQ Equity</stp>
        <stp>CRNCY</stp>
        <stp>[Crispin Spreadsheet.xlsx]OPE!R25C4</stp>
        <tr r="D25" s="7"/>
      </tp>
      <tp>
        <v>326.38</v>
        <stp/>
        <stp>##V3_BDPV12</stp>
        <stp>HD US Equity</stp>
        <stp>PX_YEST_CLOSE</stp>
        <stp>[Crispin Spreadsheet.xlsx]OEI!R730C6</stp>
        <tr r="F730" s="1"/>
      </tp>
      <tp>
        <v>62.9</v>
        <stp/>
        <stp>##V3_BDPV12</stp>
        <stp>BB FP Equity</stp>
        <stp>PX_YEST_CLOSE</stp>
        <stp>[Crispin Spreadsheet.xlsx]OEI!R129C6</stp>
        <tr r="F129" s="1"/>
      </tp>
      <tp>
        <v>5.39</v>
        <stp/>
        <stp>##V3_BDPV12</stp>
        <stp>NHC AU Equity</stp>
        <stp>PX_YEST_CLOSE</stp>
        <stp>[Crispin Spreadsheet.xlsx]SWAN!R7C6</stp>
        <tr r="F7" s="3"/>
      </tp>
      <tp>
        <v>51.302999999999997</v>
        <stp/>
        <stp>##V3_BDPV12</stp>
        <stp>GB00BMBL1F74 Govt</stp>
        <stp>LAST_PRICE</stp>
        <stp>[Crispin Spreadsheet.xlsx]OEI!R872C7</stp>
        <tr r="G872" s="1"/>
      </tp>
      <tp>
        <v>10.361700000000001</v>
        <stp/>
        <stp>##V3_BDPV12</stp>
        <stp>EURNOK Curncy</stp>
        <stp>LAST_PRICE</stp>
        <stp>[Crispin Spreadsheet.xlsx]SWAN!R171C13</stp>
        <tr r="M171" s="3"/>
      </tp>
      <tp>
        <v>43.662999999999997</v>
        <stp/>
        <stp>##V3_BDPV12</stp>
        <stp>GB00BMBL1D50 Govt</stp>
        <stp>LAST_PRICE</stp>
        <stp>[Crispin Spreadsheet.xlsx]OEI!R870C7</stp>
        <tr r="G870" s="1"/>
      </tp>
      <tp t="s">
        <v>GBp</v>
        <stp/>
        <stp>##V3_BDPV12</stp>
        <stp>EZJ LN Equity</stp>
        <stp>CRNCY</stp>
        <stp>[Crispin Spreadsheet.xlsx]OEI!R503C4</stp>
        <tr r="D503" s="1"/>
      </tp>
      <tp t="s">
        <v>USD</v>
        <stp/>
        <stp>##V3_BDPV12</stp>
        <stp>KBH US Equity</stp>
        <stp>CRNCY</stp>
        <stp>[Crispin Spreadsheet.xlsx]OEI!R736C4</stp>
        <tr r="D736" s="1"/>
      </tp>
      <tp t="s">
        <v>EUR</v>
        <stp/>
        <stp>##V3_BDPV12</stp>
        <stp>SGO FP Equity</stp>
        <stp>CRNCY</stp>
        <stp>[Crispin Spreadsheet.xlsx]OEI!R100C4</stp>
        <tr r="D100" s="1"/>
      </tp>
      <tp>
        <v>134.13999999999999</v>
        <stp/>
        <stp>##V3_BDPV12</stp>
        <stp>IAG LN Equity</stp>
        <stp>PX_YEST_CLOSE</stp>
        <stp>[Crispin Spreadsheet.xlsx]OEI!R536C6</stp>
        <tr r="F536" s="1"/>
      </tp>
      <tp t="s">
        <v>USD</v>
        <stp/>
        <stp>##V3_BDPV12</stp>
        <stp>AAL US Equity</stp>
        <stp>CRNCY</stp>
        <stp>[Crispin Spreadsheet.xlsx]OEI!R655C4</stp>
        <tr r="D655" s="1"/>
      </tp>
      <tp t="s">
        <v>USD</v>
        <stp/>
        <stp>##V3_BDPV12</stp>
        <stp>DAL US Equity</stp>
        <stp>CRNCY</stp>
        <stp>[Crispin Spreadsheet.xlsx]OEI!R695C4</stp>
        <tr r="D695" s="1"/>
      </tp>
      <tp t="s">
        <v>USD</v>
        <stp/>
        <stp>##V3_BDPV12</stp>
        <stp>RCL US Equity</stp>
        <stp>CRNCY</stp>
        <stp>[Crispin Spreadsheet.xlsx]OEI!R787C4</stp>
        <tr r="D787" s="1"/>
      </tp>
      <tp t="s">
        <v>EUR</v>
        <stp/>
        <stp>##V3_BDPV12</stp>
        <stp>DEC FP Equity</stp>
        <stp>CRNCY</stp>
        <stp>[Crispin Spreadsheet.xlsx]OEI!R112C4</stp>
        <tr r="D112" s="1"/>
      </tp>
      <tp>
        <v>2325</v>
        <stp/>
        <stp>##V3_BDPV12</stp>
        <stp>REL LN Equity</stp>
        <stp>PX_YEST_CLOSE</stp>
        <stp>[Crispin Spreadsheet.xlsx]OEI!R592C6</stp>
        <tr r="F592" s="1"/>
      </tp>
      <tp>
        <v>4.4770000000000003</v>
        <stp/>
        <stp>##V3_BDPV12</stp>
        <stp>EDP PL Equity</stp>
        <stp>PX_YEST_CLOSE</stp>
        <stp>[Crispin Spreadsheet.xlsx]OEI!R361C6</stp>
        <tr r="F361" s="1"/>
      </tp>
      <tp t="s">
        <v>EUR</v>
        <stp/>
        <stp>##V3_BDPV12</stp>
        <stp>ENX FP Equity</stp>
        <stp>CRNCY</stp>
        <stp>[Crispin Spreadsheet.xlsx]OEI!R109C4</stp>
        <tr r="D109" s="1"/>
      </tp>
      <tp t="s">
        <v>GBp</v>
        <stp/>
        <stp>##V3_BDPV12</stp>
        <stp>HUW LN Equity</stp>
        <stp>CRNCY</stp>
        <stp>[Crispin Spreadsheet.xlsx]OPE!R42C4</stp>
        <tr r="D42" s="7"/>
      </tp>
      <tp t="s">
        <v>USD</v>
        <stp/>
        <stp>##V3_BDPV12</stp>
        <stp>FDS US Equity</stp>
        <stp>CRNCY</stp>
        <stp>[Crispin Spreadsheet.xlsx]OEI!R710C4</stp>
        <tr r="D710" s="1"/>
      </tp>
      <tp t="s">
        <v>EUR</v>
        <stp/>
        <stp>##V3_BDPV12</stp>
        <stp>FUR NA Equity</stp>
        <stp>CRNCY</stp>
        <stp>[Crispin Spreadsheet.xlsx]OEI!R323C4</stp>
        <tr r="D323" s="1"/>
      </tp>
      <tp>
        <v>66.38</v>
        <stp/>
        <stp>##V3_BDPV12</stp>
        <stp>AEM CN Equity</stp>
        <stp>PX_YEST_CLOSE</stp>
        <stp>[Crispin Spreadsheet.xlsx]OEI!R52C6</stp>
        <tr r="F52" s="1"/>
      </tp>
      <tp t="s">
        <v>USD</v>
        <stp/>
        <stp>##V3_BDPV12</stp>
        <stp>CAR US Equity</stp>
        <stp>CRNCY</stp>
        <stp>[Crispin Spreadsheet.xlsx]OEI!R665C4</stp>
        <tr r="D665" s="1"/>
      </tp>
      <tp t="s">
        <v>HUF</v>
        <stp/>
        <stp>##V3_BDPV12</stp>
        <stp>OTP HB Equity</stp>
        <stp>CRNCY</stp>
        <stp>[Crispin Spreadsheet.xlsx]OEI!R221C4</stp>
        <tr r="D221" s="1"/>
      </tp>
      <tp>
        <v>806.8</v>
        <stp/>
        <stp>##V3_BDPV12</stp>
        <stp>BA/ LN Equity</stp>
        <stp>PX_YEST_CLOSE</stp>
        <stp>[Crispin Spreadsheet.xlsx]OPE!R32C6</stp>
        <tr r="F32" s="7"/>
      </tp>
      <tp>
        <v>1589.5</v>
        <stp/>
        <stp>##V3_BDPV12</stp>
        <stp>ABF LN Equity</stp>
        <stp>PX_YEST_CLOSE</stp>
        <stp>[Crispin Spreadsheet.xlsx]OPE!R31C6</stp>
        <tr r="F31" s="7"/>
      </tp>
      <tp t="s">
        <v>USD</v>
        <stp/>
        <stp>##V3_BDPV12</stp>
        <stp>CAT US Equity</stp>
        <stp>CRNCY</stp>
        <stp>[Crispin Spreadsheet.xlsx]OEI!R675C4</stp>
        <tr r="D675" s="1"/>
      </tp>
      <tp>
        <v>37.270000000000003</v>
        <stp/>
        <stp>##V3_BDPV12</stp>
        <stp>AR US Equity</stp>
        <stp>PX_YEST_CLOSE</stp>
        <stp>[Crispin Spreadsheet.xlsx]OEI!R658C6</stp>
        <tr r="F658" s="1"/>
      </tp>
      <tp>
        <v>172.5</v>
        <stp/>
        <stp>##V3_BDPV12</stp>
        <stp>JM SS Equity</stp>
        <stp>PX_YEST_CLOSE</stp>
        <stp>[Crispin Spreadsheet.xlsx]OEI!R403C6</stp>
        <tr r="F403" s="1"/>
      </tp>
      <tp>
        <v>43.869</v>
        <stp/>
        <stp>##V3_BDPV12</stp>
        <stp>GB00BMBL1D50 Govt</stp>
        <stp>PX_YEST_CLOSE</stp>
        <stp>[Crispin Spreadsheet.xlsx]GILT!R14C6</stp>
        <tr r="F14" s="4"/>
      </tp>
      <tp>
        <v>49.48</v>
        <stp/>
        <stp>##V3_BDPV12</stp>
        <stp>JD US Equity</stp>
        <stp>PX_YEST_CLOSE</stp>
        <stp>[Crispin Spreadsheet.xlsx]OEI!R733C6</stp>
        <tr r="F733" s="1"/>
      </tp>
      <tp t="s">
        <v>EUR</v>
        <stp/>
        <stp>##V3_BDPV12</stp>
        <stp>SK FP Equity</stp>
        <stp>CRNCY</stp>
        <stp>[Crispin Spreadsheet.xlsx]OEI!R127C4</stp>
        <tr r="D127" s="1"/>
      </tp>
      <tp>
        <v>700.2</v>
        <stp/>
        <stp>##V3_BDPV12</stp>
        <stp>MC FP Equity</stp>
        <stp>PX_YEST_CLOSE</stp>
        <stp>[Crispin Spreadsheet.xlsx]OEI!R117C6</stp>
        <tr r="F117" s="1"/>
      </tp>
      <tp>
        <v>1103.5</v>
        <stp/>
        <stp>##V3_BDPV12</stp>
        <stp>SN/ LN Equity</stp>
        <stp>PX_YEST_CLOSE</stp>
        <stp>[Crispin Spreadsheet.xlsx]OEI!R608C6</stp>
        <tr r="F608" s="1"/>
      </tp>
      <tp>
        <v>8.6018000000000008</v>
        <stp/>
        <stp>##V3_BDPV12</stp>
        <stp>GBPDKK Curncy</stp>
        <stp>LAST_PRICE</stp>
        <stp>[Crispin Spreadsheet.xlsx]OPUS!R100C13</stp>
        <tr r="M100" s="6"/>
      </tp>
      <tp>
        <v>1.1268799999999999</v>
        <stp/>
        <stp>##V3_BDPV12</stp>
        <stp>GB00BM8Z2W66 Govt</stp>
        <stp>MOST_RECENT_REPORTED_FACTOR</stp>
        <stp>[Crispin Spreadsheet.xlsx]SWAN!R164C7</stp>
        <tr r="G164" s="3"/>
      </tp>
      <tp>
        <v>4448</v>
        <stp/>
        <stp>##V3_BDPV12</stp>
        <stp>DCC LN Equity</stp>
        <stp>PX_YEST_CLOSE</stp>
        <stp>[Crispin Spreadsheet.xlsx]OEI!R495C6</stp>
        <tr r="F495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EUR</v>
        <stp/>
        <stp>##V3_BDPV12</stp>
        <stp>RHM GY Equity</stp>
        <stp>CRNCY</stp>
        <stp>[Crispin Spreadsheet.xlsx]OEI!R177C4</stp>
        <tr r="D177" s="1"/>
      </tp>
      <tp>
        <v>2.72</v>
        <stp/>
        <stp>##V3_BDPV12</stp>
        <stp>ATH CN Equity</stp>
        <stp>PX_YEST_CLOSE</stp>
        <stp>[Crispin Spreadsheet.xlsx]OEI!R53C6</stp>
        <tr r="F53" s="1"/>
      </tp>
      <tp t="s">
        <v>USD</v>
        <stp/>
        <stp>##V3_BDPV12</stp>
        <stp>BMA US Equity</stp>
        <stp>CRNCY</stp>
        <stp>[Crispin Spreadsheet.xlsx]OEI!R668C4</stp>
        <tr r="D668" s="1"/>
      </tp>
      <tp>
        <v>98.24</v>
        <stp/>
        <stp>##V3_BDPV12</stp>
        <stp>BIM FP Equity</stp>
        <stp>PX_YEST_CLOSE</stp>
        <stp>[Crispin Spreadsheet.xlsx]OEI!R95C6</stp>
        <tr r="F95" s="1"/>
      </tp>
      <tp>
        <v>105.3</v>
        <stp/>
        <stp>##V3_BDPV12</stp>
        <stp>WKL NA Equity</stp>
        <stp>PX_YEST_CLOSE</stp>
        <stp>[Crispin Spreadsheet.xlsx]OEI!R332C6</stp>
        <tr r="F332" s="1"/>
      </tp>
      <tp>
        <v>153.35</v>
        <stp/>
        <stp>##V3_BDPV12</stp>
        <stp>CRM US Equity</stp>
        <stp>PX_YEST_CLOSE</stp>
        <stp>[Crispin Spreadsheet.xlsx]OEI!R789C6</stp>
        <tr r="F789" s="1"/>
      </tp>
      <tp t="s">
        <v>GBp</v>
        <stp/>
        <stp>##V3_BDPV12</stp>
        <stp>LRE LN Equity</stp>
        <stp>CRNCY</stp>
        <stp>[Crispin Spreadsheet.xlsx]OPE!R47C4</stp>
        <tr r="D47" s="7"/>
      </tp>
      <tp>
        <v>1</v>
        <stp/>
        <stp>##V3_BDPV12</stp>
        <stp>EURDKK Curncy</stp>
        <stp>QUOTE_FACTOR</stp>
        <stp>[Crispin Spreadsheet.xlsx]OEI!R71C12</stp>
        <tr r="L71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Spreadsheet.xlsx]OEI!R73C12</stp>
        <tr r="L73" s="1"/>
      </tp>
      <tp>
        <v>1</v>
        <stp/>
        <stp>##V3_BDPV12</stp>
        <stp>EURDKK Curncy</stp>
        <stp>QUOTE_FACTOR</stp>
        <stp>[Crispin Spreadsheet.xlsx]OEI!R72C12</stp>
        <tr r="L72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1232</v>
        <stp/>
        <stp>##V3_BDPV12</stp>
        <stp>ICP LN Equity</stp>
        <stp>PX_YEST_CLOSE</stp>
        <stp>[Crispin Spreadsheet.xlsx]OEI!R535C6</stp>
        <tr r="F535" s="1"/>
      </tp>
      <tp t="s">
        <v>GBp</v>
        <stp/>
        <stp>##V3_BDPV12</stp>
        <stp>HTG LN Equity</stp>
        <stp>CRNCY</stp>
        <stp>[Crispin Spreadsheet.xlsx]OPE!R43C4</stp>
        <tr r="D43" s="7"/>
      </tp>
      <tp>
        <v>27.96</v>
        <stp/>
        <stp>##V3_BDPV12</stp>
        <stp>EDV CN Equity</stp>
        <stp>PX_YEST_CLOSE</stp>
        <stp>[Crispin Spreadsheet.xlsx]OEI!R57C6</stp>
        <tr r="F57" s="1"/>
      </tp>
      <tp t="s">
        <v>EUR</v>
        <stp/>
        <stp>##V3_BDPV12</stp>
        <stp>KER FP Equity</stp>
        <stp>CRNCY</stp>
        <stp>[Crispin Spreadsheet.xlsx]OEI!R113C4</stp>
        <tr r="D113" s="1"/>
      </tp>
      <tp t="s">
        <v>USD</v>
        <stp/>
        <stp>##V3_BDPV12</stp>
        <stp>PBR US Equity</stp>
        <stp>CRNCY</stp>
        <stp>[Crispin Spreadsheet.xlsx]OEI!R777C4</stp>
        <tr r="D777" s="1"/>
      </tp>
      <tp t="s">
        <v>EUR</v>
        <stp/>
        <stp>##V3_BDPV12</stp>
        <stp>MAP SQ Equity</stp>
        <stp>CRNCY</stp>
        <stp>[Crispin Spreadsheet.xlsx]OEI!R386C4</stp>
        <tr r="D386" s="1"/>
      </tp>
      <tp t="s">
        <v>EUR</v>
        <stp/>
        <stp>##V3_BDPV12</stp>
        <stp>BMW GY Equity</stp>
        <stp>CRNCY</stp>
        <stp>[Crispin Spreadsheet.xlsx]OEI!R152C4</stp>
        <tr r="D152" s="1"/>
      </tp>
      <tp t="s">
        <v>EUR</v>
        <stp/>
        <stp>##V3_BDPV12</stp>
        <stp>VOW GY Equity</stp>
        <stp>CRNCY</stp>
        <stp>[Crispin Spreadsheet.xlsx]OEI!R190C4</stp>
        <tr r="D190" s="1"/>
      </tp>
      <tp t="s">
        <v>USD</v>
        <stp/>
        <stp>##V3_BDPV12</stp>
        <stp>WW US Equity</stp>
        <stp>CRNCY</stp>
        <stp>[Crispin Spreadsheet.xlsx]OEI!R823C4</stp>
        <tr r="D823" s="1"/>
      </tp>
      <tp>
        <v>58.41</v>
        <stp/>
        <stp>##V3_BDPV12</stp>
        <stp>MU US Equity</stp>
        <stp>PX_YEST_CLOSE</stp>
        <stp>[Crispin Spreadsheet.xlsx]OEI!R757C6</stp>
        <tr r="F757" s="1"/>
      </tp>
      <tp>
        <v>80.16</v>
        <stp/>
        <stp>##V3_BDPV12</stp>
        <stp>LR FP Equity</stp>
        <stp>PX_YEST_CLOSE</stp>
        <stp>[Crispin Spreadsheet.xlsx]OEI!R115C6</stp>
        <tr r="F115" s="1"/>
      </tp>
      <tp>
        <v>350.25</v>
        <stp/>
        <stp>##V3_BDPV12</stp>
        <stp>OR FP Equity</stp>
        <stp>PX_YEST_CLOSE</stp>
        <stp>[Crispin Spreadsheet.xlsx]OEI!R116C6</stp>
        <tr r="F116" s="1"/>
      </tp>
      <tp>
        <v>979</v>
        <stp/>
        <stp>##V3_BDPV12</stp>
        <stp>PSON LN Equity</stp>
        <stp>PX_YEST_CLOSE</stp>
        <stp>[Crispin Spreadsheet.xlsx]OPE!R53C6</stp>
        <tr r="F53" s="7"/>
      </tp>
      <tp t="s">
        <v>EUR</v>
        <stp/>
        <stp>##V3_BDPV12</stp>
        <stp>CE IM Equity</stp>
        <stp>CRNCY</stp>
        <stp>[Crispin Spreadsheet.xlsx]OEI!R239C4</stp>
        <tr r="D239" s="1"/>
      </tp>
      <tp t="s">
        <v>USD</v>
        <stp/>
        <stp>##V3_BDPV12</stp>
        <stp>V US Equity</stp>
        <stp>CRNCY</stp>
        <stp>[Crispin Spreadsheet.xlsx]OEI!R821C4</stp>
        <tr r="D821" s="1"/>
      </tp>
      <tp>
        <v>51.459000000000003</v>
        <stp/>
        <stp>##V3_BDPV12</stp>
        <stp>GB00BMBL1F74 Govt</stp>
        <stp>PX_YEST_CLOSE</stp>
        <stp>[Crispin Spreadsheet.xlsx]GILT!R15C6</stp>
        <tr r="F15" s="4"/>
      </tp>
      <tp>
        <v>1</v>
        <stp/>
        <stp>##V3_BDPV12</stp>
        <stp>EURUSD Curncy</stp>
        <stp>QUOTE_FACTOR</stp>
        <stp>[Crispin Spreadsheet.xlsx]SWAN!R170C12</stp>
        <tr r="L170" s="3"/>
      </tp>
      <tp>
        <v>1</v>
        <stp/>
        <stp>##V3_BDPV12</stp>
        <stp>EURUSD Curncy</stp>
        <stp>QUOTE_FACTOR</stp>
        <stp>[Crispin Spreadsheet.xlsx]SWAN!R174C12</stp>
        <tr r="L174" s="3"/>
      </tp>
      <tp>
        <v>1</v>
        <stp/>
        <stp>##V3_BDPV12</stp>
        <stp>EURUSD Curncy</stp>
        <stp>QUOTE_FACTOR</stp>
        <stp>[Crispin Spreadsheet.xlsx]SWAN!R168C12</stp>
        <tr r="L168" s="3"/>
      </tp>
      <tp>
        <v>1</v>
        <stp/>
        <stp>##V3_BDPV12</stp>
        <stp>EURUSD Curncy</stp>
        <stp>QUOTE_FACTOR</stp>
        <stp>[Crispin Spreadsheet.xlsx]SWAN!R154C12</stp>
        <tr r="L154" s="3"/>
      </tp>
      <tp>
        <v>1</v>
        <stp/>
        <stp>##V3_BDPV12</stp>
        <stp>EURUSD Curncy</stp>
        <stp>QUOTE_FACTOR</stp>
        <stp>[Crispin Spreadsheet.xlsx]SWAN!R155C12</stp>
        <tr r="L155" s="3"/>
      </tp>
      <tp>
        <v>1</v>
        <stp/>
        <stp>##V3_BDPV12</stp>
        <stp>EURUSD Curncy</stp>
        <stp>QUOTE_FACTOR</stp>
        <stp>[Crispin Spreadsheet.xlsx]SWAN!R156C12</stp>
        <tr r="L156" s="3"/>
      </tp>
      <tp>
        <v>1</v>
        <stp/>
        <stp>##V3_BDPV12</stp>
        <stp>EURUSD Curncy</stp>
        <stp>QUOTE_FACTOR</stp>
        <stp>[Crispin Spreadsheet.xlsx]SWAN!R158C12</stp>
        <tr r="L158" s="3"/>
      </tp>
      <tp>
        <v>1</v>
        <stp/>
        <stp>##V3_BDPV12</stp>
        <stp>EURUSD Curncy</stp>
        <stp>QUOTE_FACTOR</stp>
        <stp>[Crispin Spreadsheet.xlsx]SWAN!R140C12</stp>
        <tr r="L140" s="3"/>
      </tp>
      <tp>
        <v>1</v>
        <stp/>
        <stp>##V3_BDPV12</stp>
        <stp>EURUSD Curncy</stp>
        <stp>QUOTE_FACTOR</stp>
        <stp>[Crispin Spreadsheet.xlsx]SWAN!R141C12</stp>
        <tr r="L141" s="3"/>
      </tp>
      <tp>
        <v>1</v>
        <stp/>
        <stp>##V3_BDPV12</stp>
        <stp>EURUSD Curncy</stp>
        <stp>QUOTE_FACTOR</stp>
        <stp>[Crispin Spreadsheet.xlsx]SWAN!R142C12</stp>
        <tr r="L142" s="3"/>
      </tp>
      <tp>
        <v>1</v>
        <stp/>
        <stp>##V3_BDPV12</stp>
        <stp>EURUSD Curncy</stp>
        <stp>QUOTE_FACTOR</stp>
        <stp>[Crispin Spreadsheet.xlsx]SWAN!R143C12</stp>
        <tr r="L143" s="3"/>
      </tp>
      <tp>
        <v>1</v>
        <stp/>
        <stp>##V3_BDPV12</stp>
        <stp>EURUSD Curncy</stp>
        <stp>QUOTE_FACTOR</stp>
        <stp>[Crispin Spreadsheet.xlsx]SWAN!R144C12</stp>
        <tr r="L144" s="3"/>
      </tp>
      <tp>
        <v>1</v>
        <stp/>
        <stp>##V3_BDPV12</stp>
        <stp>EURUSD Curncy</stp>
        <stp>QUOTE_FACTOR</stp>
        <stp>[Crispin Spreadsheet.xlsx]SWAN!R145C12</stp>
        <tr r="L145" s="3"/>
      </tp>
      <tp>
        <v>1</v>
        <stp/>
        <stp>##V3_BDPV12</stp>
        <stp>EURUSD Curncy</stp>
        <stp>QUOTE_FACTOR</stp>
        <stp>[Crispin Spreadsheet.xlsx]SWAN!R146C12</stp>
        <tr r="L146" s="3"/>
      </tp>
      <tp>
        <v>1</v>
        <stp/>
        <stp>##V3_BDPV12</stp>
        <stp>EURUSD Curncy</stp>
        <stp>QUOTE_FACTOR</stp>
        <stp>[Crispin Spreadsheet.xlsx]SWAN!R147C12</stp>
        <tr r="L147" s="3"/>
      </tp>
      <tp>
        <v>1</v>
        <stp/>
        <stp>##V3_BDPV12</stp>
        <stp>EURUSD Curncy</stp>
        <stp>QUOTE_FACTOR</stp>
        <stp>[Crispin Spreadsheet.xlsx]SWAN!R148C12</stp>
        <tr r="L148" s="3"/>
      </tp>
      <tp>
        <v>1</v>
        <stp/>
        <stp>##V3_BDPV12</stp>
        <stp>EURUSD Curncy</stp>
        <stp>QUOTE_FACTOR</stp>
        <stp>[Crispin Spreadsheet.xlsx]SWAN!R149C12</stp>
        <tr r="L149" s="3"/>
      </tp>
      <tp>
        <v>1</v>
        <stp/>
        <stp>##V3_BDPV12</stp>
        <stp>EURUSD Curncy</stp>
        <stp>QUOTE_FACTOR</stp>
        <stp>[Crispin Spreadsheet.xlsx]SWAN!R131C12</stp>
        <tr r="L131" s="3"/>
      </tp>
      <tp>
        <v>1</v>
        <stp/>
        <stp>##V3_BDPV12</stp>
        <stp>EURUSD Curncy</stp>
        <stp>QUOTE_FACTOR</stp>
        <stp>[Crispin Spreadsheet.xlsx]SWAN!R132C12</stp>
        <tr r="L132" s="3"/>
      </tp>
      <tp>
        <v>1</v>
        <stp/>
        <stp>##V3_BDPV12</stp>
        <stp>EURUSD Curncy</stp>
        <stp>QUOTE_FACTOR</stp>
        <stp>[Crispin Spreadsheet.xlsx]SWAN!R133C12</stp>
        <tr r="L133" s="3"/>
      </tp>
      <tp>
        <v>1</v>
        <stp/>
        <stp>##V3_BDPV12</stp>
        <stp>EURUSD Curncy</stp>
        <stp>QUOTE_FACTOR</stp>
        <stp>[Crispin Spreadsheet.xlsx]SWAN!R134C12</stp>
        <tr r="L134" s="3"/>
      </tp>
      <tp>
        <v>1</v>
        <stp/>
        <stp>##V3_BDPV12</stp>
        <stp>EURUSD Curncy</stp>
        <stp>QUOTE_FACTOR</stp>
        <stp>[Crispin Spreadsheet.xlsx]SWAN!R135C12</stp>
        <tr r="L135" s="3"/>
      </tp>
      <tp>
        <v>1</v>
        <stp/>
        <stp>##V3_BDPV12</stp>
        <stp>EURUSD Curncy</stp>
        <stp>QUOTE_FACTOR</stp>
        <stp>[Crispin Spreadsheet.xlsx]SWAN!R136C12</stp>
        <tr r="L136" s="3"/>
      </tp>
      <tp>
        <v>1</v>
        <stp/>
        <stp>##V3_BDPV12</stp>
        <stp>EURUSD Curncy</stp>
        <stp>QUOTE_FACTOR</stp>
        <stp>[Crispin Spreadsheet.xlsx]SWAN!R137C12</stp>
        <tr r="L137" s="3"/>
      </tp>
      <tp>
        <v>1</v>
        <stp/>
        <stp>##V3_BDPV12</stp>
        <stp>EURUSD Curncy</stp>
        <stp>QUOTE_FACTOR</stp>
        <stp>[Crispin Spreadsheet.xlsx]SWAN!R138C12</stp>
        <tr r="L138" s="3"/>
      </tp>
      <tp>
        <v>1</v>
        <stp/>
        <stp>##V3_BDPV12</stp>
        <stp>EURUSD Curncy</stp>
        <stp>QUOTE_FACTOR</stp>
        <stp>[Crispin Spreadsheet.xlsx]SWAN!R139C12</stp>
        <tr r="L139" s="3"/>
      </tp>
      <tp>
        <v>1</v>
        <stp/>
        <stp>##V3_BDPV12</stp>
        <stp>EURUSD Curncy</stp>
        <stp>QUOTE_FACTOR</stp>
        <stp>[Crispin Spreadsheet.xlsx]SWAN!R121C12</stp>
        <tr r="L121" s="3"/>
      </tp>
      <tp>
        <v>1</v>
        <stp/>
        <stp>##V3_BDPV12</stp>
        <stp>EURUSD Curncy</stp>
        <stp>QUOTE_FACTOR</stp>
        <stp>[Crispin Spreadsheet.xlsx]SWAN!R124C12</stp>
        <tr r="L124" s="3"/>
      </tp>
      <tp t="s">
        <v>GBp</v>
        <stp/>
        <stp>##V3_BDPV12</stp>
        <stp>RR/ LN Equity</stp>
        <stp>CRNCY</stp>
        <stp>[Crispin Spreadsheet.xlsx]OEI!R599C4</stp>
        <tr r="D599" s="1"/>
      </tp>
      <tp>
        <v>1</v>
        <stp/>
        <stp>##V3_BDPV12</stp>
        <stp>EURGBP Curncy</stp>
        <stp>QUOTE_FACTOR</stp>
        <stp>[Crispin Spreadsheet.xlsx]SWAN!R164C12</stp>
        <tr r="L164" s="3"/>
      </tp>
      <tp>
        <v>1</v>
        <stp/>
        <stp>##V3_BDPV12</stp>
        <stp>EURGBP Curncy</stp>
        <stp>QUOTE_FACTOR</stp>
        <stp>[Crispin Spreadsheet.xlsx]SWAN!R165C12</stp>
        <tr r="L165" s="3"/>
      </tp>
      <tp>
        <v>1</v>
        <stp/>
        <stp>##V3_BDPV12</stp>
        <stp>EURGBP Curncy</stp>
        <stp>QUOTE_FACTOR</stp>
        <stp>[Crispin Spreadsheet.xlsx]SWAN!R160C12</stp>
        <tr r="L160" s="3"/>
      </tp>
      <tp>
        <v>1</v>
        <stp/>
        <stp>##V3_BDPV12</stp>
        <stp>EURGBP Curncy</stp>
        <stp>QUOTE_FACTOR</stp>
        <stp>[Crispin Spreadsheet.xlsx]SWAN!R161C12</stp>
        <tr r="L161" s="3"/>
      </tp>
      <tp>
        <v>1</v>
        <stp/>
        <stp>##V3_BDPV12</stp>
        <stp>EURGBP Curncy</stp>
        <stp>QUOTE_FACTOR</stp>
        <stp>[Crispin Spreadsheet.xlsx]SWAN!R162C12</stp>
        <tr r="L162" s="3"/>
      </tp>
      <tp>
        <v>1</v>
        <stp/>
        <stp>##V3_BDPV12</stp>
        <stp>EURGBP Curncy</stp>
        <stp>QUOTE_FACTOR</stp>
        <stp>[Crispin Spreadsheet.xlsx]SWAN!R163C12</stp>
        <tr r="L163" s="3"/>
      </tp>
      <tp>
        <v>1</v>
        <stp/>
        <stp>##V3_BDPV12</stp>
        <stp>EURGBP Curncy</stp>
        <stp>QUOTE_FACTOR</stp>
        <stp>[Crispin Spreadsheet.xlsx]SWAN!R169C12</stp>
        <tr r="L169" s="3"/>
      </tp>
      <tp>
        <v>1</v>
        <stp/>
        <stp>##V3_BDPV12</stp>
        <stp>EURGBP Curncy</stp>
        <stp>QUOTE_FACTOR</stp>
        <stp>[Crispin Spreadsheet.xlsx]SWAN!R175C12</stp>
        <tr r="L175" s="3"/>
      </tp>
      <tp>
        <v>1</v>
        <stp/>
        <stp>##V3_BDPV12</stp>
        <stp>EURGBp Curncy</stp>
        <stp>QUOTE_FACTOR</stp>
        <stp>[Crispin Spreadsheet.xlsx]SWAN!R157C12</stp>
        <tr r="L157" s="3"/>
      </tp>
      <tp>
        <v>1</v>
        <stp/>
        <stp>##V3_BDPV12</stp>
        <stp>EURGBP Curncy</stp>
        <stp>QUOTE_FACTOR</stp>
        <stp>[Crispin Spreadsheet.xlsx]SWAN!R159C12</stp>
        <tr r="L159" s="3"/>
      </tp>
      <tp>
        <v>1</v>
        <stp/>
        <stp>##V3_BDPV12</stp>
        <stp>EURGBp Curncy</stp>
        <stp>QUOTE_FACTOR</stp>
        <stp>[Crispin Spreadsheet.xlsx]SWAN!R125C12</stp>
        <tr r="L125" s="3"/>
      </tp>
      <tp>
        <v>1</v>
        <stp/>
        <stp>##V3_BDPV12</stp>
        <stp>EURGBp Curncy</stp>
        <stp>QUOTE_FACTOR</stp>
        <stp>[Crispin Spreadsheet.xlsx]SWAN!R126C12</stp>
        <tr r="L126" s="3"/>
      </tp>
      <tp>
        <v>1</v>
        <stp/>
        <stp>##V3_BDPV12</stp>
        <stp>EURGBp Curncy</stp>
        <stp>QUOTE_FACTOR</stp>
        <stp>[Crispin Spreadsheet.xlsx]SWAN!R127C12</stp>
        <tr r="L127" s="3"/>
      </tp>
      <tp>
        <v>1</v>
        <stp/>
        <stp>##V3_BDPV12</stp>
        <stp>EURGBp Curncy</stp>
        <stp>QUOTE_FACTOR</stp>
        <stp>[Crispin Spreadsheet.xlsx]SWAN!R120C12</stp>
        <tr r="L120" s="3"/>
      </tp>
      <tp>
        <v>1</v>
        <stp/>
        <stp>##V3_BDPV12</stp>
        <stp>EURGBp Curncy</stp>
        <stp>QUOTE_FACTOR</stp>
        <stp>[Crispin Spreadsheet.xlsx]SWAN!R122C12</stp>
        <tr r="L122" s="3"/>
      </tp>
      <tp>
        <v>1</v>
        <stp/>
        <stp>##V3_BDPV12</stp>
        <stp>EURGBp Curncy</stp>
        <stp>QUOTE_FACTOR</stp>
        <stp>[Crispin Spreadsheet.xlsx]SWAN!R123C12</stp>
        <tr r="L123" s="3"/>
      </tp>
      <tp>
        <v>1</v>
        <stp/>
        <stp>##V3_BDPV12</stp>
        <stp>EURGBp Curncy</stp>
        <stp>QUOTE_FACTOR</stp>
        <stp>[Crispin Spreadsheet.xlsx]SWAN!R128C12</stp>
        <tr r="L128" s="3"/>
      </tp>
      <tp>
        <v>1</v>
        <stp/>
        <stp>##V3_BDPV12</stp>
        <stp>EURGBp Curncy</stp>
        <stp>QUOTE_FACTOR</stp>
        <stp>[Crispin Spreadsheet.xlsx]SWAN!R104C12</stp>
        <tr r="L104" s="3"/>
      </tp>
      <tp>
        <v>1</v>
        <stp/>
        <stp>##V3_BDPV12</stp>
        <stp>EURGBp Curncy</stp>
        <stp>QUOTE_FACTOR</stp>
        <stp>[Crispin Spreadsheet.xlsx]SWAN!R105C12</stp>
        <tr r="L105" s="3"/>
      </tp>
      <tp>
        <v>1</v>
        <stp/>
        <stp>##V3_BDPV12</stp>
        <stp>EURGBp Curncy</stp>
        <stp>QUOTE_FACTOR</stp>
        <stp>[Crispin Spreadsheet.xlsx]SWAN!R106C12</stp>
        <tr r="L106" s="3"/>
      </tp>
      <tp>
        <v>1</v>
        <stp/>
        <stp>##V3_BDPV12</stp>
        <stp>EURGBp Curncy</stp>
        <stp>QUOTE_FACTOR</stp>
        <stp>[Crispin Spreadsheet.xlsx]SWAN!R107C12</stp>
        <tr r="L107" s="3"/>
      </tp>
      <tp>
        <v>1</v>
        <stp/>
        <stp>##V3_BDPV12</stp>
        <stp>EURGBp Curncy</stp>
        <stp>QUOTE_FACTOR</stp>
        <stp>[Crispin Spreadsheet.xlsx]SWAN!R100C12</stp>
        <tr r="L100" s="3"/>
      </tp>
      <tp>
        <v>1</v>
        <stp/>
        <stp>##V3_BDPV12</stp>
        <stp>EURGBp Curncy</stp>
        <stp>QUOTE_FACTOR</stp>
        <stp>[Crispin Spreadsheet.xlsx]SWAN!R101C12</stp>
        <tr r="L101" s="3"/>
      </tp>
      <tp>
        <v>1</v>
        <stp/>
        <stp>##V3_BDPV12</stp>
        <stp>EURGBp Curncy</stp>
        <stp>QUOTE_FACTOR</stp>
        <stp>[Crispin Spreadsheet.xlsx]SWAN!R102C12</stp>
        <tr r="L102" s="3"/>
      </tp>
      <tp>
        <v>1</v>
        <stp/>
        <stp>##V3_BDPV12</stp>
        <stp>EURGBp Curncy</stp>
        <stp>QUOTE_FACTOR</stp>
        <stp>[Crispin Spreadsheet.xlsx]SWAN!R103C12</stp>
        <tr r="L103" s="3"/>
      </tp>
      <tp>
        <v>1</v>
        <stp/>
        <stp>##V3_BDPV12</stp>
        <stp>EURGBp Curncy</stp>
        <stp>QUOTE_FACTOR</stp>
        <stp>[Crispin Spreadsheet.xlsx]SWAN!R108C12</stp>
        <tr r="L108" s="3"/>
      </tp>
      <tp>
        <v>1</v>
        <stp/>
        <stp>##V3_BDPV12</stp>
        <stp>EURGBp Curncy</stp>
        <stp>QUOTE_FACTOR</stp>
        <stp>[Crispin Spreadsheet.xlsx]SWAN!R109C12</stp>
        <tr r="L109" s="3"/>
      </tp>
      <tp>
        <v>1</v>
        <stp/>
        <stp>##V3_BDPV12</stp>
        <stp>EURGBp Curncy</stp>
        <stp>QUOTE_FACTOR</stp>
        <stp>[Crispin Spreadsheet.xlsx]SWAN!R114C12</stp>
        <tr r="L114" s="3"/>
      </tp>
      <tp>
        <v>1</v>
        <stp/>
        <stp>##V3_BDPV12</stp>
        <stp>EURGBp Curncy</stp>
        <stp>QUOTE_FACTOR</stp>
        <stp>[Crispin Spreadsheet.xlsx]SWAN!R115C12</stp>
        <tr r="L115" s="3"/>
      </tp>
      <tp>
        <v>1</v>
        <stp/>
        <stp>##V3_BDPV12</stp>
        <stp>EURGBp Curncy</stp>
        <stp>QUOTE_FACTOR</stp>
        <stp>[Crispin Spreadsheet.xlsx]SWAN!R116C12</stp>
        <tr r="L116" s="3"/>
      </tp>
      <tp>
        <v>1</v>
        <stp/>
        <stp>##V3_BDPV12</stp>
        <stp>EURGBp Curncy</stp>
        <stp>QUOTE_FACTOR</stp>
        <stp>[Crispin Spreadsheet.xlsx]SWAN!R117C12</stp>
        <tr r="L117" s="3"/>
      </tp>
      <tp>
        <v>1</v>
        <stp/>
        <stp>##V3_BDPV12</stp>
        <stp>EURGBp Curncy</stp>
        <stp>QUOTE_FACTOR</stp>
        <stp>[Crispin Spreadsheet.xlsx]SWAN!R110C12</stp>
        <tr r="L110" s="3"/>
      </tp>
      <tp>
        <v>1</v>
        <stp/>
        <stp>##V3_BDPV12</stp>
        <stp>EURGBp Curncy</stp>
        <stp>QUOTE_FACTOR</stp>
        <stp>[Crispin Spreadsheet.xlsx]SWAN!R111C12</stp>
        <tr r="L111" s="3"/>
      </tp>
      <tp>
        <v>1</v>
        <stp/>
        <stp>##V3_BDPV12</stp>
        <stp>EURGBp Curncy</stp>
        <stp>QUOTE_FACTOR</stp>
        <stp>[Crispin Spreadsheet.xlsx]SWAN!R112C12</stp>
        <tr r="L112" s="3"/>
      </tp>
      <tp>
        <v>1</v>
        <stp/>
        <stp>##V3_BDPV12</stp>
        <stp>EURGBp Curncy</stp>
        <stp>QUOTE_FACTOR</stp>
        <stp>[Crispin Spreadsheet.xlsx]SWAN!R113C12</stp>
        <tr r="L113" s="3"/>
      </tp>
      <tp>
        <v>1</v>
        <stp/>
        <stp>##V3_BDPV12</stp>
        <stp>EURGBp Curncy</stp>
        <stp>QUOTE_FACTOR</stp>
        <stp>[Crispin Spreadsheet.xlsx]SWAN!R118C12</stp>
        <tr r="L118" s="3"/>
      </tp>
      <tp>
        <v>1</v>
        <stp/>
        <stp>##V3_BDPV12</stp>
        <stp>EURGBp Curncy</stp>
        <stp>QUOTE_FACTOR</stp>
        <stp>[Crispin Spreadsheet.xlsx]SWAN!R119C12</stp>
        <tr r="L119" s="3"/>
      </tp>
      <tp>
        <v>9.07</v>
        <stp/>
        <stp>##V3_BDPV12</stp>
        <stp>WHC AU Equity</stp>
        <stp>PX_YEST_CLOSE</stp>
        <stp>[Crispin Spreadsheet.xlsx]OPUS!R8C6</stp>
        <tr r="F8" s="6"/>
      </tp>
      <tp>
        <v>1</v>
        <stp/>
        <stp>##V3_BDPV12</stp>
        <stp>EURNOK Curncy</stp>
        <stp>QUOTE_FACTOR</stp>
        <stp>[Crispin Spreadsheet.xlsx]SWAN!R171C12</stp>
        <tr r="L171" s="3"/>
      </tp>
      <tp t="s">
        <v>EUR</v>
        <stp/>
        <stp>##V3_BDPV12</stp>
        <stp>TFI FP Equity</stp>
        <stp>CRNCY</stp>
        <stp>[Crispin Spreadsheet.xlsx]OEI!R133C4</stp>
        <tr r="D133" s="1"/>
      </tp>
      <tp>
        <v>247.7</v>
        <stp/>
        <stp>##V3_BDPV12</stp>
        <stp>KGF LN Equity</stp>
        <stp>PX_YEST_CLOSE</stp>
        <stp>[Crispin Spreadsheet.xlsx]OEI!R552C6</stp>
        <tr r="F552" s="1"/>
      </tp>
      <tp>
        <v>215.6</v>
        <stp/>
        <stp>##V3_BDPV12</stp>
        <stp>EMG LN Equity</stp>
        <stp>PX_YEST_CLOSE</stp>
        <stp>[Crispin Spreadsheet.xlsx]OEI!R558C6</stp>
        <tr r="F558" s="1"/>
      </tp>
      <tp t="s">
        <v>USD</v>
        <stp/>
        <stp>##V3_BDPV12</stp>
        <stp>LEN US Equity</stp>
        <stp>CRNCY</stp>
        <stp>[Crispin Spreadsheet.xlsx]OEI!R743C4</stp>
        <tr r="D743" s="1"/>
      </tp>
      <tp t="s">
        <v>GBp</v>
        <stp/>
        <stp>##V3_BDPV12</stp>
        <stp>PSN LN Equity</stp>
        <stp>CRNCY</stp>
        <stp>[Crispin Spreadsheet.xlsx]OEI!R578C4</stp>
        <tr r="D578" s="1"/>
      </tp>
      <tp>
        <v>33.6</v>
        <stp/>
        <stp>##V3_BDPV12</stp>
        <stp>TOD IM Equity</stp>
        <stp>PX_YEST_CLOSE</stp>
        <stp>[Crispin Spreadsheet.xlsx]OEI!R249C6</stp>
        <tr r="F249" s="1"/>
      </tp>
      <tp>
        <v>812.6</v>
        <stp/>
        <stp>##V3_BDPV12</stp>
        <stp>SGE LN Equity</stp>
        <stp>PX_YEST_CLOSE</stp>
        <stp>[Crispin Spreadsheet.xlsx]OEI!R622C6</stp>
        <tr r="F622" s="1"/>
      </tp>
      <tp t="s">
        <v>USD</v>
        <stp/>
        <stp>##V3_BDPV12</stp>
        <stp>HAL US Equity</stp>
        <stp>CRNCY</stp>
        <stp>[Crispin Spreadsheet.xlsx]OEI!R727C4</stp>
        <tr r="D727" s="1"/>
      </tp>
      <tp t="s">
        <v>EUR</v>
        <stp/>
        <stp>##V3_BDPV12</stp>
        <stp>RYA ID Equity</stp>
        <stp>CRNCY</stp>
        <stp>[Crispin Spreadsheet.xlsx]OEI!R228C4</stp>
        <tr r="D228" s="1"/>
      </tp>
      <tp t="s">
        <v>EUR</v>
        <stp/>
        <stp>##V3_BDPV12</stp>
        <stp>TKA GY Equity</stp>
        <stp>CRNCY</stp>
        <stp>[Crispin Spreadsheet.xlsx]OEI!R187C4</stp>
        <tr r="D187" s="1"/>
      </tp>
      <tp t="s">
        <v>USD</v>
        <stp/>
        <stp>##V3_BDPV12</stp>
        <stp>CNA US Equity</stp>
        <stp>CRNCY</stp>
        <stp>[Crispin Spreadsheet.xlsx]OEI!R688C4</stp>
        <tr r="D688" s="1"/>
      </tp>
      <tp>
        <v>53.33</v>
        <stp/>
        <stp>##V3_BDPV12</stp>
        <stp>BNP FP Equity</stp>
        <stp>PX_YEST_CLOSE</stp>
        <stp>[Crispin Spreadsheet.xlsx]OEI!R96C6</stp>
        <tr r="F96" s="1"/>
      </tp>
      <tp t="s">
        <v>USD</v>
        <stp/>
        <stp>##V3_BDPV12</stp>
        <stp>MCG US Equity</stp>
        <stp>CRNCY</stp>
        <stp>[Crispin Spreadsheet.xlsx]OEI!R755C4</stp>
        <tr r="D755" s="1"/>
      </tp>
      <tp>
        <v>729.8</v>
        <stp/>
        <stp>##V3_BDPV12</stp>
        <stp>CCL LN Equity</stp>
        <stp>PX_YEST_CLOSE</stp>
        <stp>[Crispin Spreadsheet.xlsx]OEI!R486C6</stp>
        <tr r="F486" s="1"/>
      </tp>
      <tp t="s">
        <v>GBp</v>
        <stp/>
        <stp>##V3_BDPV12</stp>
        <stp>JSE LN Equity</stp>
        <stp>CRNCY</stp>
        <stp>[Crispin Spreadsheet.xlsx]OEI!R548C4</stp>
        <tr r="D548" s="1"/>
      </tp>
      <tp t="s">
        <v>EUR</v>
        <stp/>
        <stp>##V3_BDPV12</stp>
        <stp>BAR BB Equity</stp>
        <stp>CRNCY</stp>
        <stp>[Crispin Spreadsheet.xlsx]OEI!R38C4</stp>
        <tr r="D38" s="1"/>
      </tp>
      <tp t="s">
        <v>USD</v>
        <stp/>
        <stp>##V3_BDPV12</stp>
        <stp>NEX US Equity</stp>
        <stp>CRNCY</stp>
        <stp>[Crispin Spreadsheet.xlsx]OEI!R763C4</stp>
        <tr r="D763" s="1"/>
      </tp>
      <tp>
        <v>45.42</v>
        <stp/>
        <stp>##V3_BDPV12</stp>
        <stp>TLW LN Equity</stp>
        <stp>PX_YEST_CLOSE</stp>
        <stp>[Crispin Spreadsheet.xlsx]OEI!R629C6</stp>
        <tr r="F629" s="1"/>
      </tp>
      <tp t="s">
        <v>EUR</v>
        <stp/>
        <stp>##V3_BDPV12</stp>
        <stp>SLR SQ Equity</stp>
        <stp>CRNCY</stp>
        <stp>[Crispin Spreadsheet.xlsx]OEI!R388C4</stp>
        <tr r="D388" s="1"/>
      </tp>
      <tp t="s">
        <v>EUR</v>
        <stp/>
        <stp>##V3_BDPV12</stp>
        <stp>SCR FP Equity</stp>
        <stp>CRNCY</stp>
        <stp>[Crispin Spreadsheet.xlsx]OEI!R126C4</stp>
        <tr r="D126" s="1"/>
      </tp>
      <tp>
        <v>15</v>
        <stp/>
        <stp>##V3_BDPV12</stp>
        <stp>AGY LN Equity</stp>
        <stp>PX_YEST_CLOSE</stp>
        <stp>[Crispin Spreadsheet.xlsx]OEI!R452C6</stp>
        <tr r="F452" s="1"/>
      </tp>
      <tp t="s">
        <v>EUR</v>
        <stp/>
        <stp>##V3_BDPV12</stp>
        <stp>GET FP Equity</stp>
        <stp>CRNCY</stp>
        <stp>[Crispin Spreadsheet.xlsx]OEI!R110C4</stp>
        <tr r="D110" s="1"/>
      </tp>
      <tp t="s">
        <v>USD</v>
        <stp/>
        <stp>##V3_BDPV12</stp>
        <stp>USG9460GAA97 Corp</stp>
        <stp>CRNCY</stp>
        <stp>[Crispin Spreadsheet.xlsx]OEI!R357C4</stp>
        <tr r="D357" s="1"/>
      </tp>
      <tp t="s">
        <v>EUR</v>
        <stp/>
        <stp>##V3_BDPV12</stp>
        <stp>SU FP Equity</stp>
        <stp>CRNCY</stp>
        <stp>[Crispin Spreadsheet.xlsx]OEI!R125C4</stp>
        <tr r="D125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AUD</v>
        <stp/>
        <stp>##V3_BDPV12</stp>
        <stp>SMR AU Equity</stp>
        <stp>CRNCY</stp>
        <stp>[Crispin Spreadsheet.xlsx]OPUS!R7C4</stp>
        <tr r="D7" s="6"/>
      </tp>
      <tp t="s">
        <v>EUR</v>
        <stp/>
        <stp>##V3_BDPV12</stp>
        <stp>UBI FP Equity</stp>
        <stp>CRNCY</stp>
        <stp>[Crispin Spreadsheet.xlsx]OEI!R136C4</stp>
        <tr r="D136" s="1"/>
      </tp>
      <tp>
        <v>46.43</v>
        <stp/>
        <stp>##V3_BDPV12</stp>
        <stp>APA US Equity</stp>
        <stp>PX_YEST_CLOSE</stp>
        <stp>[Crispin Spreadsheet.xlsx]OEI!R659C6</stp>
        <tr r="F659" s="1"/>
      </tp>
      <tp>
        <v>394.2</v>
        <stp/>
        <stp>##V3_BDPV12</stp>
        <stp>YCA LN Equity</stp>
        <stp>PX_YEST_CLOSE</stp>
        <stp>[Crispin Spreadsheet.xlsx]OEI!R637C6</stp>
        <tr r="F637" s="1"/>
      </tp>
      <tp>
        <v>9.93</v>
        <stp/>
        <stp>##V3_BDPV12</stp>
        <stp>ORA FP Equity</stp>
        <stp>PX_YEST_CLOSE</stp>
        <stp>[Crispin Spreadsheet.xlsx]OEI!R118C6</stp>
        <tr r="F118" s="1"/>
      </tp>
      <tp>
        <v>68.260000000000005</v>
        <stp/>
        <stp>##V3_BDPV12</stp>
        <stp>ERF FP Equity</stp>
        <stp>PX_YEST_CLOSE</stp>
        <stp>[Crispin Spreadsheet.xlsx]OEI!R108C6</stp>
        <tr r="F108" s="1"/>
      </tp>
      <tp>
        <v>465</v>
        <stp/>
        <stp>##V3_BDPV12</stp>
        <stp>PAG LN Equity</stp>
        <stp>PX_YEST_CLOSE</stp>
        <stp>[Crispin Spreadsheet.xlsx]OEI!R575C6</stp>
        <tr r="F575" s="1"/>
      </tp>
      <tp t="s">
        <v>GBp</v>
        <stp/>
        <stp>##V3_BDPV12</stp>
        <stp>AZN LN Equity</stp>
        <stp>CRNCY</stp>
        <stp>[Crispin Spreadsheet.xlsx]OEI!R460C4</stp>
        <tr r="D460" s="1"/>
      </tp>
      <tp t="s">
        <v>USD</v>
        <stp/>
        <stp>##V3_BDPV12</stp>
        <stp>XOM US Equity</stp>
        <stp>CRNCY</stp>
        <stp>[Crispin Spreadsheet.xlsx]OEI!R708C4</stp>
        <tr r="D708" s="1"/>
      </tp>
      <tp>
        <v>15.83</v>
        <stp/>
        <stp>##V3_BDPV12</stp>
        <stp>HPE US Equity</stp>
        <stp>PX_YEST_CLOSE</stp>
        <stp>[Crispin Spreadsheet.xlsx]OEI!R729C6</stp>
        <tr r="F729" s="1"/>
      </tp>
      <tp>
        <v>1.54033</v>
        <stp/>
        <stp>##V3_BDPV12</stp>
        <stp>EURAUD Curncy</stp>
        <stp>PX_YEST_CLOSE</stp>
        <stp>[Crispin Spreadsheet.xlsx]SWAN!R6C30</stp>
        <tr r="AD6" s="3"/>
      </tp>
      <tp>
        <v>1.54033</v>
        <stp/>
        <stp>##V3_BDPV12</stp>
        <stp>EURAUD Curncy</stp>
        <stp>PX_YEST_CLOSE</stp>
        <stp>[Crispin Spreadsheet.xlsx]SWAN!R7C30</stp>
        <tr r="AD7" s="3"/>
      </tp>
      <tp>
        <v>1.54033</v>
        <stp/>
        <stp>##V3_BDPV12</stp>
        <stp>EURAUD Curncy</stp>
        <stp>PX_YEST_CLOSE</stp>
        <stp>[Crispin Spreadsheet.xlsx]SWAN!R8C30</stp>
        <tr r="AD8" s="3"/>
      </tp>
      <tp>
        <v>1.54033</v>
        <stp/>
        <stp>##V3_BDPV12</stp>
        <stp>EURAUD Curncy</stp>
        <stp>PX_YEST_CLOSE</stp>
        <stp>[Crispin Spreadsheet.xlsx]SWAN!R9C30</stp>
        <tr r="AD9" s="3"/>
      </tp>
      <tp>
        <v>120.7</v>
        <stp/>
        <stp>##V3_BDPV12</stp>
        <stp>RCH LN Equity</stp>
        <stp>PX_YEST_CLOSE</stp>
        <stp>[Crispin Spreadsheet.xlsx]OEI!R627C6</stp>
        <tr r="F627" s="1"/>
      </tp>
      <tp>
        <v>311</v>
        <stp/>
        <stp>##V3_BDPV12</stp>
        <stp>DVO LN Equity</stp>
        <stp>PX_YEST_CLOSE</stp>
        <stp>[Crispin Spreadsheet.xlsx]OPE!R37C6</stp>
        <tr r="F37" s="7"/>
      </tp>
      <tp>
        <v>1454</v>
        <stp/>
        <stp>##V3_BDPV12</stp>
        <stp>IMI LN Equity</stp>
        <stp>PX_YEST_CLOSE</stp>
        <stp>[Crispin Spreadsheet.xlsx]OEI!R529C6</stp>
        <tr r="F529" s="1"/>
      </tp>
      <tp>
        <v>37.65</v>
        <stp/>
        <stp>##V3_BDPV12</stp>
        <stp>XPO US Equity</stp>
        <stp>PX_YEST_CLOSE</stp>
        <stp>[Crispin Spreadsheet.xlsx]OEI!R829C6</stp>
        <tr r="F829" s="1"/>
      </tp>
      <tp t="s">
        <v>EUR</v>
        <stp/>
        <stp>##V3_BDPV12</stp>
        <stp>TEF SQ Equity</stp>
        <stp>CRNCY</stp>
        <stp>[Crispin Spreadsheet.xlsx]OEI!R390C4</stp>
        <tr r="D390" s="1"/>
      </tp>
      <tp>
        <v>18.739999999999998</v>
        <stp/>
        <stp>##V3_BDPV12</stp>
        <stp>RXL FP Equity</stp>
        <stp>PX_YEST_CLOSE</stp>
        <stp>[Crispin Spreadsheet.xlsx]OEI!R122C6</stp>
        <tr r="F122" s="1"/>
      </tp>
      <tp>
        <v>14.855</v>
        <stp/>
        <stp>##V3_BDPV12</stp>
        <stp>NEL NO Equity</stp>
        <stp>PX_YEST_CLOSE</stp>
        <stp>[Crispin Spreadsheet.xlsx]OEI!R340C6</stp>
        <tr r="F340" s="1"/>
      </tp>
      <tp>
        <v>2128</v>
        <stp/>
        <stp>##V3_BDPV12</stp>
        <stp>ADM LN Equity</stp>
        <stp>PX_YEST_CLOSE</stp>
        <stp>[Crispin Spreadsheet.xlsx]OEI!R450C6</stp>
        <tr r="F450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USD</v>
        <stp/>
        <stp>##V3_BDPV12</stp>
        <stp>KNX US Equity</stp>
        <stp>CRNCY</stp>
        <stp>[Crispin Spreadsheet.xlsx]OEI!R739C4</stp>
        <tr r="D739" s="1"/>
      </tp>
      <tp>
        <v>126.9</v>
        <stp/>
        <stp>##V3_BDPV12</stp>
        <stp>BT/A LN Equity</stp>
        <stp>PX_YEST_CLOSE</stp>
        <stp>[Crispin Spreadsheet.xlsx]OPE!R35C6</stp>
        <tr r="F35" s="7"/>
      </tp>
      <tp>
        <v>941.00549999999998</v>
        <stp/>
        <stp>##V3_BDPV12</stp>
        <stp>MXEF Index</stp>
        <stp>PX_YEST_CLOSE</stp>
        <stp>[Crispin Spreadsheet.xlsx]OEI!R848C6</stp>
        <tr r="F848" s="1"/>
      </tp>
      <tp t="s">
        <v>USD</v>
        <stp/>
        <stp>##V3_BDPV12</stp>
        <stp>K US Equity</stp>
        <stp>CRNCY</stp>
        <stp>[Crispin Spreadsheet.xlsx]OEI!R737C4</stp>
        <tr r="D737" s="1"/>
      </tp>
      <tp>
        <v>47.73</v>
        <stp/>
        <stp>##V3_BDPV12</stp>
        <stp>JM SP Equity</stp>
        <stp>PX_YEST_CLOSE</stp>
        <stp>[Crispin Spreadsheet.xlsx]OEI!R365C6</stp>
        <tr r="F365" s="1"/>
      </tp>
      <tp>
        <v>119.44</v>
        <stp/>
        <stp>##V3_BDPV12</stp>
        <stp>IKA Comdty</stp>
        <stp>PX_YEST_CLOSE</stp>
        <stp>[Crispin Spreadsheet.xlsx]OEI!R838C6</stp>
        <tr r="F838" s="1"/>
      </tp>
      <tp>
        <v>1</v>
        <stp/>
        <stp>##V3_BDPV12</stp>
        <stp>EURSGD Curncy</stp>
        <stp>QUOTE_FACTOR</stp>
        <stp>[Crispin Spreadsheet.xlsx]OEI!R881C12</stp>
        <tr r="L881" s="1"/>
      </tp>
      <tp>
        <v>1</v>
        <stp/>
        <stp>##V3_BDPV12</stp>
        <stp>EURUSD Curncy</stp>
        <stp>QUOTE_FACTOR</stp>
        <stp>[Crispin Spreadsheet.xlsx]OEI!R883C12</stp>
        <tr r="L883" s="1"/>
      </tp>
      <tp>
        <v>1</v>
        <stp/>
        <stp>##V3_BDPV12</stp>
        <stp>EURUSD Curncy</stp>
        <stp>QUOTE_FACTOR</stp>
        <stp>[Crispin Spreadsheet.xlsx]OEI!R886C12</stp>
        <tr r="L886" s="1"/>
      </tp>
      <tp>
        <v>1</v>
        <stp/>
        <stp>##V3_BDPV12</stp>
        <stp>EURUSD Curncy</stp>
        <stp>QUOTE_FACTOR</stp>
        <stp>[Crispin Spreadsheet.xlsx]OEI!R887C12</stp>
        <tr r="L887" s="1"/>
      </tp>
      <tp>
        <v>1</v>
        <stp/>
        <stp>##V3_BDPV12</stp>
        <stp>EURUSD Curncy</stp>
        <stp>QUOTE_FACTOR</stp>
        <stp>[Crispin Spreadsheet.xlsx]OEI!R884C12</stp>
        <tr r="L884" s="1"/>
      </tp>
      <tp>
        <v>1</v>
        <stp/>
        <stp>##V3_BDPV12</stp>
        <stp>EURUSD Curncy</stp>
        <stp>QUOTE_FACTOR</stp>
        <stp>[Crispin Spreadsheet.xlsx]OEI!R888C12</stp>
        <tr r="L888" s="1"/>
      </tp>
      <tp>
        <v>1</v>
        <stp/>
        <stp>##V3_BDPV12</stp>
        <stp>EURUSD Curncy</stp>
        <stp>QUOTE_FACTOR</stp>
        <stp>[Crispin Spreadsheet.xlsx]OEI!R889C12</stp>
        <tr r="L889" s="1"/>
      </tp>
      <tp>
        <v>1</v>
        <stp/>
        <stp>##V3_BDPV12</stp>
        <stp>EURUSD Curncy</stp>
        <stp>QUOTE_FACTOR</stp>
        <stp>[Crispin Spreadsheet.xlsx]OEI!R890C12</stp>
        <tr r="L890" s="1"/>
      </tp>
      <tp>
        <v>1</v>
        <stp/>
        <stp>##V3_BDPV12</stp>
        <stp>EURUSD Curncy</stp>
        <stp>QUOTE_FACTOR</stp>
        <stp>[Crispin Spreadsheet.xlsx]OEI!R891C12</stp>
        <tr r="L891" s="1"/>
      </tp>
      <tp>
        <v>1</v>
        <stp/>
        <stp>##V3_BDPV12</stp>
        <stp>EURUSD Curncy</stp>
        <stp>QUOTE_FACTOR</stp>
        <stp>[Crispin Spreadsheet.xlsx]OEI!R894C12</stp>
        <tr r="L894" s="1"/>
      </tp>
      <tp>
        <v>1</v>
        <stp/>
        <stp>##V3_BDPV12</stp>
        <stp>EURUSD Curncy</stp>
        <stp>QUOTE_FACTOR</stp>
        <stp>[Crispin Spreadsheet.xlsx]OEI!R842C12</stp>
        <tr r="L842" s="1"/>
      </tp>
      <tp>
        <v>1</v>
        <stp/>
        <stp>##V3_BDPV12</stp>
        <stp>EURUSD Curncy</stp>
        <stp>QUOTE_FACTOR</stp>
        <stp>[Crispin Spreadsheet.xlsx]OEI!R843C12</stp>
        <tr r="L843" s="1"/>
      </tp>
      <tp>
        <v>1</v>
        <stp/>
        <stp>##V3_BDPV12</stp>
        <stp>EURUSD Curncy</stp>
        <stp>QUOTE_FACTOR</stp>
        <stp>[Crispin Spreadsheet.xlsx]OEI!R841C12</stp>
        <tr r="L841" s="1"/>
      </tp>
      <tp>
        <v>1</v>
        <stp/>
        <stp>##V3_BDPV12</stp>
        <stp>EURUSD Curncy</stp>
        <stp>QUOTE_FACTOR</stp>
        <stp>[Crispin Spreadsheet.xlsx]OEI!R846C12</stp>
        <tr r="L846" s="1"/>
      </tp>
      <tp>
        <v>1</v>
        <stp/>
        <stp>##V3_BDPV12</stp>
        <stp>EURUSD Curncy</stp>
        <stp>QUOTE_FACTOR</stp>
        <stp>[Crispin Spreadsheet.xlsx]OEI!R847C12</stp>
        <tr r="L847" s="1"/>
      </tp>
      <tp>
        <v>1</v>
        <stp/>
        <stp>##V3_BDPV12</stp>
        <stp>EURUSD Curncy</stp>
        <stp>QUOTE_FACTOR</stp>
        <stp>[Crispin Spreadsheet.xlsx]OEI!R844C12</stp>
        <tr r="L844" s="1"/>
      </tp>
      <tp>
        <v>1</v>
        <stp/>
        <stp>##V3_BDPV12</stp>
        <stp>EURUSD Curncy</stp>
        <stp>QUOTE_FACTOR</stp>
        <stp>[Crispin Spreadsheet.xlsx]OEI!R845C12</stp>
        <tr r="L845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Spreadsheet.xlsx]OEI!R850C12</stp>
        <tr r="L850" s="1"/>
      </tp>
      <tp>
        <v>1</v>
        <stp/>
        <stp>##V3_BDPV12</stp>
        <stp>EURUSD Curncy</stp>
        <stp>QUOTE_FACTOR</stp>
        <stp>[Crispin Spreadsheet.xlsx]OEI!R822C12</stp>
        <tr r="L822" s="1"/>
      </tp>
      <tp>
        <v>1</v>
        <stp/>
        <stp>##V3_BDPV12</stp>
        <stp>EURUSD Curncy</stp>
        <stp>QUOTE_FACTOR</stp>
        <stp>[Crispin Spreadsheet.xlsx]OEI!R823C12</stp>
        <tr r="L823" s="1"/>
      </tp>
      <tp>
        <v>1</v>
        <stp/>
        <stp>##V3_BDPV12</stp>
        <stp>EURUSD Curncy</stp>
        <stp>QUOTE_FACTOR</stp>
        <stp>[Crispin Spreadsheet.xlsx]OEI!R820C12</stp>
        <tr r="L820" s="1"/>
      </tp>
      <tp>
        <v>1</v>
        <stp/>
        <stp>##V3_BDPV12</stp>
        <stp>EURUSD Curncy</stp>
        <stp>QUOTE_FACTOR</stp>
        <stp>[Crispin Spreadsheet.xlsx]OEI!R821C12</stp>
        <tr r="L821" s="1"/>
      </tp>
      <tp>
        <v>1</v>
        <stp/>
        <stp>##V3_BDPV12</stp>
        <stp>EURUSD Curncy</stp>
        <stp>QUOTE_FACTOR</stp>
        <stp>[Crispin Spreadsheet.xlsx]OEI!R826C12</stp>
        <tr r="L826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Spreadsheet.xlsx]OEI!R824C12</stp>
        <tr r="L824" s="1"/>
      </tp>
      <tp>
        <v>1</v>
        <stp/>
        <stp>##V3_BDPV12</stp>
        <stp>EURUSD Curncy</stp>
        <stp>QUOTE_FACTOR</stp>
        <stp>[Crispin Spreadsheet.xlsx]OEI!R825C12</stp>
        <tr r="L825" s="1"/>
      </tp>
      <tp>
        <v>1</v>
        <stp/>
        <stp>##V3_BDPV12</stp>
        <stp>EURUSD Curncy</stp>
        <stp>QUOTE_FACTOR</stp>
        <stp>[Crispin Spreadsheet.xlsx]OEI!R828C12</stp>
        <tr r="L828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Spreadsheet.xlsx]OEI!R839C12</stp>
        <tr r="L839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EURUSD Curncy</stp>
        <stp>QUOTE_FACTOR</stp>
        <stp>[Crispin Spreadsheet.xlsx]OEI!R819C12</stp>
        <tr r="L819" s="1"/>
      </tp>
      <tp>
        <v>1</v>
        <stp/>
        <stp>##V3_BDPV12</stp>
        <stp>EURCAD Curncy</stp>
        <stp>QUOTE_FACTOR</stp>
        <stp>[Crispin Spreadsheet.xlsx]OEI!R897C12</stp>
        <tr r="L897" s="1"/>
      </tp>
      <tp>
        <v>1</v>
        <stp/>
        <stp>##V3_BDPV12</stp>
        <stp>EURAUD Curncy</stp>
        <stp>QUOTE_FACTOR</stp>
        <stp>[Crispin Spreadsheet.xlsx]OEI!R879C12</stp>
        <tr r="L879" s="1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Spreadsheet.xlsx]OEI!R356C12</stp>
        <tr r="L356" s="1"/>
      </tp>
      <tp>
        <v>1</v>
        <stp/>
        <stp>##V3_BDPV12</stp>
        <stp>EURUSD Curncy</stp>
        <stp>QUOTE_FACTOR</stp>
        <stp>[Crispin Spreadsheet.xlsx]OEI!R357C12</stp>
        <tr r="L357" s="1"/>
      </tp>
      <tp>
        <v>1</v>
        <stp/>
        <stp>##V3_BDPV12</stp>
        <stp>EURUSD Curncy</stp>
        <stp>QUOTE_FACTOR</stp>
        <stp>[Crispin Spreadsheet.xlsx]OEI!R354C12</stp>
        <tr r="L354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EURSGD Curncy</stp>
        <stp>QUOTE_FACTOR</stp>
        <stp>[Crispin Spreadsheet.xlsx]OEI!R364C12</stp>
        <tr r="L364" s="1"/>
      </tp>
      <tp>
        <v>2.44</v>
        <stp/>
        <stp>##V3_BDPV12</stp>
        <stp>SMR AU Equity</stp>
        <stp>PX_YEST_CLOSE</stp>
        <stp>[Crispin Spreadsheet.xlsx]FDXC!R7C6</stp>
        <tr r="F7" s="8"/>
      </tp>
      <tp>
        <v>1</v>
        <stp/>
        <stp>##V3_BDPV12</stp>
        <stp>EURUSD Curncy</stp>
        <stp>QUOTE_FACTOR</stp>
        <stp>[Crispin Spreadsheet.xlsx]OEI!R227C12</stp>
        <tr r="L227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Spreadsheet.xlsx]OEI!R201C12</stp>
        <tr r="L201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Spreadsheet.xlsx]OEI!R198C12</stp>
        <tr r="L198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Spreadsheet.xlsx]OEI!R600C12</stp>
        <tr r="L600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Spreadsheet.xlsx]OEI!R570C12</stp>
        <tr r="L570" s="1"/>
      </tp>
      <tp>
        <v>1</v>
        <stp/>
        <stp>##V3_BDPV12</stp>
        <stp>EURUSD Curncy</stp>
        <stp>QUOTE_FACTOR</stp>
        <stp>[Crispin Spreadsheet.xlsx]OEI!R512C12</stp>
        <tr r="L512" s="1"/>
      </tp>
      <tp t="s">
        <v>AUD</v>
        <stp/>
        <stp>##V3_BDPV12</stp>
        <stp>AJL AU Equity</stp>
        <stp>CRNCY</stp>
        <stp>[Crispin Spreadsheet.xlsx]SWAN!R6C4</stp>
        <tr r="D6" s="3"/>
      </tp>
      <tp>
        <v>11.65</v>
        <stp/>
        <stp>##V3_BDPV12</stp>
        <stp>GLB ID Equity</stp>
        <stp>PX_YEST_CLOSE</stp>
        <stp>[Crispin Spreadsheet.xlsx]OEI!R225C6</stp>
        <tr r="F225" s="1"/>
      </tp>
      <tp>
        <v>1374</v>
        <stp/>
        <stp>##V3_BDPV12</stp>
        <stp>TGA LN Equity</stp>
        <stp>PX_YEST_CLOSE</stp>
        <stp>[Crispin Spreadsheet.xlsx]OEI!R624C6</stp>
        <tr r="F624" s="1"/>
      </tp>
      <tp t="s">
        <v>EUR</v>
        <stp/>
        <stp>##V3_BDPV12</stp>
        <stp>RCO FP Equity</stp>
        <stp>CRNCY</stp>
        <stp>[Crispin Spreadsheet.xlsx]OEI!R120C4</stp>
        <tr r="D120" s="1"/>
      </tp>
      <tp>
        <v>28.3</v>
        <stp/>
        <stp>##V3_BDPV12</stp>
        <stp>PDG LN Equity</stp>
        <stp>PX_YEST_CLOSE</stp>
        <stp>[Crispin Spreadsheet.xlsx]OEI!R577C6</stp>
        <tr r="F577" s="1"/>
      </tp>
      <tp>
        <v>202.6</v>
        <stp/>
        <stp>##V3_BDPV12</stp>
        <stp>PFG LN Equity</stp>
        <stp>PX_YEST_CLOSE</stp>
        <stp>[Crispin Spreadsheet.xlsx]OEI!R585C6</stp>
        <tr r="F585" s="1"/>
      </tp>
      <tp>
        <v>22.405000000000001</v>
        <stp/>
        <stp>##V3_BDPV12</stp>
        <stp>UMG NA Equity</stp>
        <stp>PX_YEST_CLOSE</stp>
        <stp>[Crispin Spreadsheet.xlsx]OEI!R331C6</stp>
        <tr r="F331" s="1"/>
      </tp>
      <tp>
        <v>31750</v>
        <stp/>
        <stp>##V3_BDPV12</stp>
        <stp>ANG SJ Equity</stp>
        <stp>PX_YEST_CLOSE</stp>
        <stp>[Crispin Spreadsheet.xlsx]OEI!R369C6</stp>
        <tr r="F369" s="1"/>
      </tp>
      <tp>
        <v>19.899999999999999</v>
        <stp/>
        <stp>##V3_BDPV12</stp>
        <stp>OBD LN Equity</stp>
        <stp>PX_YEST_CLOSE</stp>
        <stp>[Crispin Spreadsheet.xlsx]OEI!R571C6</stp>
        <tr r="F571" s="1"/>
      </tp>
      <tp t="s">
        <v>USD</v>
        <stp/>
        <stp>##V3_BDPV12</stp>
        <stp>IBM US Equity</stp>
        <stp>CRNCY</stp>
        <stp>[Crispin Spreadsheet.xlsx]OEI!R732C4</stp>
        <tr r="D732" s="1"/>
      </tp>
      <tp>
        <v>13.3</v>
        <stp/>
        <stp>##V3_BDPV12</stp>
        <stp>ACE IM Equity</stp>
        <stp>PX_YEST_CLOSE</stp>
        <stp>[Crispin Spreadsheet.xlsx]OEI!R233C6</stp>
        <tr r="F233" s="1"/>
      </tp>
      <tp>
        <v>9.7200000000000006</v>
        <stp/>
        <stp>##V3_BDPV12</stp>
        <stp>RKH LN Equity</stp>
        <stp>PX_YEST_CLOSE</stp>
        <stp>[Crispin Spreadsheet.xlsx]OEI!R598C6</stp>
        <tr r="F598" s="1"/>
      </tp>
      <tp>
        <v>2044</v>
        <stp/>
        <stp>##V3_BDPV12</stp>
        <stp>CCH LN Equity</stp>
        <stp>PX_YEST_CLOSE</stp>
        <stp>[Crispin Spreadsheet.xlsx]OEI!R490C6</stp>
        <tr r="F490" s="1"/>
      </tp>
      <tp t="s">
        <v>USD</v>
        <stp/>
        <stp>##V3_BDPV12</stp>
        <stp>TDG US Equity</stp>
        <stp>CRNCY</stp>
        <stp>[Crispin Spreadsheet.xlsx]OEI!R804C4</stp>
        <tr r="D804" s="1"/>
      </tp>
      <tp t="s">
        <v>JPY</v>
        <stp/>
        <stp>##V3_BDPV12</stp>
        <stp>8848 JT Equity</stp>
        <stp>CRNCY</stp>
        <stp>[Crispin Spreadsheet.xlsx]OPUS!R111C4</stp>
        <tr r="D111" s="6"/>
      </tp>
      <tp>
        <v>54.57</v>
        <stp/>
        <stp>##V3_BDPV12</stp>
        <stp>ABI BB Equity</stp>
        <stp>PX_YEST_CLOSE</stp>
        <stp>[Crispin Spreadsheet.xlsx]OEI!R37C6</stp>
        <tr r="F37" s="1"/>
      </tp>
      <tp>
        <v>10.97</v>
        <stp/>
        <stp>##V3_BDPV12</stp>
        <stp>ATO FP Equity</stp>
        <stp>PX_YEST_CLOSE</stp>
        <stp>[Crispin Spreadsheet.xlsx]OEI!R93C6</stp>
        <tr r="F93" s="1"/>
      </tp>
      <tp t="s">
        <v>SGD</v>
        <stp/>
        <stp>##V3_BDPV12</stp>
        <stp>GGR SP Equity</stp>
        <stp>CRNCY</stp>
        <stp>[Crispin Spreadsheet.xlsx]OEI!R364C4</stp>
        <tr r="D364" s="1"/>
      </tp>
      <tp>
        <v>70.28</v>
        <stp/>
        <stp>##V3_BDPV12</stp>
        <stp>OXY US Equity</stp>
        <stp>PX_YEST_CLOSE</stp>
        <stp>[Crispin Spreadsheet.xlsx]OEI!R766C6</stp>
        <tr r="F766" s="1"/>
      </tp>
      <tp t="s">
        <v>EUR</v>
        <stp/>
        <stp>##V3_BDPV12</stp>
        <stp>REP SQ Equity</stp>
        <stp>CRNCY</stp>
        <stp>[Crispin Spreadsheet.xlsx]OEI!R387C4</stp>
        <tr r="D387" s="1"/>
      </tp>
      <tp t="s">
        <v>USD</v>
        <stp/>
        <stp>##V3_BDPV12</stp>
        <stp>C US Equity</stp>
        <stp>CRNCY</stp>
        <stp>[Crispin Spreadsheet.xlsx]OEI!R686C4</stp>
        <tr r="D686" s="1"/>
      </tp>
      <tp t="s">
        <v>GBp</v>
        <stp/>
        <stp>##V3_BDPV12</stp>
        <stp>CURY LN Equity</stp>
        <stp>CRNCY</stp>
        <stp>[Crispin Spreadsheet.xlsx]OPE!R38C4</stp>
        <tr r="D38" s="7"/>
      </tp>
      <tp>
        <v>113.03125</v>
        <stp/>
        <stp>##V3_BDPV12</stp>
        <stp>TYA Comdty</stp>
        <stp>PX_YEST_CLOSE</stp>
        <stp>[Crispin Spreadsheet.xlsx]OEI!R839C6</stp>
        <tr r="F839" s="1"/>
      </tp>
      <tp t="s">
        <v>GBp</v>
        <stp/>
        <stp>##V3_BDPV12</stp>
        <stp>LUCE LN Equity</stp>
        <stp>CRNCY</stp>
        <stp>[Crispin Spreadsheet.xlsx]OPE!R48C4</stp>
        <tr r="D48" s="7"/>
      </tp>
      <tp>
        <v>18.510000000000002</v>
        <stp/>
        <stp>##V3_BDPV12</stp>
        <stp>EURN BB Equity</stp>
        <stp>PX_YEST_CLOSE</stp>
        <stp>[Crispin Spreadsheet.xlsx]OEI!R40C6</stp>
        <tr r="F40" s="1"/>
      </tp>
      <tp t="s">
        <v>#N/A N/A</v>
        <stp/>
        <stp>##V3_BDPV12</stp>
        <stp>DC/ LN Equity</stp>
        <stp>PX_YEST_CLOSE</stp>
        <stp>[Crispin Spreadsheet.xlsx]OPUS!R130C6</stp>
        <tr r="F130" s="6"/>
      </tp>
      <tp t="s">
        <v>AUD</v>
        <stp/>
        <stp>##V3_BDPV12</stp>
        <stp>WHC AU Equity</stp>
        <stp>CRNCY</stp>
        <stp>[Crispin Spreadsheet.xlsx]FDXC!R8C4</stp>
        <tr r="D8" s="8"/>
      </tp>
      <tp>
        <v>11.9855</v>
        <stp/>
        <stp>##V3_BDPV12</stp>
        <stp>GBPNOK Curncy</stp>
        <stp>LAST_PRICE</stp>
        <stp>[Crispin Spreadsheet.xlsx]OPUS!R116C13</stp>
        <tr r="M116" s="6"/>
      </tp>
      <tp>
        <v>11.9855</v>
        <stp/>
        <stp>##V3_BDPV12</stp>
        <stp>GBPNOK Curncy</stp>
        <stp>LAST_PRICE</stp>
        <stp>[Crispin Spreadsheet.xlsx]OPUS!R115C13</stp>
        <tr r="M115" s="6"/>
      </tp>
      <tp>
        <v>11.9855</v>
        <stp/>
        <stp>##V3_BDPV12</stp>
        <stp>GBPNOK Curncy</stp>
        <stp>LAST_PRICE</stp>
        <stp>[Crispin Spreadsheet.xlsx]OPUS!R114C13</stp>
        <tr r="M114" s="6"/>
      </tp>
      <tp>
        <v>144</v>
        <stp/>
        <stp>##V3_BDPV12</stp>
        <stp>MAB LN Equity</stp>
        <stp>PX_YEST_CLOSE</stp>
        <stp>[Crispin Spreadsheet.xlsx]OEI!R563C6</stp>
        <tr r="F563" s="1"/>
      </tp>
      <tp>
        <v>109.2</v>
        <stp/>
        <stp>##V3_BDPV12</stp>
        <stp>CBA AU Equity</stp>
        <stp>PX_YEST_CLOSE</stp>
        <stp>[Crispin Spreadsheet.xlsx]OEI!R17C6</stp>
        <tr r="F17" s="1"/>
      </tp>
      <tp t="s">
        <v>EUR</v>
        <stp/>
        <stp>##V3_BDPV12</stp>
        <stp>SAN FP Equity</stp>
        <stp>CRNCY</stp>
        <stp>[Crispin Spreadsheet.xlsx]OEI!R123C4</stp>
        <tr r="D123" s="1"/>
      </tp>
      <tp>
        <v>4360</v>
        <stp/>
        <stp>##V3_BDPV12</stp>
        <stp>8001 JT Equity</stp>
        <stp>PX_YEST_CLOSE</stp>
        <stp>[Crispin Spreadsheet.xlsx]OPUS!R110C6</stp>
        <tr r="F110" s="6"/>
      </tp>
      <tp>
        <v>212.6</v>
        <stp/>
        <stp>##V3_BDPV12</stp>
        <stp>HFD LN Equity</stp>
        <stp>PX_YEST_CLOSE</stp>
        <stp>[Crispin Spreadsheet.xlsx]OEI!R514C6</stp>
        <tr r="F514" s="1"/>
      </tp>
      <tp>
        <v>108.4</v>
        <stp/>
        <stp>##V3_BDPV12</stp>
        <stp>PFD LN Equity</stp>
        <stp>PX_YEST_CLOSE</stp>
        <stp>[Crispin Spreadsheet.xlsx]OEI!R584C6</stp>
        <tr r="F584" s="1"/>
      </tp>
      <tp t="s">
        <v>CHF</v>
        <stp/>
        <stp>##V3_BDPV12</stp>
        <stp>GAM SW Equity</stp>
        <stp>CRNCY</stp>
        <stp>[Crispin Spreadsheet.xlsx]OEI!R424C4</stp>
        <tr r="D424" s="1"/>
      </tp>
      <tp>
        <v>85.56</v>
        <stp/>
        <stp>##V3_BDPV12</stp>
        <stp>AKE FP Equity</stp>
        <stp>PX_YEST_CLOSE</stp>
        <stp>[Crispin Spreadsheet.xlsx]OEI!R92C6</stp>
        <tr r="F92" s="1"/>
      </tp>
      <tp>
        <v>18779</v>
        <stp/>
        <stp>##V3_BDPV12</stp>
        <stp>GFI SJ Equity</stp>
        <stp>PX_YEST_CLOSE</stp>
        <stp>[Crispin Spreadsheet.xlsx]OEI!R370C6</stp>
        <tr r="F370" s="1"/>
      </tp>
      <tp>
        <v>3.03</v>
        <stp/>
        <stp>##V3_BDPV12</stp>
        <stp>BLD AU Equity</stp>
        <stp>PX_YEST_CLOSE</stp>
        <stp>[Crispin Spreadsheet.xlsx]OEI!R16C6</stp>
        <tr r="F16" s="1"/>
      </tp>
      <tp>
        <v>27.3</v>
        <stp/>
        <stp>##V3_BDPV12</stp>
        <stp>CPI LN Equity</stp>
        <stp>PX_YEST_CLOSE</stp>
        <stp>[Crispin Spreadsheet.xlsx]OPE!R36C6</stp>
        <tr r="F36" s="7"/>
      </tp>
      <tp>
        <v>3.3000000000000002E-2</v>
        <stp/>
        <stp>##V3_BDPV12</stp>
        <stp>AJL AU Equity</stp>
        <stp>PX_YEST_CLOSE</stp>
        <stp>[Crispin Spreadsheet.xlsx]OEI!R15C6</stp>
        <tr r="F15" s="1"/>
      </tp>
      <tp>
        <v>3204</v>
        <stp/>
        <stp>##V3_BDPV12</stp>
        <stp>AAL LN Equity</stp>
        <stp>PX_YEST_CLOSE</stp>
        <stp>[Crispin Spreadsheet.xlsx]OEI!R453C6</stp>
        <tr r="F453" s="1"/>
      </tp>
      <tp t="s">
        <v>EUR</v>
        <stp/>
        <stp>##V3_BDPV12</stp>
        <stp>SIE GY Equity</stp>
        <stp>CRNCY</stp>
        <stp>[Crispin Spreadsheet.xlsx]OEI!R182C4</stp>
        <tr r="D182" s="1"/>
      </tp>
      <tp>
        <v>125.7</v>
        <stp/>
        <stp>##V3_BDPV12</stp>
        <stp>MKS LN Equity</stp>
        <stp>PX_YEST_CLOSE</stp>
        <stp>[Crispin Spreadsheet.xlsx]OEI!R559C6</stp>
        <tr r="F559" s="1"/>
      </tp>
      <tp>
        <v>5.72</v>
        <stp/>
        <stp>##V3_BDPV12</stp>
        <stp>PGS NO Equity</stp>
        <stp>PX_YEST_CLOSE</stp>
        <stp>[Crispin Spreadsheet.xlsx]OEI!R344C6</stp>
        <tr r="F344" s="1"/>
      </tp>
      <tp>
        <v>1</v>
        <stp/>
        <stp>##V3_BDPV12</stp>
        <stp>EURNOK Curncy</stp>
        <stp>QUOTE_FACTOR</stp>
        <stp>[Crispin Spreadsheet.xlsx]OPE!R19C12</stp>
        <tr r="L19" s="7"/>
      </tp>
      <tp>
        <v>1</v>
        <stp/>
        <stp>##V3_BDPV12</stp>
        <stp>EURNOK Curncy</stp>
        <stp>QUOTE_FACTOR</stp>
        <stp>[Crispin Spreadsheet.xlsx]OPE!R18C12</stp>
        <tr r="L18" s="7"/>
      </tp>
      <tp>
        <v>1</v>
        <stp/>
        <stp>##V3_BDPV12</stp>
        <stp>EURNOK Curncy</stp>
        <stp>QUOTE_FACTOR</stp>
        <stp>[Crispin Spreadsheet.xlsx]OPE!R17C12</stp>
        <tr r="L17" s="7"/>
      </tp>
      <tp>
        <v>1</v>
        <stp/>
        <stp>##V3_BDPV12</stp>
        <stp>EURNOK Curncy</stp>
        <stp>QUOTE_FACTOR</stp>
        <stp>[Crispin Spreadsheet.xlsx]OPE!R16C12</stp>
        <tr r="L16" s="7"/>
      </tp>
      <tp>
        <v>192.76</v>
        <stp/>
        <stp>##V3_BDPV12</stp>
        <stp>FNV CN Equity</stp>
        <stp>PX_YEST_CLOSE</stp>
        <stp>[Crispin Spreadsheet.xlsx]OEI!R60C6</stp>
        <tr r="F60" s="1"/>
      </tp>
      <tp>
        <v>154.15</v>
        <stp/>
        <stp>##V3_BDPV12</stp>
        <stp>AXP US Equity</stp>
        <stp>PX_YEST_CLOSE</stp>
        <stp>[Crispin Spreadsheet.xlsx]OEI!R657C6</stp>
        <tr r="F657" s="1"/>
      </tp>
      <tp>
        <v>68.459999999999994</v>
        <stp/>
        <stp>##V3_BDPV12</stp>
        <stp>LYV US Equity</stp>
        <stp>PX_YEST_CLOSE</stp>
        <stp>[Crispin Spreadsheet.xlsx]OEI!R746C6</stp>
        <tr r="F746" s="1"/>
      </tp>
      <tp t="s">
        <v>AUD</v>
        <stp/>
        <stp>##V3_BDPV12</stp>
        <stp>FMG AU Equity</stp>
        <stp>CRNCY</stp>
        <stp>[Crispin Spreadsheet.xlsx]OEI!R18C4</stp>
        <tr r="D18" s="1"/>
      </tp>
      <tp t="s">
        <v>GBp</v>
        <stp/>
        <stp>##V3_BDPV12</stp>
        <stp>NWG LN Equity</stp>
        <stp>CRNCY</stp>
        <stp>[Crispin Spreadsheet.xlsx]OPE!R51C4</stp>
        <tr r="D51" s="7"/>
      </tp>
      <tp>
        <v>0.22550000000000001</v>
        <stp/>
        <stp>##V3_BDPV12</stp>
        <stp>TIT IM Equity</stp>
        <stp>PX_YEST_CLOSE</stp>
        <stp>[Crispin Spreadsheet.xlsx]OEI!R248C6</stp>
        <tr r="F248" s="1"/>
      </tp>
      <tp>
        <v>177.95</v>
        <stp/>
        <stp>##V3_BDPV12</stp>
        <stp>MQG AU Equity</stp>
        <stp>PX_YEST_CLOSE</stp>
        <stp>[Crispin Spreadsheet.xlsx]OEI!R19C6</stp>
        <tr r="F19" s="1"/>
      </tp>
      <tp t="s">
        <v>USD</v>
        <stp/>
        <stp>##V3_BDPV12</stp>
        <stp>BGS US Equity</stp>
        <stp>CRNCY</stp>
        <stp>[Crispin Spreadsheet.xlsx]OEI!R666C4</stp>
        <tr r="D666" s="1"/>
      </tp>
      <tp t="s">
        <v>CHF</v>
        <stp/>
        <stp>##V3_BDPV12</stp>
        <stp>AMS SW Equity</stp>
        <stp>CRNCY</stp>
        <stp>[Crispin Spreadsheet.xlsx]OEI!R418C4</stp>
        <tr r="D418" s="1"/>
      </tp>
      <tp>
        <v>28.36</v>
        <stp/>
        <stp>##V3_BDPV12</stp>
        <stp>KCR FH Equity</stp>
        <stp>PX_YEST_CLOSE</stp>
        <stp>[Crispin Spreadsheet.xlsx]OEI!R78C6</stp>
        <tr r="F78" s="1"/>
      </tp>
      <tp t="s">
        <v>EUR</v>
        <stp/>
        <stp>##V3_BDPV12</stp>
        <stp>SOW GY Equity</stp>
        <stp>CRNCY</stp>
        <stp>[Crispin Spreadsheet.xlsx]OEI!R184C4</stp>
        <tr r="D184" s="1"/>
      </tp>
      <tp t="s">
        <v>GBp</v>
        <stp/>
        <stp>##V3_BDPV12</stp>
        <stp>HUW LN Equity</stp>
        <stp>CRNCY</stp>
        <stp>[Crispin Spreadsheet.xlsx]OEI!R519C4</stp>
        <tr r="D519" s="1"/>
      </tp>
      <tp>
        <v>351.29</v>
        <stp/>
        <stp>##V3_BDPV12</stp>
        <stp>MA US Equity</stp>
        <stp>PX_YEST_CLOSE</stp>
        <stp>[Crispin Spreadsheet.xlsx]OEI!R753C6</stp>
        <tr r="F753" s="1"/>
      </tp>
      <tp>
        <v>1</v>
        <stp/>
        <stp>##V3_BDPV12</stp>
        <stp>EURCHF Curncy</stp>
        <stp>QUOTE_FACTOR</stp>
        <stp>[Crispin Spreadsheet.xlsx]OEI!R898C12</stp>
        <tr r="L898" s="1"/>
      </tp>
      <tp>
        <v>1</v>
        <stp/>
        <stp>##V3_BDPV12</stp>
        <stp>EURHUF Curncy</stp>
        <stp>QUOTE_FACTOR</stp>
        <stp>[Crispin Spreadsheet.xlsx]OEI!R220C12</stp>
        <tr r="L220" s="1"/>
      </tp>
      <tp>
        <v>1</v>
        <stp/>
        <stp>##V3_BDPV12</stp>
        <stp>EURHUF Curncy</stp>
        <stp>QUOTE_FACTOR</stp>
        <stp>[Crispin Spreadsheet.xlsx]OEI!R221C12</stp>
        <tr r="L221" s="1"/>
      </tp>
      <tp>
        <v>1019.5</v>
        <stp/>
        <stp>##V3_BDPV12</stp>
        <stp>NG/ LN Equity</stp>
        <stp>PX_YEST_CLOSE</stp>
        <stp>[Crispin Spreadsheet.xlsx]OEI!R566C6</stp>
        <tr r="F566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Spreadsheet.xlsx]OEI!R439C12</stp>
        <tr r="L439" s="1"/>
      </tp>
      <tp>
        <v>1</v>
        <stp/>
        <stp>##V3_BDPV12</stp>
        <stp>EURCHF Curncy</stp>
        <stp>QUOTE_FACTOR</stp>
        <stp>[Crispin Spreadsheet.xlsx]OEI!R438C12</stp>
        <tr r="L438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Spreadsheet.xlsx]OEI!R437C12</stp>
        <tr r="L437" s="1"/>
      </tp>
      <tp>
        <v>1</v>
        <stp/>
        <stp>##V3_BDPV12</stp>
        <stp>EURCHF Curncy</stp>
        <stp>QUOTE_FACTOR</stp>
        <stp>[Crispin Spreadsheet.xlsx]OEI!R436C12</stp>
        <tr r="L436" s="1"/>
      </tp>
      <tp>
        <v>1</v>
        <stp/>
        <stp>##V3_BDPV12</stp>
        <stp>EURCHF Curncy</stp>
        <stp>QUOTE_FACTOR</stp>
        <stp>[Crispin Spreadsheet.xlsx]OEI!R440C12</stp>
        <tr r="L440" s="1"/>
      </tp>
      <tp t="s">
        <v>EUR</v>
        <stp/>
        <stp>##V3_BDPV12</stp>
        <stp>GLJ GY Equity</stp>
        <stp>CRNCY</stp>
        <stp>[Crispin Spreadsheet.xlsx]OEI!R164C4</stp>
        <tr r="D164" s="1"/>
      </tp>
      <tp t="s">
        <v>USD</v>
        <stp/>
        <stp>##V3_BDPV12</stp>
        <stp>DAN US Equity</stp>
        <stp>CRNCY</stp>
        <stp>[Crispin Spreadsheet.xlsx]OEI!R693C4</stp>
        <tr r="D693" s="1"/>
      </tp>
      <tp t="s">
        <v>USD</v>
        <stp/>
        <stp>##V3_BDPV12</stp>
        <stp>WFC US Equity</stp>
        <stp>CRNCY</stp>
        <stp>[Crispin Spreadsheet.xlsx]OEI!R824C4</stp>
        <tr r="D824" s="1"/>
      </tp>
      <tp>
        <v>1357</v>
        <stp/>
        <stp>##V3_BDPV12</stp>
        <stp>III LN Equity</stp>
        <stp>PX_YEST_CLOSE</stp>
        <stp>[Crispin Spreadsheet.xlsx]OEI!R448C6</stp>
        <tr r="F448" s="1"/>
      </tp>
      <tp>
        <v>4.7039999999999997</v>
        <stp/>
        <stp>##V3_BDPV12</stp>
        <stp>AGN NA Equity</stp>
        <stp>PX_YEST_CLOSE</stp>
        <stp>[Crispin Spreadsheet.xlsx]OEI!R319C6</stp>
        <tr r="F319" s="1"/>
      </tp>
      <tp>
        <v>32.21</v>
        <stp/>
        <stp>##V3_BDPV12</stp>
        <stp>BGN IM Equity</stp>
        <stp>PX_YEST_CLOSE</stp>
        <stp>[Crispin Spreadsheet.xlsx]OEI!R235C6</stp>
        <tr r="F235" s="1"/>
      </tp>
      <tp>
        <v>488.35</v>
        <stp/>
        <stp>##V3_BDPV12</stp>
        <stp>BP/ LN Equity</stp>
        <stp>PX_YEST_CLOSE</stp>
        <stp>[Crispin Spreadsheet.xlsx]OPE!R34C6</stp>
        <tr r="F34" s="7"/>
      </tp>
      <tp>
        <v>24.68</v>
        <stp/>
        <stp>##V3_BDPV12</stp>
        <stp>ALO FP Equity</stp>
        <stp>PX_YEST_CLOSE</stp>
        <stp>[Crispin Spreadsheet.xlsx]OEI!R91C6</stp>
        <tr r="F91" s="1"/>
      </tp>
      <tp>
        <v>8.9060000000000006</v>
        <stp/>
        <stp>##V3_BDPV12</stp>
        <stp>PSM GY Equity</stp>
        <stp>PX_YEST_CLOSE</stp>
        <stp>[Crispin Spreadsheet.xlsx]OEI!R175C6</stp>
        <tr r="F175" s="1"/>
      </tp>
      <tp t="s">
        <v>GBp</v>
        <stp/>
        <stp>##V3_BDPV12</stp>
        <stp>EMG LN Equity</stp>
        <stp>CRNCY</stp>
        <stp>[Crispin Spreadsheet.xlsx]OPE!R49C4</stp>
        <tr r="D49" s="7"/>
      </tp>
      <tp t="s">
        <v>GBp</v>
        <stp/>
        <stp>##V3_BDPV12</stp>
        <stp>JSE LN Equity</stp>
        <stp>CRNCY</stp>
        <stp>[Crispin Spreadsheet.xlsx]OPE!R46C4</stp>
        <tr r="D46" s="7"/>
      </tp>
      <tp>
        <v>810</v>
        <stp/>
        <stp>##V3_BDPV12</stp>
        <stp>AEP LN Equity</stp>
        <stp>PX_YEST_CLOSE</stp>
        <stp>[Crispin Spreadsheet.xlsx]OEI!R454C6</stp>
        <tr r="F454" s="1"/>
      </tp>
      <tp>
        <v>0.15540000000000001</v>
        <stp/>
        <stp>##V3_BDPV12</stp>
        <stp>BCP PL Equity</stp>
        <stp>PX_YEST_CLOSE</stp>
        <stp>[Crispin Spreadsheet.xlsx]OEI!R360C6</stp>
        <tr r="F360" s="1"/>
      </tp>
      <tp t="s">
        <v>AUD</v>
        <stp/>
        <stp>##V3_BDPV12</stp>
        <stp>MLX AU Equity</stp>
        <stp>CRNCY</stp>
        <stp>[Crispin Spreadsheet.xlsx]OEI!R20C4</stp>
        <tr r="D20" s="1"/>
      </tp>
      <tp>
        <v>1818</v>
        <stp/>
        <stp>##V3_BDPV12</stp>
        <stp>VCT LN Equity</stp>
        <stp>PX_YEST_CLOSE</stp>
        <stp>[Crispin Spreadsheet.xlsx]OEI!R632C6</stp>
        <tr r="F632" s="1"/>
      </tp>
      <tp t="s">
        <v>EUR</v>
        <stp/>
        <stp>##V3_BDPV12</stp>
        <stp>IDR SQ Equity</stp>
        <stp>CRNCY</stp>
        <stp>[Crispin Spreadsheet.xlsx]OEI!R384C4</stp>
        <tr r="D384" s="1"/>
      </tp>
      <tp t="s">
        <v>USD</v>
        <stp/>
        <stp>##V3_BDPV12</stp>
        <stp>AER US Equity</stp>
        <stp>CRNCY</stp>
        <stp>[Crispin Spreadsheet.xlsx]OEI!R647C4</stp>
        <tr r="D647" s="1"/>
      </tp>
      <tp t="s">
        <v>CHF</v>
        <stp/>
        <stp>##V3_BDPV12</stp>
        <stp>CFR SW Equity</stp>
        <stp>CRNCY</stp>
        <stp>[Crispin Spreadsheet.xlsx]OEI!R420C4</stp>
        <tr r="D420" s="1"/>
      </tp>
      <tp t="s">
        <v>EUR</v>
        <stp/>
        <stp>##V3_BDPV12</stp>
        <stp>KSP ID Equity</stp>
        <stp>CRNCY</stp>
        <stp>[Crispin Spreadsheet.xlsx]OEI!R226C4</stp>
        <tr r="D226" s="1"/>
      </tp>
      <tp>
        <v>162.13499999999999</v>
        <stp/>
        <stp>##V3_BDPV12</stp>
        <stp>GBS LN Equity</stp>
        <stp>PX_YEST_CLOSE</stp>
        <stp>[Crispin Spreadsheet.xlsx]OPE!R41C6</stp>
        <tr r="F41" s="7"/>
      </tp>
      <tp>
        <v>1.78</v>
        <stp/>
        <stp>##V3_BDPV12</stp>
        <stp>ACB CN Equity</stp>
        <stp>PX_YEST_CLOSE</stp>
        <stp>[Crispin Spreadsheet.xlsx]OEI!R54C6</stp>
        <tr r="F54" s="1"/>
      </tp>
      <tp t="s">
        <v>IBEX 35 INDX FUTR Dec22</v>
        <stp/>
        <stp>##V3_BDPV12</stp>
        <stp>IBA Index</stp>
        <stp>NAME</stp>
        <stp>[Crispin Spreadsheet.xlsx]OEI!R375C5</stp>
        <tr r="E375" s="1"/>
      </tp>
      <tp t="s">
        <v>EUR</v>
        <stp/>
        <stp>##V3_BDPV12</stp>
        <stp>SW FP Equity</stp>
        <stp>CRNCY</stp>
        <stp>[Crispin Spreadsheet.xlsx]OEI!R131C4</stp>
        <tr r="D131" s="1"/>
      </tp>
      <tp t="s">
        <v>USD</v>
        <stp/>
        <stp>##V3_BDPV12</stp>
        <stp>WT US Equity</stp>
        <stp>CRNCY</stp>
        <stp>[Crispin Spreadsheet.xlsx]OEI!R826C4</stp>
        <tr r="D826" s="1"/>
      </tp>
      <tp t="s">
        <v>EUR</v>
        <stp/>
        <stp>##V3_BDPV12</stp>
        <stp>IF IM Equity</stp>
        <stp>CRNCY</stp>
        <stp>[Crispin Spreadsheet.xlsx]OEI!R236C4</stp>
        <tr r="D236" s="1"/>
      </tp>
      <tp>
        <v>122.8</v>
        <stp/>
        <stp>##V3_BDPV12</stp>
        <stp>HO FP Equity</stp>
        <stp>PX_YEST_CLOSE</stp>
        <stp>[Crispin Spreadsheet.xlsx]OEI!R134C6</stp>
        <tr r="F134" s="1"/>
      </tp>
      <tp>
        <v>44.74</v>
        <stp/>
        <stp>##V3_BDPV12</stp>
        <stp>MO US Equity</stp>
        <stp>PX_YEST_CLOSE</stp>
        <stp>[Crispin Spreadsheet.xlsx]OEI!R652C6</stp>
        <tr r="F652" s="1"/>
      </tp>
      <tp>
        <v>26.824999999999999</v>
        <stp/>
        <stp>##V3_BDPV12</stp>
        <stp>ML FP Equity</stp>
        <stp>PX_YEST_CLOSE</stp>
        <stp>[Crispin Spreadsheet.xlsx]OEI!R101C6</stp>
        <tr r="F101" s="1"/>
      </tp>
      <tp t="s">
        <v>USD</v>
        <stp/>
        <stp>##V3_BDPV12</stp>
        <stp>UA US Equity</stp>
        <stp>CRNCY</stp>
        <stp>[Crispin Spreadsheet.xlsx]OEI!R814C4</stp>
        <tr r="D814" s="1"/>
      </tp>
      <tp>
        <v>1</v>
        <stp/>
        <stp>##V3_BDPV12</stp>
        <stp>GBPEUR Curncy</stp>
        <stp>QUOTE_FACTOR</stp>
        <stp>[Crispin Spreadsheet.xlsx]OPUS!R107C12</stp>
        <tr r="L107" s="6"/>
      </tp>
      <tp>
        <v>1</v>
        <stp/>
        <stp>##V3_BDPV12</stp>
        <stp>GBPEUR Curncy</stp>
        <stp>QUOTE_FACTOR</stp>
        <stp>[Crispin Spreadsheet.xlsx]OPUS!R106C12</stp>
        <tr r="L106" s="6"/>
      </tp>
      <tp>
        <v>1</v>
        <stp/>
        <stp>##V3_BDPV12</stp>
        <stp>GBPEUR Curncy</stp>
        <stp>QUOTE_FACTOR</stp>
        <stp>[Crispin Spreadsheet.xlsx]OPUS!R103C12</stp>
        <tr r="L103" s="6"/>
      </tp>
      <tp>
        <v>46.865000000000002</v>
        <stp/>
        <stp>##V3_BDPV12</stp>
        <stp>EMBRACB SS Equity</stp>
        <stp>LAST_PRICE</stp>
        <stp>[Crispin Spreadsheet.xlsx]SWAN!R69C7</stp>
        <tr r="G69" s="3"/>
      </tp>
      <tp>
        <v>1</v>
        <stp/>
        <stp>##V3_BDPV12</stp>
        <stp>GBPDKK Curncy</stp>
        <stp>QUOTE_FACTOR</stp>
        <stp>[Crispin Spreadsheet.xlsx]OPUS!R100C12</stp>
        <tr r="L100" s="6"/>
      </tp>
      <tp>
        <v>1</v>
        <stp/>
        <stp>##V3_BDPV12</stp>
        <stp>GBPNOK Curncy</stp>
        <stp>QUOTE_FACTOR</stp>
        <stp>[Crispin Spreadsheet.xlsx]OPUS!R114C12</stp>
        <tr r="L114" s="6"/>
      </tp>
      <tp>
        <v>1</v>
        <stp/>
        <stp>##V3_BDPV12</stp>
        <stp>GBPNOK Curncy</stp>
        <stp>QUOTE_FACTOR</stp>
        <stp>[Crispin Spreadsheet.xlsx]OPUS!R115C12</stp>
        <tr r="L115" s="6"/>
      </tp>
      <tp>
        <v>1</v>
        <stp/>
        <stp>##V3_BDPV12</stp>
        <stp>GBPNOK Curncy</stp>
        <stp>QUOTE_FACTOR</stp>
        <stp>[Crispin Spreadsheet.xlsx]OPUS!R116C12</stp>
        <tr r="L116" s="6"/>
      </tp>
      <tp>
        <v>1</v>
        <stp/>
        <stp>##V3_BDPV12</stp>
        <stp>GBPJPY Curncy</stp>
        <stp>QUOTE_FACTOR</stp>
        <stp>[Crispin Spreadsheet.xlsx]OPUS!R110C12</stp>
        <tr r="L110" s="6"/>
      </tp>
      <tp>
        <v>1</v>
        <stp/>
        <stp>##V3_BDPV12</stp>
        <stp>GBPJPY Curncy</stp>
        <stp>QUOTE_FACTOR</stp>
        <stp>[Crispin Spreadsheet.xlsx]OPUS!R111C12</stp>
        <tr r="L111" s="6"/>
      </tp>
      <tp t="s">
        <v>GBp</v>
        <stp/>
        <stp>##V3_BDPV12</stp>
        <stp>DC/ LN Equity</stp>
        <stp>CRNCY</stp>
        <stp>[Crispin Spreadsheet.xlsx]FDXC!R112C4</stp>
        <tr r="D112" s="8"/>
      </tp>
      <tp>
        <v>1</v>
        <stp/>
        <stp>##V3_BDPV12</stp>
        <stp>USDGBp Curncy</stp>
        <stp>QUOTE_FACTOR</stp>
        <stp>[Crispin Spreadsheet.xlsx]FDXC!R126C12</stp>
        <tr r="L126" s="8"/>
      </tp>
      <tp>
        <v>1</v>
        <stp/>
        <stp>##V3_BDPV12</stp>
        <stp>USDGBp Curncy</stp>
        <stp>QUOTE_FACTOR</stp>
        <stp>[Crispin Spreadsheet.xlsx]FDXC!R125C12</stp>
        <tr r="L125" s="8"/>
      </tp>
      <tp>
        <v>1</v>
        <stp/>
        <stp>##V3_BDPV12</stp>
        <stp>USDGBp Curncy</stp>
        <stp>QUOTE_FACTOR</stp>
        <stp>[Crispin Spreadsheet.xlsx]FDXC!R124C12</stp>
        <tr r="L124" s="8"/>
      </tp>
      <tp>
        <v>1</v>
        <stp/>
        <stp>##V3_BDPV12</stp>
        <stp>USDGBp Curncy</stp>
        <stp>QUOTE_FACTOR</stp>
        <stp>[Crispin Spreadsheet.xlsx]FDXC!R123C12</stp>
        <tr r="L123" s="8"/>
      </tp>
      <tp>
        <v>1</v>
        <stp/>
        <stp>##V3_BDPV12</stp>
        <stp>USDGBp Curncy</stp>
        <stp>QUOTE_FACTOR</stp>
        <stp>[Crispin Spreadsheet.xlsx]FDXC!R122C12</stp>
        <tr r="L122" s="8"/>
      </tp>
      <tp>
        <v>1</v>
        <stp/>
        <stp>##V3_BDPV12</stp>
        <stp>USDGBp Curncy</stp>
        <stp>QUOTE_FACTOR</stp>
        <stp>[Crispin Spreadsheet.xlsx]FDXC!R121C12</stp>
        <tr r="L121" s="8"/>
      </tp>
      <tp>
        <v>1</v>
        <stp/>
        <stp>##V3_BDPV12</stp>
        <stp>USDGBp Curncy</stp>
        <stp>QUOTE_FACTOR</stp>
        <stp>[Crispin Spreadsheet.xlsx]FDXC!R120C12</stp>
        <tr r="L120" s="8"/>
      </tp>
      <tp>
        <v>1</v>
        <stp/>
        <stp>##V3_BDPV12</stp>
        <stp>USDGBp Curncy</stp>
        <stp>QUOTE_FACTOR</stp>
        <stp>[Crispin Spreadsheet.xlsx]FDXC!R117C12</stp>
        <tr r="L117" s="8"/>
      </tp>
      <tp>
        <v>1</v>
        <stp/>
        <stp>##V3_BDPV12</stp>
        <stp>USDGBp Curncy</stp>
        <stp>QUOTE_FACTOR</stp>
        <stp>[Crispin Spreadsheet.xlsx]FDXC!R116C12</stp>
        <tr r="L116" s="8"/>
      </tp>
      <tp>
        <v>1</v>
        <stp/>
        <stp>##V3_BDPV12</stp>
        <stp>USDGBp Curncy</stp>
        <stp>QUOTE_FACTOR</stp>
        <stp>[Crispin Spreadsheet.xlsx]FDXC!R114C12</stp>
        <tr r="L114" s="8"/>
      </tp>
      <tp>
        <v>1</v>
        <stp/>
        <stp>##V3_BDPV12</stp>
        <stp>USDGBp Curncy</stp>
        <stp>QUOTE_FACTOR</stp>
        <stp>[Crispin Spreadsheet.xlsx]FDXC!R113C12</stp>
        <tr r="L113" s="8"/>
      </tp>
      <tp>
        <v>1</v>
        <stp/>
        <stp>##V3_BDPV12</stp>
        <stp>USDGBp Curncy</stp>
        <stp>QUOTE_FACTOR</stp>
        <stp>[Crispin Spreadsheet.xlsx]FDXC!R112C12</stp>
        <tr r="L112" s="8"/>
      </tp>
      <tp>
        <v>1</v>
        <stp/>
        <stp>##V3_BDPV12</stp>
        <stp>USDGBp Curncy</stp>
        <stp>QUOTE_FACTOR</stp>
        <stp>[Crispin Spreadsheet.xlsx]FDXC!R111C12</stp>
        <tr r="L111" s="8"/>
      </tp>
      <tp>
        <v>1</v>
        <stp/>
        <stp>##V3_BDPV12</stp>
        <stp>USDGBp Curncy</stp>
        <stp>QUOTE_FACTOR</stp>
        <stp>[Crispin Spreadsheet.xlsx]FDXC!R110C12</stp>
        <tr r="L110" s="8"/>
      </tp>
      <tp>
        <v>1</v>
        <stp/>
        <stp>##V3_BDPV12</stp>
        <stp>USDGBp Curncy</stp>
        <stp>QUOTE_FACTOR</stp>
        <stp>[Crispin Spreadsheet.xlsx]FDXC!R119C12</stp>
        <tr r="L119" s="8"/>
      </tp>
      <tp>
        <v>1</v>
        <stp/>
        <stp>##V3_BDPV12</stp>
        <stp>USDGBp Curncy</stp>
        <stp>QUOTE_FACTOR</stp>
        <stp>[Crispin Spreadsheet.xlsx]FDXC!R118C12</stp>
        <tr r="L118" s="8"/>
      </tp>
      <tp>
        <v>1</v>
        <stp/>
        <stp>##V3_BDPV12</stp>
        <stp>USDGBp Curncy</stp>
        <stp>QUOTE_FACTOR</stp>
        <stp>[Crispin Spreadsheet.xlsx]FDXC!R109C12</stp>
        <tr r="L109" s="8"/>
      </tp>
      <tp>
        <v>1</v>
        <stp/>
        <stp>##V3_BDPV12</stp>
        <stp>USDGBp Curncy</stp>
        <stp>QUOTE_FACTOR</stp>
        <stp>[Crispin Spreadsheet.xlsx]FDXC!R108C12</stp>
        <tr r="L108" s="8"/>
      </tp>
      <tp>
        <v>1</v>
        <stp/>
        <stp>##V3_BDPV12</stp>
        <stp>GBPUSD Curncy</stp>
        <stp>QUOTE_FACTOR</stp>
        <stp>[Crispin Spreadsheet.xlsx]OPUS!R134C12</stp>
        <tr r="L134" s="6"/>
      </tp>
      <tp>
        <v>1</v>
        <stp/>
        <stp>##V3_BDPV12</stp>
        <stp>GBPUSD Curncy</stp>
        <stp>QUOTE_FACTOR</stp>
        <stp>[Crispin Spreadsheet.xlsx]OPUS!R158C12</stp>
        <tr r="L158" s="6"/>
      </tp>
      <tp>
        <v>1</v>
        <stp/>
        <stp>##V3_BDPV12</stp>
        <stp>GBPUSD Curncy</stp>
        <stp>QUOTE_FACTOR</stp>
        <stp>[Crispin Spreadsheet.xlsx]OPUS!R153C12</stp>
        <tr r="L153" s="6"/>
      </tp>
      <tp>
        <v>1</v>
        <stp/>
        <stp>##V3_BDPV12</stp>
        <stp>GBPUSD Curncy</stp>
        <stp>QUOTE_FACTOR</stp>
        <stp>[Crispin Spreadsheet.xlsx]OPUS!R152C12</stp>
        <tr r="L152" s="6"/>
      </tp>
      <tp>
        <v>1</v>
        <stp/>
        <stp>##V3_BDPV12</stp>
        <stp>GBPUSD Curncy</stp>
        <stp>QUOTE_FACTOR</stp>
        <stp>[Crispin Spreadsheet.xlsx]OPUS!R151C12</stp>
        <tr r="L151" s="6"/>
      </tp>
      <tp>
        <v>1</v>
        <stp/>
        <stp>##V3_BDPV12</stp>
        <stp>GBPUSD Curncy</stp>
        <stp>QUOTE_FACTOR</stp>
        <stp>[Crispin Spreadsheet.xlsx]OPUS!R157C12</stp>
        <tr r="L157" s="6"/>
      </tp>
      <tp>
        <v>1</v>
        <stp/>
        <stp>##V3_BDPV12</stp>
        <stp>GBPUSD Curncy</stp>
        <stp>QUOTE_FACTOR</stp>
        <stp>[Crispin Spreadsheet.xlsx]OPUS!R156C12</stp>
        <tr r="L156" s="6"/>
      </tp>
      <tp>
        <v>1</v>
        <stp/>
        <stp>##V3_BDPV12</stp>
        <stp>GBPUSD Curncy</stp>
        <stp>QUOTE_FACTOR</stp>
        <stp>[Crispin Spreadsheet.xlsx]OPUS!R155C12</stp>
        <tr r="L155" s="6"/>
      </tp>
      <tp>
        <v>1</v>
        <stp/>
        <stp>##V3_BDPV12</stp>
        <stp>GBPUSD Curncy</stp>
        <stp>QUOTE_FACTOR</stp>
        <stp>[Crispin Spreadsheet.xlsx]OPUS!R154C12</stp>
        <tr r="L154" s="6"/>
      </tp>
      <tp>
        <v>1</v>
        <stp/>
        <stp>##V3_BDPV12</stp>
        <stp>USDZAr Curncy</stp>
        <stp>QUOTE_FACTOR</stp>
        <stp>[Crispin Spreadsheet.xlsx]FDXC!R101C12</stp>
        <tr r="L101" s="8"/>
      </tp>
      <tp>
        <v>1</v>
        <stp/>
        <stp>##V3_BDPV12</stp>
        <stp>USDZAr Curncy</stp>
        <stp>QUOTE_FACTOR</stp>
        <stp>[Crispin Spreadsheet.xlsx]FDXC!R102C12</stp>
        <tr r="L102" s="8"/>
      </tp>
      <tp>
        <v>1</v>
        <stp/>
        <stp>##V3_BDPV12</stp>
        <stp>GBPSEK Curncy</stp>
        <stp>QUOTE_FACTOR</stp>
        <stp>[Crispin Spreadsheet.xlsx]OPUS!R123C12</stp>
        <tr r="L123" s="6"/>
      </tp>
      <tp>
        <v>1</v>
        <stp/>
        <stp>##V3_BDPV12</stp>
        <stp>USDSEK Curncy</stp>
        <stp>QUOTE_FACTOR</stp>
        <stp>[Crispin Spreadsheet.xlsx]FDXC!R105C12</stp>
        <tr r="L105" s="8"/>
      </tp>
      <tp>
        <v>1</v>
        <stp/>
        <stp>##V3_BDPV12</stp>
        <stp>GBPZAr Curncy</stp>
        <stp>QUOTE_FACTOR</stp>
        <stp>[Crispin Spreadsheet.xlsx]OPUS!R120C12</stp>
        <tr r="L120" s="6"/>
      </tp>
      <tp>
        <v>1</v>
        <stp/>
        <stp>##V3_BDPV12</stp>
        <stp>GBPZAr Curncy</stp>
        <stp>QUOTE_FACTOR</stp>
        <stp>[Crispin Spreadsheet.xlsx]OPUS!R119C12</stp>
        <tr r="L119" s="6"/>
      </tp>
      <tp>
        <v>13.124000000000001</v>
        <stp/>
        <stp>##V3_BDPV12</stp>
        <stp>UCG IM Equity</stp>
        <stp>PX_YEST_CLOSE</stp>
        <stp>[Crispin Spreadsheet.xlsx]OEI!R250C6</stp>
        <tr r="F250" s="1"/>
      </tp>
      <tp t="s">
        <v>EUR</v>
        <stp/>
        <stp>##V3_BDPV12</stp>
        <stp>SAN SQ Equity</stp>
        <stp>CRNCY</stp>
        <stp>[Crispin Spreadsheet.xlsx]OEI!R380C4</stp>
        <tr r="D380" s="1"/>
      </tp>
      <tp t="s">
        <v>USD</v>
        <stp/>
        <stp>##V3_BDPV12</stp>
        <stp>VAL US Equity</stp>
        <stp>CRNCY</stp>
        <stp>[Crispin Spreadsheet.xlsx]OEI!R702C4</stp>
        <tr r="D702" s="1"/>
      </tp>
      <tp t="s">
        <v>GBp</v>
        <stp/>
        <stp>##V3_BDPV12</stp>
        <stp>MKS LN Equity</stp>
        <stp>CRNCY</stp>
        <stp>[Crispin Spreadsheet.xlsx]OPE!R50C4</stp>
        <tr r="D50" s="7"/>
      </tp>
      <tp t="s">
        <v>EUR</v>
        <stp/>
        <stp>##V3_BDPV12</stp>
        <stp>ACA FP Equity</stp>
        <stp>CRNCY</stp>
        <stp>[Crispin Spreadsheet.xlsx]OEI!R103C4</stp>
        <tr r="D103" s="1"/>
      </tp>
      <tp>
        <v>113.82</v>
        <stp/>
        <stp>##V3_BDPV12</stp>
        <stp>AIR FP Equity</stp>
        <stp>PX_YEST_CLOSE</stp>
        <stp>[Crispin Spreadsheet.xlsx]OEI!R90C6</stp>
        <tr r="F90" s="1"/>
      </tp>
      <tp t="s">
        <v>GBp</v>
        <stp/>
        <stp>##V3_BDPV12</stp>
        <stp>ONT LN Equity</stp>
        <stp>CRNCY</stp>
        <stp>[Crispin Spreadsheet.xlsx]OPE!R52C4</stp>
        <tr r="D52" s="7"/>
      </tp>
      <tp t="s">
        <v>AUD</v>
        <stp/>
        <stp>##V3_BDPV12</stp>
        <stp>MTS AU Equity</stp>
        <stp>CRNCY</stp>
        <stp>[Crispin Spreadsheet.xlsx]OEI!R21C4</stp>
        <tr r="D21" s="1"/>
      </tp>
      <tp t="s">
        <v>USD</v>
        <stp/>
        <stp>##V3_BDPV12</stp>
        <stp>FAF US Equity</stp>
        <stp>CRNCY</stp>
        <stp>[Crispin Spreadsheet.xlsx]OEI!R712C4</stp>
        <tr r="D712" s="1"/>
      </tp>
      <tp>
        <v>51.302999999999997</v>
        <stp/>
        <stp>##V3_BDPV12</stp>
        <stp>GB00BMBL1F74 Govt</stp>
        <stp>LAST_PRICE</stp>
        <stp>[Crispin Spreadsheet.xlsx]SWAN!R160C7</stp>
        <tr r="G160" s="3"/>
      </tp>
      <tp t="s">
        <v>EUR</v>
        <stp/>
        <stp>##V3_BDPV12</stp>
        <stp>VIE FP Equity</stp>
        <stp>CRNCY</stp>
        <stp>[Crispin Spreadsheet.xlsx]OEI!R139C4</stp>
        <tr r="D139" s="1"/>
      </tp>
      <tp>
        <v>26.39</v>
        <stp/>
        <stp>##V3_BDPV12</stp>
        <stp>TTM US Equity</stp>
        <stp>PX_YEST_CLOSE</stp>
        <stp>[Crispin Spreadsheet.xlsx]OEI!R799C6</stp>
        <tr r="F799" s="1"/>
      </tp>
      <tp t="s">
        <v>GBp</v>
        <stp/>
        <stp>##V3_BDPV12</stp>
        <stp>IMB LN Equity</stp>
        <stp>CRNCY</stp>
        <stp>[Crispin Spreadsheet.xlsx]OPE!R44C4</stp>
        <tr r="D44" s="7"/>
      </tp>
      <tp>
        <v>2.95</v>
        <stp/>
        <stp>##V3_BDPV12</stp>
        <stp>EDR LN Equity</stp>
        <stp>PX_YEST_CLOSE</stp>
        <stp>[Crispin Spreadsheet.xlsx]OEI!R504C6</stp>
        <tr r="F504" s="1"/>
      </tp>
      <tp>
        <v>461.7</v>
        <stp/>
        <stp>##V3_BDPV12</stp>
        <stp>SDR LN Equity</stp>
        <stp>PX_YEST_CLOSE</stp>
        <stp>[Crispin Spreadsheet.xlsx]OEI!R604C6</stp>
        <tr r="F604" s="1"/>
      </tp>
      <tp>
        <v>162.13499999999999</v>
        <stp/>
        <stp>##V3_BDPV12</stp>
        <stp>GBS LN Equity</stp>
        <stp>PX_YEST_CLOSE</stp>
        <stp>[Crispin Spreadsheet.xlsx]OEI!R512C6</stp>
        <tr r="F512" s="1"/>
      </tp>
      <tp t="s">
        <v>AUD</v>
        <stp/>
        <stp>##V3_BDPV12</stp>
        <stp>NHC AU Equity</stp>
        <stp>CRNCY</stp>
        <stp>[Crispin Spreadsheet.xlsx]OEI!R22C4</stp>
        <tr r="D22" s="1"/>
      </tp>
      <tp>
        <v>5086</v>
        <stp/>
        <stp>##V3_BDPV12</stp>
        <stp>AHT LN Equity</stp>
        <stp>PX_YEST_CLOSE</stp>
        <stp>[Crispin Spreadsheet.xlsx]OEI!R458C6</stp>
        <tr r="F458" s="1"/>
      </tp>
      <tp t="s">
        <v>USD</v>
        <stp/>
        <stp>##V3_BDPV12</stp>
        <stp>MAS US Equity</stp>
        <stp>CRNCY</stp>
        <stp>[Crispin Spreadsheet.xlsx]OEI!R752C4</stp>
        <tr r="D752" s="1"/>
      </tp>
      <tp t="s">
        <v>EUR</v>
        <stp/>
        <stp>##V3_BDPV12</stp>
        <stp>CAP FP Equity</stp>
        <stp>CRNCY</stp>
        <stp>[Crispin Spreadsheet.xlsx]OEI!R98C4</stp>
        <tr r="D98" s="1"/>
      </tp>
      <tp>
        <v>21.51</v>
        <stp/>
        <stp>##V3_BDPV12</stp>
        <stp>ABX CN Equity</stp>
        <stp>PX_YEST_CLOSE</stp>
        <stp>[Crispin Spreadsheet.xlsx]OEI!R55C6</stp>
        <tr r="F55" s="1"/>
      </tp>
      <tp t="s">
        <v>NIKKEI 225  (OSE) Dec22</v>
        <stp/>
        <stp>##V3_BDPV12</stp>
        <stp>NKA Index</stp>
        <stp>NAME</stp>
        <stp>[Crispin Spreadsheet.xlsx]OEI!R253C5</stp>
        <tr r="E253" s="1"/>
      </tp>
      <tp t="s">
        <v>USD</v>
        <stp/>
        <stp>##V3_BDPV12</stp>
        <stp>USG91237AA87 Corp</stp>
        <stp>CRNCY</stp>
        <stp>[Crispin Spreadsheet.xlsx]OEI!R356C4</stp>
        <tr r="D356" s="1"/>
      </tp>
      <tp>
        <v>155.15</v>
        <stp/>
        <stp>##V3_BDPV12</stp>
        <stp>MOWI NO Equity</stp>
        <stp>PX_YEST_CLOSE</stp>
        <stp>[Crispin Spreadsheet.xlsx]OPE!R17C6</stp>
        <tr r="F17" s="7"/>
      </tp>
      <tp t="s">
        <v>USD</v>
        <stp/>
        <stp>##V3_BDPV12</stp>
        <stp>MA US Equity</stp>
        <stp>CRNCY</stp>
        <stp>[Crispin Spreadsheet.xlsx]OEI!R753C4</stp>
        <tr r="D753" s="1"/>
      </tp>
      <tp t="s">
        <v>CAD</v>
        <stp/>
        <stp>##V3_BDPV12</stp>
        <stp>WEED CN Equity</stp>
        <stp>CRNCY</stp>
        <stp>[Crispin Spreadsheet.xlsx]OEI!R56C4</stp>
        <tr r="D56" s="1"/>
      </tp>
      <tp t="s">
        <v>AUD</v>
        <stp/>
        <stp>##V3_BDPV12</stp>
        <stp>SVH AU Equity</stp>
        <stp>CRNCY</stp>
        <stp>[Crispin Spreadsheet.xlsx]SWAN!R8C4</stp>
        <tr r="D8" s="3"/>
      </tp>
      <tp t="s">
        <v>GBp</v>
        <stp/>
        <stp>##V3_BDPV12</stp>
        <stp>NG/ LN Equity</stp>
        <stp>CRNCY</stp>
        <stp>[Crispin Spreadsheet.xlsx]OEI!R566C4</stp>
        <tr r="D566" s="1"/>
      </tp>
      <tp>
        <v>5.39</v>
        <stp/>
        <stp>##V3_BDPV12</stp>
        <stp>NHC AU Equity</stp>
        <stp>PX_YEST_CLOSE</stp>
        <stp>[Crispin Spreadsheet.xlsx]FDXC!R6C6</stp>
        <tr r="F6" s="8"/>
      </tp>
      <tp>
        <v>47.44</v>
        <stp/>
        <stp>##V3_BDPV12</stp>
        <stp>WFC US Equity</stp>
        <stp>PX_YEST_CLOSE</stp>
        <stp>[Crispin Spreadsheet.xlsx]OEI!R824C6</stp>
        <tr r="F824" s="1"/>
      </tp>
      <tp t="s">
        <v>NOK</v>
        <stp/>
        <stp>##V3_BDPV12</stp>
        <stp>YAR NO Equity</stp>
        <stp>CRNCY</stp>
        <stp>[Crispin Spreadsheet.xlsx]OPE!R19C4</stp>
        <tr r="D19" s="7"/>
      </tp>
      <tp t="s">
        <v>GBp</v>
        <stp/>
        <stp>##V3_BDPV12</stp>
        <stp>III LN Equity</stp>
        <stp>CRNCY</stp>
        <stp>[Crispin Spreadsheet.xlsx]OEI!R448C4</stp>
        <tr r="D448" s="1"/>
      </tp>
      <tp t="s">
        <v>EUR</v>
        <stp/>
        <stp>##V3_BDPV12</stp>
        <stp>UMI BB Equity</stp>
        <stp>CRNCY</stp>
        <stp>[Crispin Spreadsheet.xlsx]OEI!R45C4</stp>
        <tr r="D45" s="1"/>
      </tp>
      <tp t="s">
        <v>EUR</v>
        <stp/>
        <stp>##V3_BDPV12</stp>
        <stp>BGN IM Equity</stp>
        <stp>CRNCY</stp>
        <stp>[Crispin Spreadsheet.xlsx]OEI!R235C4</stp>
        <tr r="D235" s="1"/>
      </tp>
      <tp t="s">
        <v>EUR</v>
        <stp/>
        <stp>##V3_BDPV12</stp>
        <stp>AGN NA Equity</stp>
        <stp>CRNCY</stp>
        <stp>[Crispin Spreadsheet.xlsx]OEI!R319C4</stp>
        <tr r="D319" s="1"/>
      </tp>
      <tp t="s">
        <v>EUR</v>
        <stp/>
        <stp>##V3_BDPV12</stp>
        <stp>PSM GY Equity</stp>
        <stp>CRNCY</stp>
        <stp>[Crispin Spreadsheet.xlsx]OEI!R175C4</stp>
        <tr r="D175" s="1"/>
      </tp>
      <tp t="s">
        <v>EURO STOXX 50     Dec22</v>
        <stp/>
        <stp>##V3_BDPV12</stp>
        <stp>VGA Index</stp>
        <stp>NAME</stp>
        <stp>[Crispin Spreadsheet.xlsx]OEI!R87C5</stp>
        <tr r="E87" s="1"/>
      </tp>
      <tp>
        <v>20.92</v>
        <stp/>
        <stp>##V3_BDPV12</stp>
        <stp>GLJ GY Equity</stp>
        <stp>PX_YEST_CLOSE</stp>
        <stp>[Crispin Spreadsheet.xlsx]OEI!R164C6</stp>
        <tr r="F164" s="1"/>
      </tp>
      <tp>
        <v>941.01</v>
        <stp/>
        <stp>##V3_BDPV12</stp>
        <stp>MXEF Index</stp>
        <stp>LAST_PRICE</stp>
        <stp>[Crispin Spreadsheet.xlsx]OEI!R848C7</stp>
        <tr r="G848" s="1"/>
      </tp>
      <tp t="s">
        <v>AUD</v>
        <stp/>
        <stp>##V3_BDPV12</stp>
        <stp>PRU AU Equity</stp>
        <stp>CRNCY</stp>
        <stp>[Crispin Spreadsheet.xlsx]OEI!R23C4</stp>
        <tr r="D23" s="1"/>
      </tp>
      <tp>
        <v>17.79</v>
        <stp/>
        <stp>##V3_BDPV12</stp>
        <stp>DAN US Equity</stp>
        <stp>PX_YEST_CLOSE</stp>
        <stp>[Crispin Spreadsheet.xlsx]OEI!R693C6</stp>
        <tr r="F693" s="1"/>
      </tp>
      <tp>
        <v>114.8</v>
        <stp/>
        <stp>##V3_BDPV12</stp>
        <stp>CFR SW Equity</stp>
        <stp>PX_YEST_CLOSE</stp>
        <stp>[Crispin Spreadsheet.xlsx]OEI!R420C6</stp>
        <tr r="F420" s="1"/>
      </tp>
      <tp>
        <v>60.08</v>
        <stp/>
        <stp>##V3_BDPV12</stp>
        <stp>AER US Equity</stp>
        <stp>PX_YEST_CLOSE</stp>
        <stp>[Crispin Spreadsheet.xlsx]OEI!R647C6</stp>
        <tr r="F647" s="1"/>
      </tp>
      <tp>
        <v>9.9949999999999992</v>
        <stp/>
        <stp>##V3_BDPV12</stp>
        <stp>IDR SQ Equity</stp>
        <stp>PX_YEST_CLOSE</stp>
        <stp>[Crispin Spreadsheet.xlsx]OEI!R384C6</stp>
        <tr r="F384" s="1"/>
      </tp>
      <tp>
        <v>58.4</v>
        <stp/>
        <stp>##V3_BDPV12</stp>
        <stp>KSP ID Equity</stp>
        <stp>PX_YEST_CLOSE</stp>
        <stp>[Crispin Spreadsheet.xlsx]OEI!R226C6</stp>
        <tr r="F226" s="1"/>
      </tp>
      <tp>
        <v>1</v>
        <stp/>
        <stp>##V3_BDPV12</stp>
        <stp>EURBRL Curncy</stp>
        <stp>QUOTE_FACTOR</stp>
        <stp>[Crispin Spreadsheet.xlsx]OEI!R49C12</stp>
        <tr r="L49" s="1"/>
      </tp>
      <tp>
        <v>1</v>
        <stp/>
        <stp>##V3_BDPV12</stp>
        <stp>EURBRL Curncy</stp>
        <stp>QUOTE_FACTOR</stp>
        <stp>[Crispin Spreadsheet.xlsx]OEI!R48C12</stp>
        <tr r="L48" s="1"/>
      </tp>
      <tp t="s">
        <v>EUR</v>
        <stp/>
        <stp>##V3_BDPV12</stp>
        <stp>BCP PL Equity</stp>
        <stp>CRNCY</stp>
        <stp>[Crispin Spreadsheet.xlsx]OEI!R360C4</stp>
        <tr r="D360" s="1"/>
      </tp>
      <tp t="s">
        <v>GBp</v>
        <stp/>
        <stp>##V3_BDPV12</stp>
        <stp>AEP LN Equity</stp>
        <stp>CRNCY</stp>
        <stp>[Crispin Spreadsheet.xlsx]OEI!R454C4</stp>
        <tr r="D454" s="1"/>
      </tp>
      <tp t="s">
        <v>GBp</v>
        <stp/>
        <stp>##V3_BDPV12</stp>
        <stp>VCT LN Equity</stp>
        <stp>CRNCY</stp>
        <stp>[Crispin Spreadsheet.xlsx]OEI!R632C4</stp>
        <tr r="D632" s="1"/>
      </tp>
      <tp>
        <v>91.16</v>
        <stp/>
        <stp>##V3_BDPV12</stp>
        <stp>SW FP Equity</stp>
        <stp>PX_YEST_CLOSE</stp>
        <stp>[Crispin Spreadsheet.xlsx]OEI!R131C6</stp>
        <tr r="F131" s="1"/>
      </tp>
      <tp>
        <v>5.22</v>
        <stp/>
        <stp>##V3_BDPV12</stp>
        <stp>WT US Equity</stp>
        <stp>PX_YEST_CLOSE</stp>
        <stp>[Crispin Spreadsheet.xlsx]OEI!R826C6</stp>
        <tr r="F826" s="1"/>
      </tp>
      <tp t="s">
        <v>USD</v>
        <stp/>
        <stp>##V3_BDPV12</stp>
        <stp>MO US Equity</stp>
        <stp>CRNCY</stp>
        <stp>[Crispin Spreadsheet.xlsx]OEI!R652C4</stp>
        <tr r="D652" s="1"/>
      </tp>
      <tp t="s">
        <v>EUR</v>
        <stp/>
        <stp>##V3_BDPV12</stp>
        <stp>HO FP Equity</stp>
        <stp>CRNCY</stp>
        <stp>[Crispin Spreadsheet.xlsx]OEI!R134C4</stp>
        <tr r="D134" s="1"/>
      </tp>
      <tp>
        <v>13.16</v>
        <stp/>
        <stp>##V3_BDPV12</stp>
        <stp>IF IM Equity</stp>
        <stp>PX_YEST_CLOSE</stp>
        <stp>[Crispin Spreadsheet.xlsx]OEI!R236C6</stp>
        <tr r="F236" s="1"/>
      </tp>
      <tp t="s">
        <v>EUR</v>
        <stp/>
        <stp>##V3_BDPV12</stp>
        <stp>ML FP Equity</stp>
        <stp>CRNCY</stp>
        <stp>[Crispin Spreadsheet.xlsx]OEI!R101C4</stp>
        <tr r="D101" s="1"/>
      </tp>
      <tp>
        <v>8.48</v>
        <stp/>
        <stp>##V3_BDPV12</stp>
        <stp>UA US Equity</stp>
        <stp>PX_YEST_CLOSE</stp>
        <stp>[Crispin Spreadsheet.xlsx]OEI!R814C6</stp>
        <tr r="F814" s="1"/>
      </tp>
      <tp>
        <v>1</v>
        <stp/>
        <stp>##V3_BDPV12</stp>
        <stp>EURJPY Curncy</stp>
        <stp>QUOTE_FACTOR</stp>
        <stp>[Crispin Spreadsheet.xlsx]OEI!R836C12</stp>
        <tr r="L836" s="1"/>
      </tp>
      <tp>
        <v>1</v>
        <stp/>
        <stp>##V3_BDPV12</stp>
        <stp>EURJPY Curncy</stp>
        <stp>QUOTE_FACTOR</stp>
        <stp>[Crispin Spreadsheet.xlsx]OEI!R899C12</stp>
        <tr r="L899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Spreadsheet.xlsx]OEI!R253C12</stp>
        <tr r="L253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EURTRY Curncy</stp>
        <stp>QUOTE_FACTOR</stp>
        <stp>[Crispin Spreadsheet.xlsx]OEI!R443C12</stp>
        <tr r="L443" s="1"/>
      </tp>
      <tp>
        <v>1.2050000000000001</v>
        <stp/>
        <stp>##V3_BDPV12</stp>
        <stp>GBPUSD Curncy</stp>
        <stp>LAST_PRICE</stp>
        <stp>[Crispin Spreadsheet.xlsx]OPUS!R154C13</stp>
        <tr r="M154" s="6"/>
      </tp>
      <tp>
        <v>1.2050000000000001</v>
        <stp/>
        <stp>##V3_BDPV12</stp>
        <stp>GBPUSD Curncy</stp>
        <stp>LAST_PRICE</stp>
        <stp>[Crispin Spreadsheet.xlsx]OPUS!R155C13</stp>
        <tr r="M155" s="6"/>
      </tp>
      <tp>
        <v>1.2050000000000001</v>
        <stp/>
        <stp>##V3_BDPV12</stp>
        <stp>GBPUSD Curncy</stp>
        <stp>LAST_PRICE</stp>
        <stp>[Crispin Spreadsheet.xlsx]OPUS!R156C13</stp>
        <tr r="M156" s="6"/>
      </tp>
      <tp>
        <v>1.2050000000000001</v>
        <stp/>
        <stp>##V3_BDPV12</stp>
        <stp>GBPUSD Curncy</stp>
        <stp>LAST_PRICE</stp>
        <stp>[Crispin Spreadsheet.xlsx]OPUS!R157C13</stp>
        <tr r="M157" s="6"/>
      </tp>
      <tp>
        <v>1.2050000000000001</v>
        <stp/>
        <stp>##V3_BDPV12</stp>
        <stp>GBPUSD Curncy</stp>
        <stp>LAST_PRICE</stp>
        <stp>[Crispin Spreadsheet.xlsx]OPUS!R151C13</stp>
        <tr r="M151" s="6"/>
      </tp>
      <tp>
        <v>1.2050000000000001</v>
        <stp/>
        <stp>##V3_BDPV12</stp>
        <stp>GBPUSD Curncy</stp>
        <stp>LAST_PRICE</stp>
        <stp>[Crispin Spreadsheet.xlsx]OPUS!R152C13</stp>
        <tr r="M152" s="6"/>
      </tp>
      <tp>
        <v>1.2050000000000001</v>
        <stp/>
        <stp>##V3_BDPV12</stp>
        <stp>GBPUSD Curncy</stp>
        <stp>LAST_PRICE</stp>
        <stp>[Crispin Spreadsheet.xlsx]OPUS!R153C13</stp>
        <tr r="M153" s="6"/>
      </tp>
      <tp>
        <v>1.2050000000000001</v>
        <stp/>
        <stp>##V3_BDPV12</stp>
        <stp>GBPUSD Curncy</stp>
        <stp>LAST_PRICE</stp>
        <stp>[Crispin Spreadsheet.xlsx]OPUS!R158C13</stp>
        <tr r="M158" s="6"/>
      </tp>
      <tp>
        <v>1.2050000000000001</v>
        <stp/>
        <stp>##V3_BDPV12</stp>
        <stp>GBPUSD Curncy</stp>
        <stp>LAST_PRICE</stp>
        <stp>[Crispin Spreadsheet.xlsx]OPUS!R134C13</stp>
        <tr r="M134" s="6"/>
      </tp>
      <tp t="s">
        <v>AUD</v>
        <stp/>
        <stp>##V3_BDPV12</stp>
        <stp>SMR AU Equity</stp>
        <stp>CRNCY</stp>
        <stp>[Crispin Spreadsheet.xlsx]SWAN!R9C4</stp>
        <tr r="D9" s="3"/>
      </tp>
      <tp t="s">
        <v>GBp</v>
        <stp/>
        <stp>##V3_BDPV12</stp>
        <stp>RE/ LN Equity</stp>
        <stp>CRNCY</stp>
        <stp>[Crispin Spreadsheet.xlsx]SWAN!R119C4</stp>
        <tr r="D119" s="3"/>
      </tp>
      <tp t="s">
        <v>GBP</v>
        <stp/>
        <stp>##V3_BDPV12</stp>
        <stp>GB00BL68HG94 Govt</stp>
        <stp>CRNCY</stp>
        <stp>[Crispin Spreadsheet.xlsx]GILT!R7C4</stp>
        <tr r="D7" s="4"/>
      </tp>
      <tp>
        <v>9.7379999999999995</v>
        <stp/>
        <stp>##V3_BDPV12</stp>
        <stp>ACA FP Equity</stp>
        <stp>PX_YEST_CLOSE</stp>
        <stp>[Crispin Spreadsheet.xlsx]OEI!R103C6</stp>
        <tr r="F103" s="1"/>
      </tp>
      <tp>
        <v>54.58</v>
        <stp/>
        <stp>##V3_BDPV12</stp>
        <stp>FAF US Equity</stp>
        <stp>PX_YEST_CLOSE</stp>
        <stp>[Crispin Spreadsheet.xlsx]OEI!R712C6</stp>
        <tr r="F712" s="1"/>
      </tp>
      <tp t="s">
        <v>USD</v>
        <stp/>
        <stp>##V3_BDPV12</stp>
        <stp>TTM US Equity</stp>
        <stp>CRNCY</stp>
        <stp>[Crispin Spreadsheet.xlsx]OEI!R799C4</stp>
        <tr r="D799" s="1"/>
      </tp>
      <tp>
        <v>25.06</v>
        <stp/>
        <stp>##V3_BDPV12</stp>
        <stp>VIE FP Equity</stp>
        <stp>PX_YEST_CLOSE</stp>
        <stp>[Crispin Spreadsheet.xlsx]OEI!R139C6</stp>
        <tr r="F139" s="1"/>
      </tp>
      <tp t="s">
        <v>EUR</v>
        <stp/>
        <stp>##V3_BDPV12</stp>
        <stp>EN FP Equity</stp>
        <stp>CRNCY</stp>
        <stp>[Crispin Spreadsheet.xlsx]OEI!R97C4</stp>
        <tr r="D97" s="1"/>
      </tp>
      <tp>
        <v>2.8334999999999999</v>
        <stp/>
        <stp>##V3_BDPV12</stp>
        <stp>SAN SQ Equity</stp>
        <stp>PX_YEST_CLOSE</stp>
        <stp>[Crispin Spreadsheet.xlsx]OEI!R380C6</stp>
        <tr r="F380" s="1"/>
      </tp>
      <tp t="s">
        <v>EUR</v>
        <stp/>
        <stp>##V3_BDPV12</stp>
        <stp>UCG IM Equity</stp>
        <stp>CRNCY</stp>
        <stp>[Crispin Spreadsheet.xlsx]OEI!R250C4</stp>
        <tr r="D250" s="1"/>
      </tp>
      <tp t="s">
        <v>EUR</v>
        <stp/>
        <stp>##V3_BDPV12</stp>
        <stp>UCB BB Equity</stp>
        <stp>CRNCY</stp>
        <stp>[Crispin Spreadsheet.xlsx]OEI!R44C4</stp>
        <tr r="D44" s="1"/>
      </tp>
      <tp>
        <v>64.099999999999994</v>
        <stp/>
        <stp>##V3_BDPV12</stp>
        <stp>VAL US Equity</stp>
        <stp>PX_YEST_CLOSE</stp>
        <stp>[Crispin Spreadsheet.xlsx]OEI!R702C6</stp>
        <tr r="F702" s="1"/>
      </tp>
      <tp t="s">
        <v>GBp</v>
        <stp/>
        <stp>##V3_BDPV12</stp>
        <stp>SRP LN Equity</stp>
        <stp>CRNCY</stp>
        <stp>[Crispin Spreadsheet.xlsx]OPE!R60C4</stp>
        <tr r="D60" s="7"/>
      </tp>
      <tp>
        <v>50.93</v>
        <stp/>
        <stp>##V3_BDPV12</stp>
        <stp>MAS US Equity</stp>
        <stp>PX_YEST_CLOSE</stp>
        <stp>[Crispin Spreadsheet.xlsx]OEI!R752C6</stp>
        <tr r="F752" s="1"/>
      </tp>
      <tp t="s">
        <v>CAC40 10 EURO FUT Dec22</v>
        <stp/>
        <stp>##V3_BDPV12</stp>
        <stp>CFA Index</stp>
        <stp>NAME</stp>
        <stp>[Crispin Spreadsheet.xlsx]OEI!R86C5</stp>
        <tr r="E86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GBp</v>
        <stp/>
        <stp>##V3_BDPV12</stp>
        <stp>SDR LN Equity</stp>
        <stp>CRNCY</stp>
        <stp>[Crispin Spreadsheet.xlsx]OEI!R604C4</stp>
        <tr r="D604" s="1"/>
      </tp>
      <tp t="s">
        <v>GBp</v>
        <stp/>
        <stp>##V3_BDPV12</stp>
        <stp>EDR LN Equity</stp>
        <stp>CRNCY</stp>
        <stp>[Crispin Spreadsheet.xlsx]OEI!R504C4</stp>
        <tr r="D504" s="1"/>
      </tp>
      <tp>
        <v>1</v>
        <stp/>
        <stp>##V3_BDPV12</stp>
        <stp>EURUSD Curncy</stp>
        <stp>QUOTE_FACTOR</stp>
        <stp>[Crispin Spreadsheet.xlsx]OPE!R41C12</stp>
        <tr r="L41" s="7"/>
      </tp>
      <tp>
        <v>1</v>
        <stp/>
        <stp>##V3_BDPV12</stp>
        <stp>EURUSD Curncy</stp>
        <stp>QUOTE_FACTOR</stp>
        <stp>[Crispin Spreadsheet.xlsx]OPE!R45C12</stp>
        <tr r="L45" s="7"/>
      </tp>
      <tp>
        <v>1</v>
        <stp/>
        <stp>##V3_BDPV12</stp>
        <stp>EURUSD Curncy</stp>
        <stp>QUOTE_FACTOR</stp>
        <stp>[Crispin Spreadsheet.xlsx]OPE!R58C12</stp>
        <tr r="L58" s="7"/>
      </tp>
      <tp>
        <v>1</v>
        <stp/>
        <stp>##V3_BDPV12</stp>
        <stp>EURUSD Curncy</stp>
        <stp>QUOTE_FACTOR</stp>
        <stp>[Crispin Spreadsheet.xlsx]OPE!R65C12</stp>
        <tr r="L65" s="7"/>
      </tp>
      <tp t="s">
        <v>GBp</v>
        <stp/>
        <stp>##V3_BDPV12</stp>
        <stp>AHT LN Equity</stp>
        <stp>CRNCY</stp>
        <stp>[Crispin Spreadsheet.xlsx]OEI!R458C4</stp>
        <tr r="D458" s="1"/>
      </tp>
      <tp>
        <v>108.85</v>
        <stp/>
        <stp>##V3_BDPV12</stp>
        <stp>CF US Equity</stp>
        <stp>LAST_PRICE</stp>
        <stp>[Crispin Spreadsheet.xlsx]FDXC!R70C7</stp>
        <tr r="G70" s="8"/>
      </tp>
      <tp>
        <v>70.575000000000003</v>
        <stp/>
        <stp>##V3_BDPV12</stp>
        <stp>USG91237AA87 Corp</stp>
        <stp>PX_YEST_CLOSE</stp>
        <stp>[Crispin Spreadsheet.xlsx]OEI!R356C6</stp>
        <tr r="F356" s="1"/>
      </tp>
      <tp>
        <v>72.8</v>
        <stp/>
        <stp>##V3_BDPV12</stp>
        <stp>K US Equity</stp>
        <stp>PX_YEST_CLOSE</stp>
        <stp>[Crispin Spreadsheet.xlsx]OEI!R737C6</stp>
        <tr r="F737" s="1"/>
      </tp>
      <tp t="s">
        <v>GBp</v>
        <stp/>
        <stp>##V3_BDPV12</stp>
        <stp>BARC LN Equity</stp>
        <stp>CRNCY</stp>
        <stp>[Crispin Spreadsheet.xlsx]OPE!R33C4</stp>
        <tr r="D33" s="7"/>
      </tp>
      <tp t="s">
        <v>USD</v>
        <stp/>
        <stp>##V3_BDPV12</stp>
        <stp>IGLN LN Equity</stp>
        <stp>CRNCY</stp>
        <stp>[Crispin Spreadsheet.xlsx]OPE!R45C4</stp>
        <tr r="D45" s="7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EUR</v>
        <stp/>
        <stp>##V3_BDPV12</stp>
        <stp>IKA Comdty</stp>
        <stp>CRNCY</stp>
        <stp>[Crispin Spreadsheet.xlsx]OEI!R838C4</stp>
        <tr r="D838" s="1"/>
      </tp>
      <tp>
        <v>167.10900000000001</v>
        <stp/>
        <stp>##V3_BDPV12</stp>
        <stp>GBPJPY Curncy</stp>
        <stp>LAST_PRICE</stp>
        <stp>[Crispin Spreadsheet.xlsx]OPUS!R111C13</stp>
        <tr r="M111" s="6"/>
      </tp>
      <tp>
        <v>167.10900000000001</v>
        <stp/>
        <stp>##V3_BDPV12</stp>
        <stp>GBPJPY Curncy</stp>
        <stp>LAST_PRICE</stp>
        <stp>[Crispin Spreadsheet.xlsx]OPUS!R110C13</stp>
        <tr r="M110" s="6"/>
      </tp>
      <tp t="s">
        <v>CAD</v>
        <stp/>
        <stp>##V3_BDPV12</stp>
        <stp>RY CN Equity</stp>
        <stp>CRNCY</stp>
        <stp>[Crispin Spreadsheet.xlsx]OEI!R61C4</stp>
        <tr r="D61" s="1"/>
      </tp>
      <tp>
        <v>1</v>
        <stp/>
        <stp>##V3_BDPV12</stp>
        <stp>EURJPY Curncy</stp>
        <stp>QUOTE_FACTOR</stp>
        <stp>[Crispin Spreadsheet.xlsx]OPE!R13C12</stp>
        <tr r="L13" s="7"/>
      </tp>
      <tp t="s">
        <v>GBp</v>
        <stp/>
        <stp>##V3_BDPV12</stp>
        <stp>CCH LN Equity</stp>
        <stp>CRNCY</stp>
        <stp>[Crispin Spreadsheet.xlsx]OEI!R490C4</stp>
        <tr r="D490" s="1"/>
      </tp>
      <tp t="s">
        <v>GBp</v>
        <stp/>
        <stp>##V3_BDPV12</stp>
        <stp>RKH LN Equity</stp>
        <stp>CRNCY</stp>
        <stp>[Crispin Spreadsheet.xlsx]OEI!R598C4</stp>
        <tr r="D598" s="1"/>
      </tp>
      <tp>
        <v>0.28499999999999998</v>
        <stp/>
        <stp>##V3_BDPV12</stp>
        <stp>GGR SP Equity</stp>
        <stp>PX_YEST_CLOSE</stp>
        <stp>[Crispin Spreadsheet.xlsx]OPE!R22C6</stp>
        <tr r="F22" s="7"/>
      </tp>
      <tp>
        <v>636.54</v>
        <stp/>
        <stp>##V3_BDPV12</stp>
        <stp>TDG US Equity</stp>
        <stp>PX_YEST_CLOSE</stp>
        <stp>[Crispin Spreadsheet.xlsx]OEI!R804C6</stp>
        <tr r="F804" s="1"/>
      </tp>
      <tp t="s">
        <v>EUR</v>
        <stp/>
        <stp>##V3_BDPV12</stp>
        <stp>GLB ID Equity</stp>
        <stp>CRNCY</stp>
        <stp>[Crispin Spreadsheet.xlsx]OEI!R225C4</stp>
        <tr r="D225" s="1"/>
      </tp>
      <tp t="s">
        <v>GBp</v>
        <stp/>
        <stp>##V3_BDPV12</stp>
        <stp>TGA LN Equity</stp>
        <stp>CRNCY</stp>
        <stp>[Crispin Spreadsheet.xlsx]OEI!R624C4</stp>
        <tr r="D624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UMG NA Equity</stp>
        <stp>CRNCY</stp>
        <stp>[Crispin Spreadsheet.xlsx]OEI!R331C4</stp>
        <tr r="D331" s="1"/>
      </tp>
      <tp t="s">
        <v>GBp</v>
        <stp/>
        <stp>##V3_BDPV12</stp>
        <stp>PFG LN Equity</stp>
        <stp>CRNCY</stp>
        <stp>[Crispin Spreadsheet.xlsx]OEI!R585C4</stp>
        <tr r="D585" s="1"/>
      </tp>
      <tp t="s">
        <v>GBp</v>
        <stp/>
        <stp>##V3_BDPV12</stp>
        <stp>PDG LN Equity</stp>
        <stp>CRNCY</stp>
        <stp>[Crispin Spreadsheet.xlsx]OEI!R577C4</stp>
        <tr r="D577" s="1"/>
      </tp>
      <tp>
        <v>161.5</v>
        <stp/>
        <stp>##V3_BDPV12</stp>
        <stp>RCO FP Equity</stp>
        <stp>PX_YEST_CLOSE</stp>
        <stp>[Crispin Spreadsheet.xlsx]OEI!R120C6</stp>
        <tr r="F120" s="1"/>
      </tp>
      <tp t="s">
        <v>EUR</v>
        <stp/>
        <stp>##V3_BDPV12</stp>
        <stp>CS FP Equity</stp>
        <stp>CRNCY</stp>
        <stp>[Crispin Spreadsheet.xlsx]OEI!R94C4</stp>
        <tr r="D94" s="1"/>
      </tp>
      <tp t="s">
        <v>EUR</v>
        <stp/>
        <stp>##V3_BDPV12</stp>
        <stp>ACE IM Equity</stp>
        <stp>CRNCY</stp>
        <stp>[Crispin Spreadsheet.xlsx]OEI!R233C4</stp>
        <tr r="D233" s="1"/>
      </tp>
      <tp>
        <v>148.37</v>
        <stp/>
        <stp>##V3_BDPV12</stp>
        <stp>IBM US Equity</stp>
        <stp>PX_YEST_CLOSE</stp>
        <stp>[Crispin Spreadsheet.xlsx]OEI!R732C6</stp>
        <tr r="F732" s="1"/>
      </tp>
      <tp t="s">
        <v>GBp</v>
        <stp/>
        <stp>##V3_BDPV12</stp>
        <stp>OBD LN Equity</stp>
        <stp>CRNCY</stp>
        <stp>[Crispin Spreadsheet.xlsx]OEI!R571C4</stp>
        <tr r="D571" s="1"/>
      </tp>
      <tp>
        <v>0.28499999999999998</v>
        <stp/>
        <stp>##V3_BDPV12</stp>
        <stp>GGR SP Equity</stp>
        <stp>PX_YEST_CLOSE</stp>
        <stp>[Crispin Spreadsheet.xlsx]OEI!R364C6</stp>
        <tr r="F364" s="1"/>
      </tp>
      <tp>
        <v>14.67</v>
        <stp/>
        <stp>##V3_BDPV12</stp>
        <stp>REP SQ Equity</stp>
        <stp>PX_YEST_CLOSE</stp>
        <stp>[Crispin Spreadsheet.xlsx]OEI!R387C6</stp>
        <tr r="F387" s="1"/>
      </tp>
      <tp t="s">
        <v>USD</v>
        <stp/>
        <stp>##V3_BDPV12</stp>
        <stp>OXY US Equity</stp>
        <stp>CRNCY</stp>
        <stp>[Crispin Spreadsheet.xlsx]OEI!R766C4</stp>
        <tr r="D766" s="1"/>
      </tp>
      <tp t="s">
        <v>DKK</v>
        <stp/>
        <stp>##V3_BDPV12</stp>
        <stp>VWS DC Equity</stp>
        <stp>CRNCY</stp>
        <stp>[Crispin Spreadsheet.xlsx]OEI!R72C4</stp>
        <tr r="D72" s="1"/>
      </tp>
      <tp>
        <v>14.76</v>
        <stp/>
        <stp>##V3_BDPV12</stp>
        <stp>PEY CN Equity</stp>
        <stp>PX_YEST_CLOSE</stp>
        <stp>[Crispin Spreadsheet.xlsx]OEI!R59C6</stp>
        <tr r="F59" s="1"/>
      </tp>
      <tp t="s">
        <v>AUD</v>
        <stp/>
        <stp>##V3_BDPV12</stp>
        <stp>WES AU Equity</stp>
        <stp>CRNCY</stp>
        <stp>[Crispin Spreadsheet.xlsx]OEI!R26C4</stp>
        <tr r="D26" s="1"/>
      </tp>
      <tp>
        <v>48.29</v>
        <stp/>
        <stp>##V3_BDPV12</stp>
        <stp>C US Equity</stp>
        <stp>PX_YEST_CLOSE</stp>
        <stp>[Crispin Spreadsheet.xlsx]OEI!R686C6</stp>
        <tr r="F686" s="1"/>
      </tp>
      <tp t="s">
        <v>EUR</v>
        <stp/>
        <stp>##V3_BDPV12</stp>
        <stp>AGFB BB Equity</stp>
        <stp>CRNCY</stp>
        <stp>[Crispin Spreadsheet.xlsx]OEI!R36C4</stp>
        <tr r="D36" s="1"/>
      </tp>
      <tp>
        <v>1870</v>
        <stp/>
        <stp>##V3_BDPV12</stp>
        <stp>PLUS LN Equity</stp>
        <stp>PX_YEST_CLOSE</stp>
        <stp>[Crispin Spreadsheet.xlsx]OPE!R55C6</stp>
        <tr r="F55" s="7"/>
      </tp>
      <tp t="s">
        <v>USD</v>
        <stp/>
        <stp>##V3_BDPV12</stp>
        <stp>TYA Comdty</stp>
        <stp>CRNCY</stp>
        <stp>[Crispin Spreadsheet.xlsx]OEI!R839C4</stp>
        <tr r="D839" s="1"/>
      </tp>
      <tp>
        <v>67.483000000000004</v>
        <stp/>
        <stp>##V3_BDPV12</stp>
        <stp>GB00BFMCN652 Govt</stp>
        <stp>PX_YEST_CLOSE</stp>
        <stp>[Crispin Spreadsheet.xlsx]GILT!R9C6</stp>
        <tr r="F9" s="4"/>
      </tp>
      <tp t="s">
        <v>DKK</v>
        <stp/>
        <stp>##V3_BDPV12</stp>
        <stp>TOP DC Equity</stp>
        <stp>CRNCY</stp>
        <stp>[Crispin Spreadsheet.xlsx]OEI!R71C4</stp>
        <tr r="D71" s="1"/>
      </tp>
      <tp t="s">
        <v>ZAr</v>
        <stp/>
        <stp>##V3_BDPV12</stp>
        <stp>GFI SJ Equity</stp>
        <stp>CRNCY</stp>
        <stp>[Crispin Spreadsheet.xlsx]OEI!R370C4</stp>
        <tr r="D370" s="1"/>
      </tp>
      <tp>
        <v>132.06</v>
        <stp/>
        <stp>##V3_BDPV12</stp>
        <stp>SIE GY Equity</stp>
        <stp>PX_YEST_CLOSE</stp>
        <stp>[Crispin Spreadsheet.xlsx]OEI!R182C6</stp>
        <tr r="F182" s="1"/>
      </tp>
      <tp t="s">
        <v>GBp</v>
        <stp/>
        <stp>##V3_BDPV12</stp>
        <stp>AAL LN Equity</stp>
        <stp>CRNCY</stp>
        <stp>[Crispin Spreadsheet.xlsx]OEI!R453C4</stp>
        <tr r="D453" s="1"/>
      </tp>
      <tp t="s">
        <v>GBp</v>
        <stp/>
        <stp>##V3_BDPV12</stp>
        <stp>MAB LN Equity</stp>
        <stp>CRNCY</stp>
        <stp>[Crispin Spreadsheet.xlsx]OEI!R563C4</stp>
        <tr r="D563" s="1"/>
      </tp>
      <tp>
        <v>87.54</v>
        <stp/>
        <stp>##V3_BDPV12</stp>
        <stp>SAN FP Equity</stp>
        <stp>PX_YEST_CLOSE</stp>
        <stp>[Crispin Spreadsheet.xlsx]OEI!R123C6</stp>
        <tr r="F123" s="1"/>
      </tp>
      <tp>
        <v>0.83</v>
        <stp/>
        <stp>##V3_BDPV12</stp>
        <stp>GAM SW Equity</stp>
        <stp>PX_YEST_CLOSE</stp>
        <stp>[Crispin Spreadsheet.xlsx]OEI!R424C6</stp>
        <tr r="F424" s="1"/>
      </tp>
      <tp t="s">
        <v>GBp</v>
        <stp/>
        <stp>##V3_BDPV12</stp>
        <stp>HFD LN Equity</stp>
        <stp>CRNCY</stp>
        <stp>[Crispin Spreadsheet.xlsx]OEI!R514C4</stp>
        <tr r="D514" s="1"/>
      </tp>
      <tp t="s">
        <v>GBp</v>
        <stp/>
        <stp>##V3_BDPV12</stp>
        <stp>PFD LN Equity</stp>
        <stp>CRNCY</stp>
        <stp>[Crispin Spreadsheet.xlsx]OEI!R584C4</stp>
        <tr r="D584" s="1"/>
      </tp>
      <tp>
        <v>7.77</v>
        <stp/>
        <stp>##V3_BDPV12</stp>
        <stp>AMS SW Equity</stp>
        <stp>PX_YEST_CLOSE</stp>
        <stp>[Crispin Spreadsheet.xlsx]OEI!R418C6</stp>
        <tr r="F418" s="1"/>
      </tp>
      <tp>
        <v>13.15</v>
        <stp/>
        <stp>##V3_BDPV12</stp>
        <stp>BGS US Equity</stp>
        <stp>PX_YEST_CLOSE</stp>
        <stp>[Crispin Spreadsheet.xlsx]OEI!R666C6</stp>
        <tr r="F666" s="1"/>
      </tp>
      <tp>
        <v>156.5</v>
        <stp/>
        <stp>##V3_BDPV12</stp>
        <stp>HUW LN Equity</stp>
        <stp>PX_YEST_CLOSE</stp>
        <stp>[Crispin Spreadsheet.xlsx]OEI!R519C6</stp>
        <tr r="F519" s="1"/>
      </tp>
      <tp>
        <v>25.86</v>
        <stp/>
        <stp>##V3_BDPV12</stp>
        <stp>SOW GY Equity</stp>
        <stp>PX_YEST_CLOSE</stp>
        <stp>[Crispin Spreadsheet.xlsx]OEI!R184C6</stp>
        <tr r="F184" s="1"/>
      </tp>
      <tp t="s">
        <v>EUR</v>
        <stp/>
        <stp>##V3_BDPV12</stp>
        <stp>RBI AV Equity</stp>
        <stp>CRNCY</stp>
        <stp>[Crispin Spreadsheet.xlsx]OEI!R32C4</stp>
        <tr r="D32" s="1"/>
      </tp>
      <tp t="s">
        <v>NOK</v>
        <stp/>
        <stp>##V3_BDPV12</stp>
        <stp>PGS NO Equity</stp>
        <stp>CRNCY</stp>
        <stp>[Crispin Spreadsheet.xlsx]OEI!R344C4</stp>
        <tr r="D344" s="1"/>
      </tp>
      <tp t="s">
        <v>GBp</v>
        <stp/>
        <stp>##V3_BDPV12</stp>
        <stp>MKS LN Equity</stp>
        <stp>CRNCY</stp>
        <stp>[Crispin Spreadsheet.xlsx]OEI!R559C4</stp>
        <tr r="D559" s="1"/>
      </tp>
      <tp t="s">
        <v>USD</v>
        <stp/>
        <stp>##V3_BDPV12</stp>
        <stp>AXP US Equity</stp>
        <stp>CRNCY</stp>
        <stp>[Crispin Spreadsheet.xlsx]OEI!R657C4</stp>
        <tr r="D657" s="1"/>
      </tp>
      <tp t="s">
        <v>USD</v>
        <stp/>
        <stp>##V3_BDPV12</stp>
        <stp>LYV US Equity</stp>
        <stp>CRNCY</stp>
        <stp>[Crispin Spreadsheet.xlsx]OEI!R746C4</stp>
        <tr r="D746" s="1"/>
      </tp>
      <tp t="s">
        <v>AUD</v>
        <stp/>
        <stp>##V3_BDPV12</stp>
        <stp>WGX AU Equity</stp>
        <stp>CRNCY</stp>
        <stp>[Crispin Spreadsheet.xlsx]OEI!R27C4</stp>
        <tr r="D27" s="1"/>
      </tp>
      <tp t="s">
        <v>EUR</v>
        <stp/>
        <stp>##V3_BDPV12</stp>
        <stp>TIT IM Equity</stp>
        <stp>CRNCY</stp>
        <stp>[Crispin Spreadsheet.xlsx]OEI!R248C4</stp>
        <tr r="D248" s="1"/>
      </tp>
      <tp t="s">
        <v>FTSE/MIB IDX FUT  Dec22</v>
        <stp/>
        <stp>##V3_BDPV12</stp>
        <stp>STA Index</stp>
        <stp>NAME</stp>
        <stp>[Crispin Spreadsheet.xlsx]OEI!R232C5</stp>
        <tr r="E232" s="1"/>
      </tp>
      <tp>
        <v>97.62</v>
        <stp/>
        <stp>##V3_BDPV12</stp>
        <stp>SOLB BB Equity</stp>
        <stp>PX_YEST_CLOSE</stp>
        <stp>[Crispin Spreadsheet.xlsx]OEI!R43C6</stp>
        <tr r="F43" s="1"/>
      </tp>
      <tp t="s">
        <v>USD</v>
        <stp/>
        <stp>##V3_BDPV12</stp>
        <stp>MU US Equity</stp>
        <stp>CRNCY</stp>
        <stp>[Crispin Spreadsheet.xlsx]OEI!R757C4</stp>
        <tr r="D757" s="1"/>
      </tp>
      <tp t="s">
        <v>EUR</v>
        <stp/>
        <stp>##V3_BDPV12</stp>
        <stp>LR FP Equity</stp>
        <stp>CRNCY</stp>
        <stp>[Crispin Spreadsheet.xlsx]OEI!R115C4</stp>
        <tr r="D115" s="1"/>
      </tp>
      <tp t="s">
        <v>EUR</v>
        <stp/>
        <stp>##V3_BDPV12</stp>
        <stp>OR FP Equity</stp>
        <stp>CRNCY</stp>
        <stp>[Crispin Spreadsheet.xlsx]OEI!R116C4</stp>
        <tr r="D116" s="1"/>
      </tp>
      <tp>
        <v>4.1500000000000004</v>
        <stp/>
        <stp>##V3_BDPV12</stp>
        <stp>WW US Equity</stp>
        <stp>PX_YEST_CLOSE</stp>
        <stp>[Crispin Spreadsheet.xlsx]OEI!R823C6</stp>
        <tr r="F823" s="1"/>
      </tp>
      <tp t="s">
        <v>GBP</v>
        <stp/>
        <stp>##V3_BDPV12</stp>
        <stp>GB00BMBL1F74 Govt</stp>
        <stp>CRNCY</stp>
        <stp>[Crispin Spreadsheet.xlsx]GILT!R15C4</stp>
        <tr r="D15" s="4"/>
      </tp>
      <tp>
        <v>213.79</v>
        <stp/>
        <stp>##V3_BDPV12</stp>
        <stp>V US Equity</stp>
        <stp>PX_YEST_CLOSE</stp>
        <stp>[Crispin Spreadsheet.xlsx]OEI!R821C6</stp>
        <tr r="F821" s="1"/>
      </tp>
      <tp>
        <v>6.65</v>
        <stp/>
        <stp>##V3_BDPV12</stp>
        <stp>CE IM Equity</stp>
        <stp>PX_YEST_CLOSE</stp>
        <stp>[Crispin Spreadsheet.xlsx]OEI!R239C6</stp>
        <tr r="F239" s="1"/>
      </tp>
      <tp t="s">
        <v>EUR</v>
        <stp/>
        <stp>##V3_BDPV12</stp>
        <stp>COLR BB Equity</stp>
        <stp>CRNCY</stp>
        <stp>[Crispin Spreadsheet.xlsx]OEI!R39C4</stp>
        <tr r="D39" s="1"/>
      </tp>
      <tp>
        <v>90.85</v>
        <stp/>
        <stp>##V3_BDPV12</stp>
        <stp>RR/ LN Equity</stp>
        <stp>PX_YEST_CLOSE</stp>
        <stp>[Crispin Spreadsheet.xlsx]OEI!R599C6</stp>
        <tr r="F599" s="1"/>
      </tp>
      <tp>
        <v>1.1268799999999999</v>
        <stp/>
        <stp>##V3_BDPV12</stp>
        <stp>GB00BM8Z2W66 Govt</stp>
        <stp>MOST_RECENT_REPORTED_FACTOR</stp>
        <stp>[Crispin Spreadsheet.xlsx]OEI!R874C7</stp>
        <tr r="G874" s="1"/>
      </tp>
      <tp>
        <v>1.0417000000000001</v>
        <stp/>
        <stp>##V3_BDPV12</stp>
        <stp>EURUSD Curncy</stp>
        <stp>LAST_PRICE</stp>
        <stp>[Crispin Spreadsheet.xlsx]SWAN!R121C13</stp>
        <tr r="M121" s="3"/>
      </tp>
      <tp>
        <v>1.0417000000000001</v>
        <stp/>
        <stp>##V3_BDPV12</stp>
        <stp>EURUSD Curncy</stp>
        <stp>LAST_PRICE</stp>
        <stp>[Crispin Spreadsheet.xlsx]SWAN!R124C13</stp>
        <tr r="M124" s="3"/>
      </tp>
      <tp>
        <v>1.0417000000000001</v>
        <stp/>
        <stp>##V3_BDPV12</stp>
        <stp>EURUSD Curncy</stp>
        <stp>LAST_PRICE</stp>
        <stp>[Crispin Spreadsheet.xlsx]SWAN!R138C13</stp>
        <tr r="M138" s="3"/>
      </tp>
      <tp>
        <v>1.0417000000000001</v>
        <stp/>
        <stp>##V3_BDPV12</stp>
        <stp>EURUSD Curncy</stp>
        <stp>LAST_PRICE</stp>
        <stp>[Crispin Spreadsheet.xlsx]SWAN!R139C13</stp>
        <tr r="M139" s="3"/>
      </tp>
      <tp>
        <v>1.0417000000000001</v>
        <stp/>
        <stp>##V3_BDPV12</stp>
        <stp>EURUSD Curncy</stp>
        <stp>LAST_PRICE</stp>
        <stp>[Crispin Spreadsheet.xlsx]SWAN!R131C13</stp>
        <tr r="M131" s="3"/>
      </tp>
      <tp>
        <v>1.0417000000000001</v>
        <stp/>
        <stp>##V3_BDPV12</stp>
        <stp>EURUSD Curncy</stp>
        <stp>LAST_PRICE</stp>
        <stp>[Crispin Spreadsheet.xlsx]SWAN!R132C13</stp>
        <tr r="M132" s="3"/>
      </tp>
      <tp>
        <v>1.0417000000000001</v>
        <stp/>
        <stp>##V3_BDPV12</stp>
        <stp>EURUSD Curncy</stp>
        <stp>LAST_PRICE</stp>
        <stp>[Crispin Spreadsheet.xlsx]SWAN!R133C13</stp>
        <tr r="M133" s="3"/>
      </tp>
      <tp>
        <v>1.0417000000000001</v>
        <stp/>
        <stp>##V3_BDPV12</stp>
        <stp>EURUSD Curncy</stp>
        <stp>LAST_PRICE</stp>
        <stp>[Crispin Spreadsheet.xlsx]SWAN!R134C13</stp>
        <tr r="M134" s="3"/>
      </tp>
      <tp>
        <v>1.0417000000000001</v>
        <stp/>
        <stp>##V3_BDPV12</stp>
        <stp>EURUSD Curncy</stp>
        <stp>LAST_PRICE</stp>
        <stp>[Crispin Spreadsheet.xlsx]SWAN!R135C13</stp>
        <tr r="M135" s="3"/>
      </tp>
      <tp>
        <v>1.0417000000000001</v>
        <stp/>
        <stp>##V3_BDPV12</stp>
        <stp>EURUSD Curncy</stp>
        <stp>LAST_PRICE</stp>
        <stp>[Crispin Spreadsheet.xlsx]SWAN!R136C13</stp>
        <tr r="M136" s="3"/>
      </tp>
      <tp>
        <v>1.0417000000000001</v>
        <stp/>
        <stp>##V3_BDPV12</stp>
        <stp>EURUSD Curncy</stp>
        <stp>LAST_PRICE</stp>
        <stp>[Crispin Spreadsheet.xlsx]SWAN!R137C13</stp>
        <tr r="M137" s="3"/>
      </tp>
      <tp>
        <v>1.0417000000000001</v>
        <stp/>
        <stp>##V3_BDPV12</stp>
        <stp>EURUSD Curncy</stp>
        <stp>LAST_PRICE</stp>
        <stp>[Crispin Spreadsheet.xlsx]SWAN!R148C13</stp>
        <tr r="M148" s="3"/>
      </tp>
      <tp>
        <v>1.0417000000000001</v>
        <stp/>
        <stp>##V3_BDPV12</stp>
        <stp>EURUSD Curncy</stp>
        <stp>LAST_PRICE</stp>
        <stp>[Crispin Spreadsheet.xlsx]SWAN!R149C13</stp>
        <tr r="M149" s="3"/>
      </tp>
      <tp>
        <v>1.0417000000000001</v>
        <stp/>
        <stp>##V3_BDPV12</stp>
        <stp>EURUSD Curncy</stp>
        <stp>LAST_PRICE</stp>
        <stp>[Crispin Spreadsheet.xlsx]SWAN!R140C13</stp>
        <tr r="M140" s="3"/>
      </tp>
      <tp>
        <v>1.0417000000000001</v>
        <stp/>
        <stp>##V3_BDPV12</stp>
        <stp>EURUSD Curncy</stp>
        <stp>LAST_PRICE</stp>
        <stp>[Crispin Spreadsheet.xlsx]SWAN!R141C13</stp>
        <tr r="M141" s="3"/>
      </tp>
      <tp>
        <v>1.0417000000000001</v>
        <stp/>
        <stp>##V3_BDPV12</stp>
        <stp>EURUSD Curncy</stp>
        <stp>LAST_PRICE</stp>
        <stp>[Crispin Spreadsheet.xlsx]SWAN!R142C13</stp>
        <tr r="M142" s="3"/>
      </tp>
      <tp>
        <v>1.0417000000000001</v>
        <stp/>
        <stp>##V3_BDPV12</stp>
        <stp>EURUSD Curncy</stp>
        <stp>LAST_PRICE</stp>
        <stp>[Crispin Spreadsheet.xlsx]SWAN!R143C13</stp>
        <tr r="M143" s="3"/>
      </tp>
      <tp>
        <v>1.0417000000000001</v>
        <stp/>
        <stp>##V3_BDPV12</stp>
        <stp>EURUSD Curncy</stp>
        <stp>LAST_PRICE</stp>
        <stp>[Crispin Spreadsheet.xlsx]SWAN!R144C13</stp>
        <tr r="M144" s="3"/>
      </tp>
      <tp>
        <v>1.0417000000000001</v>
        <stp/>
        <stp>##V3_BDPV12</stp>
        <stp>EURUSD Curncy</stp>
        <stp>LAST_PRICE</stp>
        <stp>[Crispin Spreadsheet.xlsx]SWAN!R145C13</stp>
        <tr r="M145" s="3"/>
      </tp>
      <tp>
        <v>1.0417000000000001</v>
        <stp/>
        <stp>##V3_BDPV12</stp>
        <stp>EURUSD Curncy</stp>
        <stp>LAST_PRICE</stp>
        <stp>[Crispin Spreadsheet.xlsx]SWAN!R146C13</stp>
        <tr r="M146" s="3"/>
      </tp>
      <tp>
        <v>1.0417000000000001</v>
        <stp/>
        <stp>##V3_BDPV12</stp>
        <stp>EURUSD Curncy</stp>
        <stp>LAST_PRICE</stp>
        <stp>[Crispin Spreadsheet.xlsx]SWAN!R147C13</stp>
        <tr r="M147" s="3"/>
      </tp>
      <tp>
        <v>1.0417000000000001</v>
        <stp/>
        <stp>##V3_BDPV12</stp>
        <stp>EURUSD Curncy</stp>
        <stp>LAST_PRICE</stp>
        <stp>[Crispin Spreadsheet.xlsx]SWAN!R158C13</stp>
        <tr r="M158" s="3"/>
      </tp>
      <tp>
        <v>1.0417000000000001</v>
        <stp/>
        <stp>##V3_BDPV12</stp>
        <stp>EURUSD Curncy</stp>
        <stp>LAST_PRICE</stp>
        <stp>[Crispin Spreadsheet.xlsx]SWAN!R154C13</stp>
        <tr r="M154" s="3"/>
      </tp>
      <tp>
        <v>1.0417000000000001</v>
        <stp/>
        <stp>##V3_BDPV12</stp>
        <stp>EURUSD Curncy</stp>
        <stp>LAST_PRICE</stp>
        <stp>[Crispin Spreadsheet.xlsx]SWAN!R155C13</stp>
        <tr r="M155" s="3"/>
      </tp>
      <tp>
        <v>1.0417000000000001</v>
        <stp/>
        <stp>##V3_BDPV12</stp>
        <stp>EURUSD Curncy</stp>
        <stp>LAST_PRICE</stp>
        <stp>[Crispin Spreadsheet.xlsx]SWAN!R156C13</stp>
        <tr r="M156" s="3"/>
      </tp>
      <tp>
        <v>1.0417000000000001</v>
        <stp/>
        <stp>##V3_BDPV12</stp>
        <stp>EURUSD Curncy</stp>
        <stp>LAST_PRICE</stp>
        <stp>[Crispin Spreadsheet.xlsx]SWAN!R168C13</stp>
        <tr r="M168" s="3"/>
      </tp>
      <tp>
        <v>1.0417000000000001</v>
        <stp/>
        <stp>##V3_BDPV12</stp>
        <stp>EURUSD Curncy</stp>
        <stp>LAST_PRICE</stp>
        <stp>[Crispin Spreadsheet.xlsx]SWAN!R170C13</stp>
        <tr r="M170" s="3"/>
      </tp>
      <tp>
        <v>1.0417000000000001</v>
        <stp/>
        <stp>##V3_BDPV12</stp>
        <stp>EURUSD Curncy</stp>
        <stp>LAST_PRICE</stp>
        <stp>[Crispin Spreadsheet.xlsx]SWAN!R174C13</stp>
        <tr r="M174" s="3"/>
      </tp>
      <tp>
        <v>42.85</v>
        <stp/>
        <stp>##V3_BDPV12</stp>
        <stp>CNA US Equity</stp>
        <stp>PX_YEST_CLOSE</stp>
        <stp>[Crispin Spreadsheet.xlsx]OEI!R688C6</stp>
        <tr r="F688" s="1"/>
      </tp>
      <tp>
        <v>5.2480000000000002</v>
        <stp/>
        <stp>##V3_BDPV12</stp>
        <stp>TKA GY Equity</stp>
        <stp>PX_YEST_CLOSE</stp>
        <stp>[Crispin Spreadsheet.xlsx]OEI!R187C6</stp>
        <tr r="F187" s="1"/>
      </tp>
      <tp>
        <v>13.05</v>
        <stp/>
        <stp>##V3_BDPV12</stp>
        <stp>RYA ID Equity</stp>
        <stp>PX_YEST_CLOSE</stp>
        <stp>[Crispin Spreadsheet.xlsx]OEI!R228C6</stp>
        <tr r="F228" s="1"/>
      </tp>
      <tp t="s">
        <v>GBp</v>
        <stp/>
        <stp>##V3_BDPV12</stp>
        <stp>PFG LN Equity</stp>
        <stp>CRNCY</stp>
        <stp>[Crispin Spreadsheet.xlsx]OPE!R56C4</stp>
        <tr r="D56" s="7"/>
      </tp>
      <tp>
        <v>4.0599999999999996</v>
        <stp/>
        <stp>##V3_BDPV12</stp>
        <stp>MCG US Equity</stp>
        <stp>PX_YEST_CLOSE</stp>
        <stp>[Crispin Spreadsheet.xlsx]OEI!R755C6</stp>
        <tr r="F755" s="1"/>
      </tp>
      <tp>
        <v>70.2</v>
        <stp/>
        <stp>##V3_BDPV12</stp>
        <stp>JSE LN Equity</stp>
        <stp>PX_YEST_CLOSE</stp>
        <stp>[Crispin Spreadsheet.xlsx]OEI!R548C6</stp>
        <tr r="F548" s="1"/>
      </tp>
      <tp t="s">
        <v>GBp</v>
        <stp/>
        <stp>##V3_BDPV12</stp>
        <stp>CCL LN Equity</stp>
        <stp>CRNCY</stp>
        <stp>[Crispin Spreadsheet.xlsx]OEI!R486C4</stp>
        <tr r="D486" s="1"/>
      </tp>
      <tp>
        <v>7.085</v>
        <stp/>
        <stp>##V3_BDPV12</stp>
        <stp>TFI FP Equity</stp>
        <stp>PX_YEST_CLOSE</stp>
        <stp>[Crispin Spreadsheet.xlsx]OEI!R133C6</stp>
        <tr r="F133" s="1"/>
      </tp>
      <tp>
        <v>1328.5</v>
        <stp/>
        <stp>##V3_BDPV12</stp>
        <stp>PSN LN Equity</stp>
        <stp>PX_YEST_CLOSE</stp>
        <stp>[Crispin Spreadsheet.xlsx]OEI!R578C6</stp>
        <tr r="F578" s="1"/>
      </tp>
      <tp>
        <v>86.38</v>
        <stp/>
        <stp>##V3_BDPV12</stp>
        <stp>LEN US Equity</stp>
        <stp>PX_YEST_CLOSE</stp>
        <stp>[Crispin Spreadsheet.xlsx]OEI!R743C6</stp>
        <tr r="F743" s="1"/>
      </tp>
      <tp t="s">
        <v>GBp</v>
        <stp/>
        <stp>##V3_BDPV12</stp>
        <stp>EMG LN Equity</stp>
        <stp>CRNCY</stp>
        <stp>[Crispin Spreadsheet.xlsx]OEI!R558C4</stp>
        <tr r="D558" s="1"/>
      </tp>
      <tp t="s">
        <v>GBp</v>
        <stp/>
        <stp>##V3_BDPV12</stp>
        <stp>KGF LN Equity</stp>
        <stp>CRNCY</stp>
        <stp>[Crispin Spreadsheet.xlsx]OEI!R552C4</stp>
        <tr r="D552" s="1"/>
      </tp>
      <tp>
        <v>36.36</v>
        <stp/>
        <stp>##V3_BDPV12</stp>
        <stp>HAL US Equity</stp>
        <stp>PX_YEST_CLOSE</stp>
        <stp>[Crispin Spreadsheet.xlsx]OEI!R727C6</stp>
        <tr r="F727" s="1"/>
      </tp>
      <tp t="s">
        <v>GBp</v>
        <stp/>
        <stp>##V3_BDPV12</stp>
        <stp>SGE LN Equity</stp>
        <stp>CRNCY</stp>
        <stp>[Crispin Spreadsheet.xlsx]OEI!R622C4</stp>
        <tr r="D622" s="1"/>
      </tp>
      <tp t="s">
        <v>AUD</v>
        <stp/>
        <stp>##V3_BDPV12</stp>
        <stp>SVH AU Equity</stp>
        <stp>CRNCY</stp>
        <stp>[Crispin Spreadsheet.xlsx]OEI!R24C4</stp>
        <tr r="D24" s="1"/>
      </tp>
      <tp t="s">
        <v>EUR</v>
        <stp/>
        <stp>##V3_BDPV12</stp>
        <stp>TOD IM Equity</stp>
        <stp>CRNCY</stp>
        <stp>[Crispin Spreadsheet.xlsx]OEI!R249C4</stp>
        <tr r="D249" s="1"/>
      </tp>
      <tp>
        <v>18.155000000000001</v>
        <stp/>
        <stp>##V3_BDPV12</stp>
        <stp>SCR FP Equity</stp>
        <stp>PX_YEST_CLOSE</stp>
        <stp>[Crispin Spreadsheet.xlsx]OEI!R126C6</stp>
        <tr r="F126" s="1"/>
      </tp>
      <tp>
        <v>17.2</v>
        <stp/>
        <stp>##V3_BDPV12</stp>
        <stp>SLR SQ Equity</stp>
        <stp>PX_YEST_CLOSE</stp>
        <stp>[Crispin Spreadsheet.xlsx]OEI!R388C6</stp>
        <tr r="F388" s="1"/>
      </tp>
      <tp>
        <v>24.79</v>
        <stp/>
        <stp>##V3_BDPV12</stp>
        <stp>AC FP Equity</stp>
        <stp>PX_YEST_CLOSE</stp>
        <stp>[Crispin Spreadsheet.xlsx]OEI!R88C6</stp>
        <tr r="F88" s="1"/>
      </tp>
      <tp t="s">
        <v>GBp</v>
        <stp/>
        <stp>##V3_BDPV12</stp>
        <stp>AGY LN Equity</stp>
        <stp>CRNCY</stp>
        <stp>[Crispin Spreadsheet.xlsx]OEI!R452C4</stp>
        <tr r="D452" s="1"/>
      </tp>
      <tp t="s">
        <v>EUR</v>
        <stp/>
        <stp>##V3_BDPV12</stp>
        <stp>SRS IM Equity</stp>
        <stp>CRNCY</stp>
        <stp>[Crispin Spreadsheet.xlsx]OPE!R10C4</stp>
        <tr r="D10" s="7"/>
      </tp>
      <tp>
        <v>16.059999999999999</v>
        <stp/>
        <stp>##V3_BDPV12</stp>
        <stp>GET FP Equity</stp>
        <stp>PX_YEST_CLOSE</stp>
        <stp>[Crispin Spreadsheet.xlsx]OEI!R110C6</stp>
        <tr r="F110" s="1"/>
      </tp>
      <tp>
        <v>10.039999999999999</v>
        <stp/>
        <stp>##V3_BDPV12</stp>
        <stp>NEX US Equity</stp>
        <stp>PX_YEST_CLOSE</stp>
        <stp>[Crispin Spreadsheet.xlsx]OEI!R763C6</stp>
        <tr r="F763" s="1"/>
      </tp>
      <tp t="s">
        <v>GBp</v>
        <stp/>
        <stp>##V3_BDPV12</stp>
        <stp>TLW LN Equity</stp>
        <stp>CRNCY</stp>
        <stp>[Crispin Spreadsheet.xlsx]OEI!R629C4</stp>
        <tr r="D629" s="1"/>
      </tp>
      <tp t="s">
        <v>SWISS MKT IX FUTR Dec22</v>
        <stp/>
        <stp>##V3_BDPV12</stp>
        <stp>SMA Index</stp>
        <stp>NAME</stp>
        <stp>[Crispin Spreadsheet.xlsx]OEI!R415C5</stp>
        <tr r="E415" s="1"/>
      </tp>
      <tp>
        <v>99.677999999999997</v>
        <stp/>
        <stp>##V3_BDPV12</stp>
        <stp>USG9460GAA97 Corp</stp>
        <stp>PX_YEST_CLOSE</stp>
        <stp>[Crispin Spreadsheet.xlsx]OEI!R357C6</stp>
        <tr r="F357" s="1"/>
      </tp>
      <tp>
        <v>142.32</v>
        <stp/>
        <stp>##V3_BDPV12</stp>
        <stp>SU FP Equity</stp>
        <stp>PX_YEST_CLOSE</stp>
        <stp>[Crispin Spreadsheet.xlsx]OEI!R125C6</stp>
        <tr r="F125" s="1"/>
      </tp>
      <tp>
        <v>194.1</v>
        <stp/>
        <stp>##V3_BDPV12</stp>
        <stp>SFOR LN Equity</stp>
        <stp>PX_YEST_CLOSE</stp>
        <stp>[Crispin Spreadsheet.xlsx]OPE!R59C6</stp>
        <tr r="F59" s="7"/>
      </tp>
      <tp>
        <v>28.13</v>
        <stp/>
        <stp>##V3_BDPV12</stp>
        <stp>AD NA Equity</stp>
        <stp>PX_YEST_CLOSE</stp>
        <stp>[Crispin Spreadsheet.xlsx]OEI!R326C6</stp>
        <tr r="F326" s="1"/>
      </tp>
      <tp t="s">
        <v>NOK</v>
        <stp/>
        <stp>##V3_BDPV12</stp>
        <stp>NODL NO Equity</stp>
        <stp>CRNCY</stp>
        <stp>[Crispin Spreadsheet.xlsx]OPE!R18C4</stp>
        <tr r="D18" s="7"/>
      </tp>
      <tp t="s">
        <v>GBp</v>
        <stp/>
        <stp>##V3_BDPV12</stp>
        <stp>DLAR LN Equity</stp>
        <stp>CRNCY</stp>
        <stp>[Crispin Spreadsheet.xlsx]OPE!R39C4</stp>
        <tr r="D39" s="7"/>
      </tp>
      <tp t="s">
        <v>FTSE 250 Index FU Dec22</v>
        <stp/>
        <stp>##V3_BDPV12</stp>
        <stp>YBYA Index</stp>
        <stp>NAME</stp>
        <stp>[Crispin Spreadsheet.xlsx]OEI!R447C5</stp>
        <tr r="E447" s="1"/>
      </tp>
      <tp t="s">
        <v>GBp</v>
        <stp/>
        <stp>##V3_BDPV12</stp>
        <stp>IMI LN Equity</stp>
        <stp>CRNCY</stp>
        <stp>[Crispin Spreadsheet.xlsx]OEI!R529C4</stp>
        <tr r="D529" s="1"/>
      </tp>
      <tp t="s">
        <v>GBp</v>
        <stp/>
        <stp>##V3_BDPV12</stp>
        <stp>RCH LN Equity</stp>
        <stp>CRNCY</stp>
        <stp>[Crispin Spreadsheet.xlsx]OEI!R627C4</stp>
        <tr r="D627" s="1"/>
      </tp>
      <tp>
        <v>3.653</v>
        <stp/>
        <stp>##V3_BDPV12</stp>
        <stp>TEF SQ Equity</stp>
        <stp>PX_YEST_CLOSE</stp>
        <stp>[Crispin Spreadsheet.xlsx]OEI!R390C6</stp>
        <tr r="F390" s="1"/>
      </tp>
      <tp t="s">
        <v>USD</v>
        <stp/>
        <stp>##V3_BDPV12</stp>
        <stp>XPO US Equity</stp>
        <stp>CRNCY</stp>
        <stp>[Crispin Spreadsheet.xlsx]OEI!R829C4</stp>
        <tr r="D829" s="1"/>
      </tp>
      <tp t="s">
        <v>GBp</v>
        <stp/>
        <stp>##V3_BDPV12</stp>
        <stp>ADM LN Equity</stp>
        <stp>CRNCY</stp>
        <stp>[Crispin Spreadsheet.xlsx]OEI!R450C4</stp>
        <tr r="D450" s="1"/>
      </tp>
      <tp t="s">
        <v>NOK</v>
        <stp/>
        <stp>##V3_BDPV12</stp>
        <stp>NEL NO Equity</stp>
        <stp>CRNCY</stp>
        <stp>[Crispin Spreadsheet.xlsx]OEI!R340C4</stp>
        <tr r="D340" s="1"/>
      </tp>
      <tp t="s">
        <v>EUR</v>
        <stp/>
        <stp>##V3_BDPV12</stp>
        <stp>RXL FP Equity</stp>
        <stp>CRNCY</stp>
        <stp>[Crispin Spreadsheet.xlsx]OEI!R122C4</stp>
        <tr r="D122" s="1"/>
      </tp>
      <tp t="s">
        <v>EUR</v>
        <stp/>
        <stp>##V3_BDPV12</stp>
        <stp>ORA FP Equity</stp>
        <stp>CRNCY</stp>
        <stp>[Crispin Spreadsheet.xlsx]OEI!R118C4</stp>
        <tr r="D118" s="1"/>
      </tp>
      <tp t="s">
        <v>USD</v>
        <stp/>
        <stp>##V3_BDPV12</stp>
        <stp>APA US Equity</stp>
        <stp>CRNCY</stp>
        <stp>[Crispin Spreadsheet.xlsx]OEI!R659C4</stp>
        <tr r="D659" s="1"/>
      </tp>
      <tp t="s">
        <v>GBp</v>
        <stp/>
        <stp>##V3_BDPV12</stp>
        <stp>YCA LN Equity</stp>
        <stp>CRNCY</stp>
        <stp>[Crispin Spreadsheet.xlsx]OEI!R637C4</stp>
        <tr r="D637" s="1"/>
      </tp>
      <tp>
        <v>26.71</v>
        <stp/>
        <stp>##V3_BDPV12</stp>
        <stp>UBI FP Equity</stp>
        <stp>PX_YEST_CLOSE</stp>
        <stp>[Crispin Spreadsheet.xlsx]OEI!R136C6</stp>
        <tr r="F136" s="1"/>
      </tp>
      <tp>
        <v>10954</v>
        <stp/>
        <stp>##V3_BDPV12</stp>
        <stp>AZN LN Equity</stp>
        <stp>PX_YEST_CLOSE</stp>
        <stp>[Crispin Spreadsheet.xlsx]OEI!R460C6</stp>
        <tr r="F460" s="1"/>
      </tp>
      <tp t="s">
        <v>GBp</v>
        <stp/>
        <stp>##V3_BDPV12</stp>
        <stp>PAG LN Equity</stp>
        <stp>CRNCY</stp>
        <stp>[Crispin Spreadsheet.xlsx]OEI!R575C4</stp>
        <tr r="D575" s="1"/>
      </tp>
      <tp t="s">
        <v>EUR</v>
        <stp/>
        <stp>##V3_BDPV12</stp>
        <stp>ERF FP Equity</stp>
        <stp>CRNCY</stp>
        <stp>[Crispin Spreadsheet.xlsx]OEI!R108C4</stp>
        <tr r="D108" s="1"/>
      </tp>
      <tp t="s">
        <v>USD</v>
        <stp/>
        <stp>##V3_BDPV12</stp>
        <stp>HPE US Equity</stp>
        <stp>CRNCY</stp>
        <stp>[Crispin Spreadsheet.xlsx]OEI!R729C4</stp>
        <tr r="D729" s="1"/>
      </tp>
      <tp>
        <v>113.21</v>
        <stp/>
        <stp>##V3_BDPV12</stp>
        <stp>XOM US Equity</stp>
        <stp>PX_YEST_CLOSE</stp>
        <stp>[Crispin Spreadsheet.xlsx]OEI!R708C6</stp>
        <tr r="F708" s="1"/>
      </tp>
      <tp>
        <v>1.294</v>
        <stp/>
        <stp>##V3_BDPV12</stp>
        <stp>AF FP Equity</stp>
        <stp>PX_YEST_CLOSE</stp>
        <stp>[Crispin Spreadsheet.xlsx]OEI!R89C6</stp>
        <tr r="F89" s="1"/>
      </tp>
      <tp>
        <v>16.545000000000002</v>
        <stp/>
        <stp>##V3_BDPV12</stp>
        <stp>CA FP Equity</stp>
        <stp>PX_YEST_CLOSE</stp>
        <stp>[Crispin Spreadsheet.xlsx]OEI!R99C6</stp>
        <tr r="F99" s="1"/>
      </tp>
      <tp t="s">
        <v>AUD</v>
        <stp/>
        <stp>##V3_BDPV12</stp>
        <stp>SMR AU Equity</stp>
        <stp>CRNCY</stp>
        <stp>[Crispin Spreadsheet.xlsx]OEI!R25C4</stp>
        <tr r="D25" s="1"/>
      </tp>
      <tp>
        <v>54.61</v>
        <stp/>
        <stp>##V3_BDPV12</stp>
        <stp>KNX US Equity</stp>
        <stp>PX_YEST_CLOSE</stp>
        <stp>[Crispin Spreadsheet.xlsx]OEI!R739C6</stp>
        <tr r="F739" s="1"/>
      </tp>
      <tp>
        <v>9.3239999999999998</v>
        <stp/>
        <stp>##V3_BDPV12</stp>
        <stp>ACX SQ Equity</stp>
        <stp>PX_YEST_CLOSE</stp>
        <stp>[Crispin Spreadsheet.xlsx]OEI!R376C6</stp>
        <tr r="F376" s="1"/>
      </tp>
      <tp t="s">
        <v>USD</v>
        <stp/>
        <stp>##V3_BDPV12</stp>
        <stp>MXEF Index</stp>
        <stp>CRNCY</stp>
        <stp>[Crispin Spreadsheet.xlsx]OEI!R848C4</stp>
        <tr r="D848" s="1"/>
      </tp>
      <tp>
        <v>63.38</v>
        <stp/>
        <stp>##V3_BDPV12</stp>
        <stp>SQ US Equity</stp>
        <stp>PX_YEST_CLOSE</stp>
        <stp>[Crispin Spreadsheet.xlsx]OEI!R795C6</stp>
        <tr r="F795" s="1"/>
      </tp>
      <tp t="s">
        <v>USD</v>
        <stp/>
        <stp>##V3_BDPV12</stp>
        <stp>HD US Equity</stp>
        <stp>CRNCY</stp>
        <stp>[Crispin Spreadsheet.xlsx]OEI!R730C4</stp>
        <tr r="D730" s="1"/>
      </tp>
      <tp>
        <v>11795</v>
        <stp/>
        <stp>##V3_BDPV12</stp>
        <stp>FLTR LN Equity</stp>
        <stp>PX_YEST_CLOSE</stp>
        <stp>[Crispin Spreadsheet.xlsx]OPE!R40C6</stp>
        <tr r="F40" s="7"/>
      </tp>
      <tp t="s">
        <v>EUR</v>
        <stp/>
        <stp>##V3_BDPV12</stp>
        <stp>BB FP Equity</stp>
        <stp>CRNCY</stp>
        <stp>[Crispin Spreadsheet.xlsx]OEI!R129C4</stp>
        <tr r="D129" s="1"/>
      </tp>
      <tp>
        <v>19.12</v>
        <stp/>
        <stp>##V3_BDPV12</stp>
        <stp>T US Equity</stp>
        <stp>PX_YEST_CLOSE</stp>
        <stp>[Crispin Spreadsheet.xlsx]OEI!R663C6</stp>
        <tr r="F663" s="1"/>
      </tp>
      <tp t="s">
        <v>USD</v>
        <stp/>
        <stp>##V3_BDPV12</stp>
        <stp>ON US Equity</stp>
        <stp>CRNCY</stp>
        <stp>[Crispin Spreadsheet.xlsx]OEI!R767C4</stp>
        <tr r="D767" s="1"/>
      </tp>
      <tp t="s">
        <v>EUR</v>
        <stp/>
        <stp>##V3_BDPV12</stp>
        <stp>MELE BB Equity</stp>
        <stp>CRNCY</stp>
        <stp>[Crispin Spreadsheet.xlsx]OEI!R41C4</stp>
        <tr r="D41" s="1"/>
      </tp>
      <tp>
        <v>17.45</v>
        <stp/>
        <stp>##V3_BDPV12</stp>
        <stp>DEC FP Equity</stp>
        <stp>PX_YEST_CLOSE</stp>
        <stp>[Crispin Spreadsheet.xlsx]OEI!R112C6</stp>
        <tr r="F112" s="1"/>
      </tp>
      <tp>
        <v>172.15</v>
        <stp/>
        <stp>##V3_BDPV12</stp>
        <stp>GN DC Equity</stp>
        <stp>PX_YEST_CLOSE</stp>
        <stp>[Crispin Spreadsheet.xlsx]OEI!R68C6</stp>
        <tr r="F68" s="1"/>
      </tp>
      <tp t="s">
        <v>GBp</v>
        <stp/>
        <stp>##V3_BDPV12</stp>
        <stp>PDG LN Equity</stp>
        <stp>CRNCY</stp>
        <stp>[Crispin Spreadsheet.xlsx]OPE!R54C4</stp>
        <tr r="D54" s="7"/>
      </tp>
      <tp t="s">
        <v>GBp</v>
        <stp/>
        <stp>##V3_BDPV12</stp>
        <stp>REL LN Equity</stp>
        <stp>CRNCY</stp>
        <stp>[Crispin Spreadsheet.xlsx]OEI!R592C4</stp>
        <tr r="D592" s="1"/>
      </tp>
      <tp>
        <v>404.9</v>
        <stp/>
        <stp>##V3_BDPV12</stp>
        <stp>EZJ LN Equity</stp>
        <stp>PX_YEST_CLOSE</stp>
        <stp>[Crispin Spreadsheet.xlsx]OEI!R503C6</stp>
        <tr r="F503" s="1"/>
      </tp>
      <tp>
        <v>30.86</v>
        <stp/>
        <stp>##V3_BDPV12</stp>
        <stp>KBH US Equity</stp>
        <stp>PX_YEST_CLOSE</stp>
        <stp>[Crispin Spreadsheet.xlsx]OEI!R736C6</stp>
        <tr r="F736" s="1"/>
      </tp>
      <tp t="s">
        <v>GBp</v>
        <stp/>
        <stp>##V3_BDPV12</stp>
        <stp>IAG LN Equity</stp>
        <stp>CRNCY</stp>
        <stp>[Crispin Spreadsheet.xlsx]OEI!R536C4</stp>
        <tr r="D536" s="1"/>
      </tp>
      <tp>
        <v>45.305</v>
        <stp/>
        <stp>##V3_BDPV12</stp>
        <stp>SGO FP Equity</stp>
        <stp>PX_YEST_CLOSE</stp>
        <stp>[Crispin Spreadsheet.xlsx]OEI!R100C6</stp>
        <tr r="F100" s="1"/>
      </tp>
      <tp>
        <v>59.68</v>
        <stp/>
        <stp>##V3_BDPV12</stp>
        <stp>RCL US Equity</stp>
        <stp>PX_YEST_CLOSE</stp>
        <stp>[Crispin Spreadsheet.xlsx]OEI!R787C6</stp>
        <tr r="F787" s="1"/>
      </tp>
      <tp>
        <v>35.1</v>
        <stp/>
        <stp>##V3_BDPV12</stp>
        <stp>DAL US Equity</stp>
        <stp>PX_YEST_CLOSE</stp>
        <stp>[Crispin Spreadsheet.xlsx]OEI!R695C6</stp>
        <tr r="F695" s="1"/>
      </tp>
      <tp>
        <v>14.5</v>
        <stp/>
        <stp>##V3_BDPV12</stp>
        <stp>AAL US Equity</stp>
        <stp>PX_YEST_CLOSE</stp>
        <stp>[Crispin Spreadsheet.xlsx]OEI!R655C6</stp>
        <tr r="F655" s="1"/>
      </tp>
      <tp>
        <v>9.07</v>
        <stp/>
        <stp>##V3_BDPV12</stp>
        <stp>WHC AU Equity</stp>
        <stp>PX_YEST_CLOSE</stp>
        <stp>[Crispin Spreadsheet.xlsx]OEI!R28C6</stp>
        <tr r="F28" s="1"/>
      </tp>
      <tp>
        <v>223.96</v>
        <stp/>
        <stp>##V3_BDPV12</stp>
        <stp>CAR US Equity</stp>
        <stp>PX_YEST_CLOSE</stp>
        <stp>[Crispin Spreadsheet.xlsx]OEI!R665C6</stp>
        <tr r="F665" s="1"/>
      </tp>
      <tp>
        <v>14.8</v>
        <stp/>
        <stp>##V3_BDPV12</stp>
        <stp>FUR NA Equity</stp>
        <stp>PX_YEST_CLOSE</stp>
        <stp>[Crispin Spreadsheet.xlsx]OEI!R323C6</stp>
        <tr r="F323" s="1"/>
      </tp>
      <tp>
        <v>455.58</v>
        <stp/>
        <stp>##V3_BDPV12</stp>
        <stp>FDS US Equity</stp>
        <stp>PX_YEST_CLOSE</stp>
        <stp>[Crispin Spreadsheet.xlsx]OEI!R710C6</stp>
        <tr r="F710" s="1"/>
      </tp>
      <tp>
        <v>10800</v>
        <stp/>
        <stp>##V3_BDPV12</stp>
        <stp>OTP HB Equity</stp>
        <stp>PX_YEST_CLOSE</stp>
        <stp>[Crispin Spreadsheet.xlsx]OEI!R221C6</stp>
        <tr r="F221" s="1"/>
      </tp>
      <tp>
        <v>235.7</v>
        <stp/>
        <stp>##V3_BDPV12</stp>
        <stp>CAT US Equity</stp>
        <stp>PX_YEST_CLOSE</stp>
        <stp>[Crispin Spreadsheet.xlsx]OEI!R675C6</stp>
        <tr r="F675" s="1"/>
      </tp>
      <tp>
        <v>70.86</v>
        <stp/>
        <stp>##V3_BDPV12</stp>
        <stp>ENX FP Equity</stp>
        <stp>PX_YEST_CLOSE</stp>
        <stp>[Crispin Spreadsheet.xlsx]OEI!R109C6</stp>
        <tr r="F109" s="1"/>
      </tp>
      <tp t="s">
        <v>EUR</v>
        <stp/>
        <stp>##V3_BDPV12</stp>
        <stp>EDP PL Equity</stp>
        <stp>CRNCY</stp>
        <stp>[Crispin Spreadsheet.xlsx]OEI!R361C4</stp>
        <tr r="D361" s="1"/>
      </tp>
      <tp>
        <v>172.1</v>
        <stp/>
        <stp>##V3_BDPV12</stp>
        <stp>GN DC Equity</stp>
        <stp>LAST_PRICE</stp>
        <stp>[Crispin Spreadsheet.xlsx]SWAN!R22C7</stp>
        <tr r="G22" s="3"/>
      </tp>
      <tp t="s">
        <v>USD</v>
        <stp/>
        <stp>##V3_BDPV12</stp>
        <stp>AR US Equity</stp>
        <stp>CRNCY</stp>
        <stp>[Crispin Spreadsheet.xlsx]OEI!R658C4</stp>
        <tr r="D658" s="1"/>
      </tp>
      <tp t="s">
        <v>USD</v>
        <stp/>
        <stp>##V3_BDPV12</stp>
        <stp>ROSN LI Equity</stp>
        <stp>CRNCY</stp>
        <stp>[Crispin Spreadsheet.xlsx]OPE!R58C4</stp>
        <tr r="D58" s="7"/>
      </tp>
      <tp t="s">
        <v>GBP</v>
        <stp/>
        <stp>##V3_BDPV12</stp>
        <stp>GB00BMBL1D50 Govt</stp>
        <stp>CRNCY</stp>
        <stp>[Crispin Spreadsheet.xlsx]GILT!R14C4</stp>
        <tr r="D14" s="4"/>
      </tp>
      <tp t="s">
        <v>USD</v>
        <stp/>
        <stp>##V3_BDPV12</stp>
        <stp>JD US Equity</stp>
        <stp>CRNCY</stp>
        <stp>[Crispin Spreadsheet.xlsx]OEI!R733C4</stp>
        <tr r="D733" s="1"/>
      </tp>
      <tp t="s">
        <v>EUR</v>
        <stp/>
        <stp>##V3_BDPV12</stp>
        <stp>MC FP Equity</stp>
        <stp>CRNCY</stp>
        <stp>[Crispin Spreadsheet.xlsx]OEI!R117C4</stp>
        <tr r="D117" s="1"/>
      </tp>
      <tp>
        <v>76</v>
        <stp/>
        <stp>##V3_BDPV12</stp>
        <stp>SK FP Equity</stp>
        <stp>PX_YEST_CLOSE</stp>
        <stp>[Crispin Spreadsheet.xlsx]OEI!R127C6</stp>
        <tr r="F127" s="1"/>
      </tp>
      <tp t="s">
        <v>SEK</v>
        <stp/>
        <stp>##V3_BDPV12</stp>
        <stp>JM SS Equity</stp>
        <stp>CRNCY</stp>
        <stp>[Crispin Spreadsheet.xlsx]OEI!R403C4</stp>
        <tr r="D403" s="1"/>
      </tp>
      <tp t="s">
        <v>AUD</v>
        <stp/>
        <stp>##V3_BDPV12</stp>
        <stp>NHC AU Equity</stp>
        <stp>CRNCY</stp>
        <stp>[Crispin Spreadsheet.xlsx]OPUS!R6C4</stp>
        <tr r="D6" s="6"/>
      </tp>
      <tp t="s">
        <v>GBp</v>
        <stp/>
        <stp>##V3_BDPV12</stp>
        <stp>SN/ LN Equity</stp>
        <stp>CRNCY</stp>
        <stp>[Crispin Spreadsheet.xlsx]OEI!R608C4</stp>
        <tr r="D608" s="1"/>
      </tp>
      <tp>
        <v>1.1567000000000001</v>
        <stp/>
        <stp>##V3_BDPV12</stp>
        <stp>GBPEUR Curncy</stp>
        <stp>LAST_PRICE</stp>
        <stp>[Crispin Spreadsheet.xlsx]OPUS!R106C13</stp>
        <tr r="M106" s="6"/>
      </tp>
      <tp>
        <v>1.1567000000000001</v>
        <stp/>
        <stp>##V3_BDPV12</stp>
        <stp>GBPEUR Curncy</stp>
        <stp>LAST_PRICE</stp>
        <stp>[Crispin Spreadsheet.xlsx]OPUS!R107C13</stp>
        <tr r="M107" s="6"/>
      </tp>
      <tp>
        <v>1.1567000000000001</v>
        <stp/>
        <stp>##V3_BDPV12</stp>
        <stp>GBPEUR Curncy</stp>
        <stp>LAST_PRICE</stp>
        <stp>[Crispin Spreadsheet.xlsx]OPUS!R103C13</stp>
        <tr r="M103" s="6"/>
      </tp>
      <tp>
        <v>13.68</v>
        <stp/>
        <stp>##V3_BDPV12</stp>
        <stp>BMA US Equity</stp>
        <stp>PX_YEST_CLOSE</stp>
        <stp>[Crispin Spreadsheet.xlsx]OEI!R668C6</stp>
        <tr r="F668" s="1"/>
      </tp>
      <tp t="s">
        <v>GBp</v>
        <stp/>
        <stp>##V3_BDPV12</stp>
        <stp>TGA LN Equity</stp>
        <stp>CRNCY</stp>
        <stp>[Crispin Spreadsheet.xlsx]OPE!R61C4</stp>
        <tr r="D61" s="7"/>
      </tp>
      <tp t="s">
        <v>USD</v>
        <stp/>
        <stp>##V3_BDPV12</stp>
        <stp>CRM US Equity</stp>
        <stp>CRNCY</stp>
        <stp>[Crispin Spreadsheet.xlsx]OEI!R789C4</stp>
        <tr r="D789" s="1"/>
      </tp>
      <tp t="s">
        <v>EUR</v>
        <stp/>
        <stp>##V3_BDPV12</stp>
        <stp>WKL NA Equity</stp>
        <stp>CRNCY</stp>
        <stp>[Crispin Spreadsheet.xlsx]OEI!R332C4</stp>
        <tr r="D332" s="1"/>
      </tp>
      <tp t="s">
        <v>GBp</v>
        <stp/>
        <stp>##V3_BDPV12</stp>
        <stp>RE/ LN Equity</stp>
        <stp>CRNCY</stp>
        <stp>[Crispin Spreadsheet.xlsx]OPE!R57C4</stp>
        <tr r="D57" s="7"/>
      </tp>
      <tp>
        <v>35.08</v>
        <stp/>
        <stp>##V3_BDPV12</stp>
        <stp>WOW AU Equity</stp>
        <stp>PX_YEST_CLOSE</stp>
        <stp>[Crispin Spreadsheet.xlsx]OEI!R29C6</stp>
        <tr r="F29" s="1"/>
      </tp>
      <tp t="s">
        <v>GBp</v>
        <stp/>
        <stp>##V3_BDPV12</stp>
        <stp>DCC LN Equity</stp>
        <stp>CRNCY</stp>
        <stp>[Crispin Spreadsheet.xlsx]OEI!R495C4</stp>
        <tr r="D495" s="1"/>
      </tp>
      <tp>
        <v>2.911</v>
        <stp/>
        <stp>##V3_BDPV12</stp>
        <stp>KPN NA Equity</stp>
        <stp>PX_YEST_CLOSE</stp>
        <stp>[Crispin Spreadsheet.xlsx]OEI!R327C6</stp>
        <tr r="F327" s="1"/>
      </tp>
      <tp>
        <v>196.85</v>
        <stp/>
        <stp>##V3_BDPV12</stp>
        <stp>RHM GY Equity</stp>
        <stp>PX_YEST_CLOSE</stp>
        <stp>[Crispin Spreadsheet.xlsx]OEI!R177C6</stp>
        <tr r="F177" s="1"/>
      </tp>
      <tp>
        <v>10.3</v>
        <stp/>
        <stp>##V3_BDPV12</stp>
        <stp>PBR US Equity</stp>
        <stp>PX_YEST_CLOSE</stp>
        <stp>[Crispin Spreadsheet.xlsx]OEI!R777C6</stp>
        <tr r="F777" s="1"/>
      </tp>
      <tp>
        <v>545.29999999999995</v>
        <stp/>
        <stp>##V3_BDPV12</stp>
        <stp>KER FP Equity</stp>
        <stp>PX_YEST_CLOSE</stp>
        <stp>[Crispin Spreadsheet.xlsx]OEI!R113C6</stp>
        <tr r="F113" s="1"/>
      </tp>
      <tp t="s">
        <v>CAD</v>
        <stp/>
        <stp>##V3_BDPV12</stp>
        <stp>TRQ CN Equity</stp>
        <stp>CRNCY</stp>
        <stp>[Crispin Spreadsheet.xlsx]OEI!R62C4</stp>
        <tr r="D62" s="1"/>
      </tp>
      <tp>
        <v>1.881</v>
        <stp/>
        <stp>##V3_BDPV12</stp>
        <stp>MAP SQ Equity</stp>
        <stp>PX_YEST_CLOSE</stp>
        <stp>[Crispin Spreadsheet.xlsx]OEI!R386C6</stp>
        <tr r="F386" s="1"/>
      </tp>
      <tp t="s">
        <v>EUR</v>
        <stp/>
        <stp>##V3_BDPV12</stp>
        <stp>WIE AV Equity</stp>
        <stp>CRNCY</stp>
        <stp>[Crispin Spreadsheet.xlsx]OEI!R33C4</stp>
        <tr r="D33" s="1"/>
      </tp>
      <tp>
        <v>83.96</v>
        <stp/>
        <stp>##V3_BDPV12</stp>
        <stp>BMW GY Equity</stp>
        <stp>PX_YEST_CLOSE</stp>
        <stp>[Crispin Spreadsheet.xlsx]OEI!R152C6</stp>
        <tr r="F152" s="1"/>
      </tp>
      <tp>
        <v>183.05</v>
        <stp/>
        <stp>##V3_BDPV12</stp>
        <stp>VOW GY Equity</stp>
        <stp>PX_YEST_CLOSE</stp>
        <stp>[Crispin Spreadsheet.xlsx]OEI!R190C6</stp>
        <tr r="F190" s="1"/>
      </tp>
      <tp t="s">
        <v>GBp</v>
        <stp/>
        <stp>##V3_BDPV12</stp>
        <stp>ICP LN Equity</stp>
        <stp>CRNCY</stp>
        <stp>[Crispin Spreadsheet.xlsx]OEI!R535C4</stp>
        <tr r="D535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Spreadsheet.xlsx]OEI!R28C12</stp>
        <tr r="L28" s="1"/>
      </tp>
      <tp>
        <v>1</v>
        <stp/>
        <stp>##V3_BDPV12</stp>
        <stp>EURAUD Curncy</stp>
        <stp>QUOTE_FACTOR</stp>
        <stp>[Crispin Spreadsheet.xlsx]OEI!R29C12</stp>
        <tr r="L29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34.11</v>
        <stp/>
        <stp>##V3_BDPV12</stp>
        <stp>IGLN LN Equity</stp>
        <stp>PX_YEST_CLOSE</stp>
        <stp>[Crispin Spreadsheet.xlsx]OPE!R45C6</stp>
        <tr r="F45" s="7"/>
      </tp>
      <tp t="s">
        <v>USD</v>
        <stp/>
        <stp>##V3_BDPV12</stp>
        <stp>GE US Equity</stp>
        <stp>CRNCY</stp>
        <stp>[Crispin Spreadsheet.xlsx]OEI!R721C4</stp>
        <tr r="D721" s="1"/>
      </tp>
      <tp>
        <v>159.06</v>
        <stp/>
        <stp>##V3_BDPV12</stp>
        <stp>BARC LN Equity</stp>
        <stp>PX_YEST_CLOSE</stp>
        <stp>[Crispin Spreadsheet.xlsx]OPE!R33C6</stp>
        <tr r="F33" s="7"/>
      </tp>
      <tp>
        <v>186.9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GCA Comdty</stp>
        <stp>CRNCY</stp>
        <stp>[Crispin Spreadsheet.xlsx]OEI!R842C4</stp>
        <tr r="D842" s="1"/>
      </tp>
      <tp>
        <v>144.58000000000001</v>
        <stp/>
        <stp>##V3_BDPV12</stp>
        <stp>EURJPY Curncy</stp>
        <stp>PX_YEST_CLOSE</stp>
        <stp>[Crispin Spreadsheet.xlsx]SWAN!R37C30</stp>
        <tr r="AD37" s="3"/>
      </tp>
      <tp>
        <v>144.58000000000001</v>
        <stp/>
        <stp>##V3_BDPV12</stp>
        <stp>EURJPY Curncy</stp>
        <stp>PX_YEST_CLOSE</stp>
        <stp>[Crispin Spreadsheet.xlsx]SWAN!R36C30</stp>
        <tr r="AD36" s="3"/>
      </tp>
      <tp>
        <v>144.58000000000001</v>
        <stp/>
        <stp>##V3_BDPV12</stp>
        <stp>EURJPY Curncy</stp>
        <stp>PX_YEST_CLOSE</stp>
        <stp>[Crispin Spreadsheet.xlsx]SWAN!R38C30</stp>
        <tr r="AD38" s="3"/>
      </tp>
      <tp>
        <v>1</v>
        <stp/>
        <stp>##V3_BDPV12</stp>
        <stp>EURGBP Curncy</stp>
        <stp>QUOTE_FACTOR</stp>
        <stp>[Crispin Spreadsheet.xlsx]OEI!R882C12</stp>
        <tr r="L882" s="1"/>
      </tp>
      <tp>
        <v>1</v>
        <stp/>
        <stp>##V3_BDPV12</stp>
        <stp>EURGBP Curncy</stp>
        <stp>QUOTE_FACTOR</stp>
        <stp>[Crispin Spreadsheet.xlsx]OEI!R885C12</stp>
        <tr r="L885" s="1"/>
      </tp>
      <tp>
        <v>1</v>
        <stp/>
        <stp>##V3_BDPV12</stp>
        <stp>EURGBP Curncy</stp>
        <stp>QUOTE_FACTOR</stp>
        <stp>[Crispin Spreadsheet.xlsx]OEI!R895C12</stp>
        <tr r="L895" s="1"/>
      </tp>
      <tp>
        <v>1</v>
        <stp/>
        <stp>##V3_BDPV12</stp>
        <stp>EURGBP Curncy</stp>
        <stp>QUOTE_FACTOR</stp>
        <stp>[Crispin Spreadsheet.xlsx]OEI!R873C12</stp>
        <tr r="L873" s="1"/>
      </tp>
      <tp>
        <v>1</v>
        <stp/>
        <stp>##V3_BDPV12</stp>
        <stp>EURGBP Curncy</stp>
        <stp>QUOTE_FACTOR</stp>
        <stp>[Crispin Spreadsheet.xlsx]OEI!R872C12</stp>
        <tr r="L872" s="1"/>
      </tp>
      <tp>
        <v>1</v>
        <stp/>
        <stp>##V3_BDPV12</stp>
        <stp>EURGBP Curncy</stp>
        <stp>QUOTE_FACTOR</stp>
        <stp>[Crispin Spreadsheet.xlsx]OEI!R871C12</stp>
        <tr r="L871" s="1"/>
      </tp>
      <tp>
        <v>1</v>
        <stp/>
        <stp>##V3_BDPV12</stp>
        <stp>EURGBP Curncy</stp>
        <stp>QUOTE_FACTOR</stp>
        <stp>[Crispin Spreadsheet.xlsx]OEI!R870C12</stp>
        <tr r="L870" s="1"/>
      </tp>
      <tp>
        <v>1</v>
        <stp/>
        <stp>##V3_BDPV12</stp>
        <stp>EURGBP Curncy</stp>
        <stp>QUOTE_FACTOR</stp>
        <stp>[Crispin Spreadsheet.xlsx]OEI!R875C12</stp>
        <tr r="L875" s="1"/>
      </tp>
      <tp>
        <v>1</v>
        <stp/>
        <stp>##V3_BDPV12</stp>
        <stp>EURGBP Curncy</stp>
        <stp>QUOTE_FACTOR</stp>
        <stp>[Crispin Spreadsheet.xlsx]OEI!R874C12</stp>
        <tr r="L874" s="1"/>
      </tp>
      <tp>
        <v>1</v>
        <stp/>
        <stp>##V3_BDPV12</stp>
        <stp>EURGBP Curncy</stp>
        <stp>QUOTE_FACTOR</stp>
        <stp>[Crispin Spreadsheet.xlsx]OEI!R878C12</stp>
        <tr r="L878" s="1"/>
      </tp>
      <tp>
        <v>1</v>
        <stp/>
        <stp>##V3_BDPV12</stp>
        <stp>EURGBP Curncy</stp>
        <stp>QUOTE_FACTOR</stp>
        <stp>[Crispin Spreadsheet.xlsx]OEI!R835C12</stp>
        <tr r="L835" s="1"/>
      </tp>
      <tp t="s">
        <v>GBp</v>
        <stp/>
        <stp>##V3_BDPV12</stp>
        <stp>AO/ LN Equity</stp>
        <stp>CRNCY</stp>
        <stp>[Crispin Spreadsheet.xlsx]OEI!R456C4</stp>
        <tr r="D456" s="1"/>
      </tp>
      <tp t="s">
        <v>GBp</v>
        <stp/>
        <stp>##V3_BDPV12</stp>
        <stp>BA/ LN Equity</stp>
        <stp>CRNCY</stp>
        <stp>[Crispin Spreadsheet.xlsx]OEI!R468C4</stp>
        <tr r="D468" s="1"/>
      </tp>
      <tp>
        <v>4.6578999999999997</v>
        <stp/>
        <stp>##V3_BDPV12</stp>
        <stp>EURMYR Curncy</stp>
        <stp>PX_YEST_CLOSE</stp>
        <stp>[Crispin Spreadsheet.xlsx]SWAN!R42C30</stp>
        <tr r="AD42" s="3"/>
      </tp>
      <tp>
        <v>4.6578999999999997</v>
        <stp/>
        <stp>##V3_BDPV12</stp>
        <stp>EURMYR Curncy</stp>
        <stp>PX_YEST_CLOSE</stp>
        <stp>[Crispin Spreadsheet.xlsx]SWAN!R41C30</stp>
        <tr r="AD41" s="3"/>
      </tp>
      <tp>
        <v>10.2681</v>
        <stp/>
        <stp>##V3_BDPV12</stp>
        <stp>EURNOK Curncy</stp>
        <stp>PX_YEST_CLOSE</stp>
        <stp>[Crispin Spreadsheet.xlsx]SWAN!R49C30</stp>
        <tr r="AD49" s="3"/>
      </tp>
      <tp>
        <v>10.2681</v>
        <stp/>
        <stp>##V3_BDPV12</stp>
        <stp>EURNOK Curncy</stp>
        <stp>PX_YEST_CLOSE</stp>
        <stp>[Crispin Spreadsheet.xlsx]SWAN!R48C30</stp>
        <tr r="AD48" s="3"/>
      </tp>
      <tp>
        <v>10.2681</v>
        <stp/>
        <stp>##V3_BDPV12</stp>
        <stp>EURNOK Curncy</stp>
        <stp>PX_YEST_CLOSE</stp>
        <stp>[Crispin Spreadsheet.xlsx]SWAN!R52C30</stp>
        <tr r="AD52" s="3"/>
      </tp>
      <tp>
        <v>10.2681</v>
        <stp/>
        <stp>##V3_BDPV12</stp>
        <stp>EURNOK Curncy</stp>
        <stp>PX_YEST_CLOSE</stp>
        <stp>[Crispin Spreadsheet.xlsx]SWAN!R51C30</stp>
        <tr r="AD51" s="3"/>
      </tp>
      <tp>
        <v>10.2681</v>
        <stp/>
        <stp>##V3_BDPV12</stp>
        <stp>EURNOK Curncy</stp>
        <stp>PX_YEST_CLOSE</stp>
        <stp>[Crispin Spreadsheet.xlsx]SWAN!R50C30</stp>
        <tr r="AD50" s="3"/>
      </tp>
      <tp>
        <v>1</v>
        <stp/>
        <stp>##V3_BDPV12</stp>
        <stp>EURGBP Curncy</stp>
        <stp>QUOTE_FACTOR</stp>
        <stp>[Crispin Spreadsheet.xlsx]OEI!R355C12</stp>
        <tr r="L355" s="1"/>
      </tp>
      <tp>
        <v>1.54033</v>
        <stp/>
        <stp>##V3_BDPV12</stp>
        <stp>EURAUD Curncy</stp>
        <stp>PX_YEST_CLOSE</stp>
        <stp>[Crispin Spreadsheet.xlsx]SWAN!R10C30</stp>
        <tr r="AD10" s="3"/>
      </tp>
      <tp>
        <v>113</v>
        <stp/>
        <stp>##V3_BDPV12</stp>
        <stp>RE/ LN Equity</stp>
        <stp>PX_YEST_CLOSE</stp>
        <stp>[Crispin Spreadsheet.xlsx]SWAN!R119C6</stp>
        <tr r="F119" s="3"/>
      </tp>
      <tp>
        <v>5.6197999999999997</v>
        <stp/>
        <stp>##V3_BDPV12</stp>
        <stp>EURBRL Curncy</stp>
        <stp>PX_YEST_CLOSE</stp>
        <stp>[Crispin Spreadsheet.xlsx]SWAN!R13C30</stp>
        <tr r="AD13" s="3"/>
      </tp>
      <tp>
        <v>1.3912800000000001</v>
        <stp/>
        <stp>##V3_BDPV12</stp>
        <stp>EURCAD Curncy</stp>
        <stp>PX_YEST_CLOSE</stp>
        <stp>[Crispin Spreadsheet.xlsx]SWAN!R18C30</stp>
        <tr r="AD18" s="3"/>
      </tp>
      <tp>
        <v>1.3912800000000001</v>
        <stp/>
        <stp>##V3_BDPV12</stp>
        <stp>EURCAD Curncy</stp>
        <stp>PX_YEST_CLOSE</stp>
        <stp>[Crispin Spreadsheet.xlsx]SWAN!R16C30</stp>
        <tr r="AD16" s="3"/>
      </tp>
      <tp>
        <v>1.3912800000000001</v>
        <stp/>
        <stp>##V3_BDPV12</stp>
        <stp>EURCAD Curncy</stp>
        <stp>PX_YEST_CLOSE</stp>
        <stp>[Crispin Spreadsheet.xlsx]SWAN!R17C30</stp>
        <tr r="AD17" s="3"/>
      </tp>
      <tp>
        <v>0.98319999999999996</v>
        <stp/>
        <stp>##V3_BDPV12</stp>
        <stp>EURCHF Curncy</stp>
        <stp>PX_YEST_CLOSE</stp>
        <stp>[Crispin Spreadsheet.xlsx]SWAN!R73C30</stp>
        <tr r="AD73" s="3"/>
      </tp>
      <tp>
        <v>0.98319999999999996</v>
        <stp/>
        <stp>##V3_BDPV12</stp>
        <stp>EURCHF Curncy</stp>
        <stp>PX_YEST_CLOSE</stp>
        <stp>[Crispin Spreadsheet.xlsx]SWAN!R74C30</stp>
        <tr r="AD74" s="3"/>
      </tp>
      <tp>
        <v>0.98319999999999996</v>
        <stp/>
        <stp>##V3_BDPV12</stp>
        <stp>EURCHF Curncy</stp>
        <stp>PX_YEST_CLOSE</stp>
        <stp>[Crispin Spreadsheet.xlsx]SWAN!R75C30</stp>
        <tr r="AD75" s="3"/>
      </tp>
      <tp>
        <v>7.4363000000000001</v>
        <stp/>
        <stp>##V3_BDPV12</stp>
        <stp>EURDKK Curncy</stp>
        <stp>PX_YEST_CLOSE</stp>
        <stp>[Crispin Spreadsheet.xlsx]SWAN!R22C30</stp>
        <tr r="AD22" s="3"/>
      </tp>
      <tp>
        <v>7.4363000000000001</v>
        <stp/>
        <stp>##V3_BDPV12</stp>
        <stp>EURDKK Curncy</stp>
        <stp>PX_YEST_CLOSE</stp>
        <stp>[Crispin Spreadsheet.xlsx]SWAN!R21C30</stp>
        <tr r="AD21" s="3"/>
      </tp>
      <tp>
        <v>488.35</v>
        <stp/>
        <stp>##V3_BDPV12</stp>
        <stp>BP/ LN Equity</stp>
        <stp>PX_YEST_CLOSE</stp>
        <stp>[Crispin Spreadsheet.xlsx]OEI!R477C6</stp>
        <tr r="F47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0.85989000000000004</v>
        <stp/>
        <stp>##V3_BDPV12</stp>
        <stp>EURGBp Curncy</stp>
        <stp>PX_YEST_CLOSE</stp>
        <stp>[Crispin Spreadsheet.xlsx]SWAN!R78C30</stp>
        <tr r="AD78" s="3"/>
      </tp>
      <tp>
        <v>0.85989000000000004</v>
        <stp/>
        <stp>##V3_BDPV12</stp>
        <stp>EURGBp Curncy</stp>
        <stp>PX_YEST_CLOSE</stp>
        <stp>[Crispin Spreadsheet.xlsx]SWAN!R79C30</stp>
        <tr r="AD79" s="3"/>
      </tp>
      <tp>
        <v>0.85989000000000004</v>
        <stp/>
        <stp>##V3_BDPV12</stp>
        <stp>EURGBP Curncy</stp>
        <stp>PX_YEST_CLOSE</stp>
        <stp>[Crispin Spreadsheet.xlsx]SWAN!R90C30</stp>
        <tr r="AD90" s="3"/>
      </tp>
      <tp>
        <v>0.85989000000000004</v>
        <stp/>
        <stp>##V3_BDPV12</stp>
        <stp>EURGBp Curncy</stp>
        <stp>PX_YEST_CLOSE</stp>
        <stp>[Crispin Spreadsheet.xlsx]SWAN!R98C30</stp>
        <tr r="AD98" s="3"/>
      </tp>
      <tp>
        <v>0.85989000000000004</v>
        <stp/>
        <stp>##V3_BDPV12</stp>
        <stp>EURGBp Curncy</stp>
        <stp>PX_YEST_CLOSE</stp>
        <stp>[Crispin Spreadsheet.xlsx]SWAN!R99C30</stp>
        <tr r="AD99" s="3"/>
      </tp>
      <tp>
        <v>0.85989000000000004</v>
        <stp/>
        <stp>##V3_BDPV12</stp>
        <stp>EURGBp Curncy</stp>
        <stp>PX_YEST_CLOSE</stp>
        <stp>[Crispin Spreadsheet.xlsx]SWAN!R94C30</stp>
        <tr r="AD94" s="3"/>
      </tp>
      <tp>
        <v>0.85989000000000004</v>
        <stp/>
        <stp>##V3_BDPV12</stp>
        <stp>EURGBp Curncy</stp>
        <stp>PX_YEST_CLOSE</stp>
        <stp>[Crispin Spreadsheet.xlsx]SWAN!R95C30</stp>
        <tr r="AD95" s="3"/>
      </tp>
      <tp>
        <v>0.85989000000000004</v>
        <stp/>
        <stp>##V3_BDPV12</stp>
        <stp>EURGBp Curncy</stp>
        <stp>PX_YEST_CLOSE</stp>
        <stp>[Crispin Spreadsheet.xlsx]SWAN!R96C30</stp>
        <tr r="AD96" s="3"/>
      </tp>
      <tp>
        <v>0.85989000000000004</v>
        <stp/>
        <stp>##V3_BDPV12</stp>
        <stp>EURGBp Curncy</stp>
        <stp>PX_YEST_CLOSE</stp>
        <stp>[Crispin Spreadsheet.xlsx]SWAN!R97C30</stp>
        <tr r="AD97" s="3"/>
      </tp>
      <tp>
        <v>0.85989000000000004</v>
        <stp/>
        <stp>##V3_BDPV12</stp>
        <stp>EURGBp Curncy</stp>
        <stp>PX_YEST_CLOSE</stp>
        <stp>[Crispin Spreadsheet.xlsx]SWAN!R91C30</stp>
        <tr r="AD91" s="3"/>
      </tp>
      <tp>
        <v>0.85989000000000004</v>
        <stp/>
        <stp>##V3_BDPV12</stp>
        <stp>EURGBp Curncy</stp>
        <stp>PX_YEST_CLOSE</stp>
        <stp>[Crispin Spreadsheet.xlsx]SWAN!R92C30</stp>
        <tr r="AD92" s="3"/>
      </tp>
      <tp>
        <v>0.85989000000000004</v>
        <stp/>
        <stp>##V3_BDPV12</stp>
        <stp>EURGBp Curncy</stp>
        <stp>PX_YEST_CLOSE</stp>
        <stp>[Crispin Spreadsheet.xlsx]SWAN!R93C30</stp>
        <tr r="AD93" s="3"/>
      </tp>
      <tp>
        <v>0.85989000000000004</v>
        <stp/>
        <stp>##V3_BDPV12</stp>
        <stp>EURGBP Curncy</stp>
        <stp>PX_YEST_CLOSE</stp>
        <stp>[Crispin Spreadsheet.xlsx]SWAN!R84C30</stp>
        <tr r="AD84" s="3"/>
      </tp>
      <tp>
        <v>0.85989000000000004</v>
        <stp/>
        <stp>##V3_BDPV12</stp>
        <stp>EURGBP Curncy</stp>
        <stp>PX_YEST_CLOSE</stp>
        <stp>[Crispin Spreadsheet.xlsx]SWAN!R83C30</stp>
        <tr r="AD83" s="3"/>
      </tp>
      <tp>
        <v>0.85989000000000004</v>
        <stp/>
        <stp>##V3_BDPV12</stp>
        <stp>EURGBp Curncy</stp>
        <stp>PX_YEST_CLOSE</stp>
        <stp>[Crispin Spreadsheet.xlsx]SWAN!R88C30</stp>
        <tr r="AD88" s="3"/>
      </tp>
      <tp>
        <v>0.85989000000000004</v>
        <stp/>
        <stp>##V3_BDPV12</stp>
        <stp>EURGBp Curncy</stp>
        <stp>PX_YEST_CLOSE</stp>
        <stp>[Crispin Spreadsheet.xlsx]SWAN!R89C30</stp>
        <tr r="AD89" s="3"/>
      </tp>
      <tp>
        <v>0.85989000000000004</v>
        <stp/>
        <stp>##V3_BDPV12</stp>
        <stp>EURGBp Curncy</stp>
        <stp>PX_YEST_CLOSE</stp>
        <stp>[Crispin Spreadsheet.xlsx]SWAN!R85C30</stp>
        <tr r="AD85" s="3"/>
      </tp>
      <tp>
        <v>0.85989000000000004</v>
        <stp/>
        <stp>##V3_BDPV12</stp>
        <stp>EURGBp Curncy</stp>
        <stp>PX_YEST_CLOSE</stp>
        <stp>[Crispin Spreadsheet.xlsx]SWAN!R86C30</stp>
        <tr r="AD86" s="3"/>
      </tp>
      <tp>
        <v>0.85989000000000004</v>
        <stp/>
        <stp>##V3_BDPV12</stp>
        <stp>EURGBp Curncy</stp>
        <stp>PX_YEST_CLOSE</stp>
        <stp>[Crispin Spreadsheet.xlsx]SWAN!R87C30</stp>
        <tr r="AD87" s="3"/>
      </tp>
      <tp>
        <v>0.85989000000000004</v>
        <stp/>
        <stp>##V3_BDPV12</stp>
        <stp>EURGBp Curncy</stp>
        <stp>PX_YEST_CLOSE</stp>
        <stp>[Crispin Spreadsheet.xlsx]SWAN!R80C30</stp>
        <tr r="AD80" s="3"/>
      </tp>
      <tp>
        <v>0.85989000000000004</v>
        <stp/>
        <stp>##V3_BDPV12</stp>
        <stp>EURGBp Curncy</stp>
        <stp>PX_YEST_CLOSE</stp>
        <stp>[Crispin Spreadsheet.xlsx]SWAN!R81C30</stp>
        <tr r="AD81" s="3"/>
      </tp>
      <tp>
        <v>0.85989000000000004</v>
        <stp/>
        <stp>##V3_BDPV12</stp>
        <stp>EURGBp Curncy</stp>
        <stp>PX_YEST_CLOSE</stp>
        <stp>[Crispin Spreadsheet.xlsx]SWAN!R82C30</stp>
        <tr r="AD82" s="3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17.77</v>
        <stp/>
        <stp>##V3_BDPV12</stp>
        <stp>EURZAr Curncy</stp>
        <stp>PX_YEST_CLOSE</stp>
        <stp>[Crispin Spreadsheet.xlsx]SWAN!R62C30</stp>
        <tr r="AD62" s="3"/>
      </tp>
      <tp>
        <v>10.849</v>
        <stp/>
        <stp>##V3_BDPV12</stp>
        <stp>EURSEK Curncy</stp>
        <stp>PX_YEST_CLOSE</stp>
        <stp>[Crispin Spreadsheet.xlsx]SWAN!R69C30</stp>
        <tr r="AD69" s="3"/>
      </tp>
      <tp>
        <v>10.849</v>
        <stp/>
        <stp>##V3_BDPV12</stp>
        <stp>EURSEK Curncy</stp>
        <stp>PX_YEST_CLOSE</stp>
        <stp>[Crispin Spreadsheet.xlsx]SWAN!R68C30</stp>
        <tr r="AD68" s="3"/>
      </tp>
      <tp>
        <v>1.4313</v>
        <stp/>
        <stp>##V3_BDPV12</stp>
        <stp>EURSGD Curncy</stp>
        <stp>PX_YEST_CLOSE</stp>
        <stp>[Crispin Spreadsheet.xlsx]SWAN!R59C30</stp>
        <tr r="AD59" s="3"/>
      </tp>
      <tp>
        <v>10.849</v>
        <stp/>
        <stp>##V3_BDPV12</stp>
        <stp>EURSEK Curncy</stp>
        <stp>PX_YEST_CLOSE</stp>
        <stp>[Crispin Spreadsheet.xlsx]SWAN!R70C30</stp>
        <tr r="AD70" s="3"/>
      </tp>
      <tp>
        <v>1.0395000000000001</v>
        <stp/>
        <stp>##V3_BDPV12</stp>
        <stp>EURUSD Curncy</stp>
        <stp>PX_YEST_CLOSE</stp>
        <stp>[Crispin Spreadsheet.xlsx]SWAN!R55C30</stp>
        <tr r="AD55" s="3"/>
      </tp>
      <tp>
        <v>1.0395000000000001</v>
        <stp/>
        <stp>##V3_BDPV12</stp>
        <stp>EURUSD Curncy</stp>
        <stp>PX_YEST_CLOSE</stp>
        <stp>[Crispin Spreadsheet.xlsx]SWAN!R56C30</stp>
        <tr r="AD56" s="3"/>
      </tp>
      <tp>
        <v>19.16</v>
        <stp/>
        <stp>##V3_BDPV12</stp>
        <stp>MMB FP Equity</stp>
        <stp>PX_YEST_CLOSE</stp>
        <stp>[Crispin Spreadsheet.xlsx]OEI!R114C6</stp>
        <tr r="F114" s="1"/>
      </tp>
      <tp>
        <v>30.25</v>
        <stp/>
        <stp>##V3_BDPV12</stp>
        <stp>UOB SP Equity</stp>
        <stp>PX_YEST_CLOSE</stp>
        <stp>[Crispin Spreadsheet.xlsx]OEI!R366C6</stp>
        <tr r="F366" s="1"/>
      </tp>
      <tp>
        <v>0.87639999999999996</v>
        <stp/>
        <stp>##V3_BDPV12</stp>
        <stp>SAB SQ Equity</stp>
        <stp>PX_YEST_CLOSE</stp>
        <stp>[Crispin Spreadsheet.xlsx]OEI!R379C6</stp>
        <tr r="F379" s="1"/>
      </tp>
      <tp>
        <v>27.7</v>
        <stp/>
        <stp>##V3_BDPV12</stp>
        <stp>BVC LN Equity</stp>
        <stp>PX_YEST_CLOSE</stp>
        <stp>[Crispin Spreadsheet.xlsx]OEI!R471C6</stp>
        <tr r="F471" s="1"/>
      </tp>
      <tp>
        <v>49.16</v>
        <stp/>
        <stp>##V3_BDPV12</stp>
        <stp>WES AU Equity</stp>
        <stp>PX_YEST_CLOSE</stp>
        <stp>[Crispin Spreadsheet.xlsx]OEI!R26C6</stp>
        <tr r="F26" s="1"/>
      </tp>
      <tp>
        <v>7.5670000000000002</v>
        <stp/>
        <stp>##V3_BDPV12</stp>
        <stp>LHA GY Equity</stp>
        <stp>PX_YEST_CLOSE</stp>
        <stp>[Crispin Spreadsheet.xlsx]OEI!R158C6</stp>
        <tr r="F158" s="1"/>
      </tp>
      <tp>
        <v>77.099999999999994</v>
        <stp/>
        <stp>##V3_BDPV12</stp>
        <stp>IPF LN Equity</stp>
        <stp>PX_YEST_CLOSE</stp>
        <stp>[Crispin Spreadsheet.xlsx]OEI!R537C6</stp>
        <tr r="F537" s="1"/>
      </tp>
      <tp t="s">
        <v>GBp</v>
        <stp/>
        <stp>##V3_BDPV12</stp>
        <stp>BOO LN Equity</stp>
        <stp>CRNCY</stp>
        <stp>[Crispin Spreadsheet.xlsx]OEI!R476C4</stp>
        <tr r="D476" s="1"/>
      </tp>
      <tp>
        <v>142.63999999999999</v>
        <stp/>
        <stp>##V3_BDPV12</stp>
        <stp>EOG US Equity</stp>
        <stp>PX_YEST_CLOSE</stp>
        <stp>[Crispin Spreadsheet.xlsx]OEI!R705C6</stp>
        <tr r="F705" s="1"/>
      </tp>
      <tp>
        <v>178.5</v>
        <stp/>
        <stp>##V3_BDPV12</stp>
        <stp>VWS DC Equity</stp>
        <stp>PX_YEST_CLOSE</stp>
        <stp>[Crispin Spreadsheet.xlsx]OEI!R72C6</stp>
        <tr r="F72" s="1"/>
      </tp>
      <tp>
        <v>78.89</v>
        <stp/>
        <stp>##V3_BDPV12</stp>
        <stp>CHD US Equity</stp>
        <stp>PX_YEST_CLOSE</stp>
        <stp>[Crispin Spreadsheet.xlsx]OEI!R682C6</stp>
        <tr r="F682" s="1"/>
      </tp>
      <tp t="s">
        <v>CAD</v>
        <stp/>
        <stp>##V3_BDPV12</stp>
        <stp>PEY CN Equity</stp>
        <stp>CRNCY</stp>
        <stp>[Crispin Spreadsheet.xlsx]OEI!R59C4</stp>
        <tr r="D59" s="1"/>
      </tp>
      <tp>
        <v>175</v>
        <stp/>
        <stp>##V3_BDPV12</stp>
        <stp>CME US Equity</stp>
        <stp>PX_YEST_CLOSE</stp>
        <stp>[Crispin Spreadsheet.xlsx]OEI!R687C6</stp>
        <tr r="F687" s="1"/>
      </tp>
      <tp>
        <v>1725</v>
        <stp/>
        <stp>##V3_BDPV12</stp>
        <stp>SSE LN Equity</stp>
        <stp>PX_YEST_CLOSE</stp>
        <stp>[Crispin Spreadsheet.xlsx]OEI!R614C6</stp>
        <tr r="F614" s="1"/>
      </tp>
      <tp>
        <v>15.6</v>
        <stp/>
        <stp>##V3_BDPV12</stp>
        <stp>RHK GY Equity</stp>
        <stp>PX_YEST_CLOSE</stp>
        <stp>[Crispin Spreadsheet.xlsx]OEI!R178C6</stp>
        <tr r="F178" s="1"/>
      </tp>
      <tp t="s">
        <v>GBp</v>
        <stp/>
        <stp>##V3_BDPV12</stp>
        <stp>CNA LN Equity</stp>
        <stp>CRNCY</stp>
        <stp>[Crispin Spreadsheet.xlsx]OEI!R487C4</stp>
        <tr r="D487" s="1"/>
      </tp>
      <tp t="s">
        <v>GBp</v>
        <stp/>
        <stp>##V3_BDPV12</stp>
        <stp>BKG LN Equity</stp>
        <stp>CRNCY</stp>
        <stp>[Crispin Spreadsheet.xlsx]OEI!R472C4</stp>
        <tr r="D472" s="1"/>
      </tp>
      <tp>
        <v>17</v>
        <stp/>
        <stp>##V3_BDPV12</stp>
        <stp>AVO LN Equity</stp>
        <stp>PX_YEST_CLOSE</stp>
        <stp>[Crispin Spreadsheet.xlsx]OEI!R451C6</stp>
        <tr r="F451" s="1"/>
      </tp>
      <tp t="s">
        <v>EUR</v>
        <stp/>
        <stp>##V3_BDPV12</stp>
        <stp>RWE GY Equity</stp>
        <stp>CRNCY</stp>
        <stp>[Crispin Spreadsheet.xlsx]OEI!R179C4</stp>
        <tr r="D179" s="1"/>
      </tp>
      <tp>
        <v>1.3029999999999999</v>
        <stp/>
        <stp>##V3_BDPV12</stp>
        <stp>SRS IM Equity</stp>
        <stp>PX_YEST_CLOSE</stp>
        <stp>[Crispin Spreadsheet.xlsx]OEI!R246C6</stp>
        <tr r="F246" s="1"/>
      </tp>
      <tp>
        <v>170.5</v>
        <stp/>
        <stp>##V3_BDPV12</stp>
        <stp>SRP LN Equity</stp>
        <stp>PX_YEST_CLOSE</stp>
        <stp>[Crispin Spreadsheet.xlsx]OEI!R605C6</stp>
        <tr r="F605" s="1"/>
      </tp>
      <tp>
        <v>27.27</v>
        <stp/>
        <stp>##V3_BDPV12</stp>
        <stp>CS FP Equity</stp>
        <stp>PX_YEST_CLOSE</stp>
        <stp>[Crispin Spreadsheet.xlsx]OEI!R94C6</stp>
        <tr r="F94" s="1"/>
      </tp>
      <tp>
        <v>78.14</v>
        <stp/>
        <stp>##V3_BDPV12</stp>
        <stp>ITV LN Equity</stp>
        <stp>PX_YEST_CLOSE</stp>
        <stp>[Crispin Spreadsheet.xlsx]OEI!R543C6</stp>
        <tr r="F543" s="1"/>
      </tp>
      <tp t="s">
        <v>USD</v>
        <stp/>
        <stp>##V3_BDPV12</stp>
        <stp>LVS US Equity</stp>
        <stp>CRNCY</stp>
        <stp>[Crispin Spreadsheet.xlsx]OEI!R742C4</stp>
        <tr r="D742" s="1"/>
      </tp>
      <tp t="s">
        <v>GBp</v>
        <stp/>
        <stp>##V3_BDPV12</stp>
        <stp>HAS LN Equity</stp>
        <stp>CRNCY</stp>
        <stp>[Crispin Spreadsheet.xlsx]OEI!R518C4</stp>
        <tr r="D518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37.15</v>
        <stp/>
        <stp>##V3_BDPV12</stp>
        <stp>FCX US Equity</stp>
        <stp>PX_YEST_CLOSE</stp>
        <stp>[Crispin Spreadsheet.xlsx]OEI!R719C6</stp>
        <tr r="F719" s="1"/>
      </tp>
      <tp t="s">
        <v>SGD</v>
        <stp/>
        <stp>##V3_BDPV12</stp>
        <stp>GGR SP Equity</stp>
        <stp>CRNCY</stp>
        <stp>[Crispin Spreadsheet.xlsx]OPE!R22C4</stp>
        <tr r="D22" s="7"/>
      </tp>
      <tp>
        <v>134.81</v>
        <stp/>
        <stp>##V3_BDPV12</stp>
        <stp>RY CN Equity</stp>
        <stp>PX_YEST_CLOSE</stp>
        <stp>[Crispin Spreadsheet.xlsx]OEI!R61C6</stp>
        <tr r="F61" s="1"/>
      </tp>
      <tp>
        <v>19356</v>
        <stp/>
        <stp>##V3_BDPV12</stp>
        <stp>YBYA Index</stp>
        <stp>LAST_PRICE</stp>
        <stp>[Crispin Spreadsheet.xlsx]OEI!R447C7</stp>
        <tr r="G447" s="1"/>
      </tp>
      <tp>
        <v>19526</v>
        <stp/>
        <stp>##V3_BDPV12</stp>
        <stp>YBYA Index</stp>
        <stp>PX_YEST_CLOSE</stp>
        <stp>[Crispin Spreadsheet.xlsx]OEI!R447C6</stp>
        <tr r="F447" s="1"/>
      </tp>
      <tp>
        <v>2.875</v>
        <stp/>
        <stp>##V3_BDPV12</stp>
        <stp>AGFB BB Equity</stp>
        <stp>PX_YEST_CLOSE</stp>
        <stp>[Crispin Spreadsheet.xlsx]OEI!R36C6</stp>
        <tr r="F36" s="1"/>
      </tp>
      <tp t="s">
        <v>GBp</v>
        <stp/>
        <stp>##V3_BDPV12</stp>
        <stp>PLUS LN Equity</stp>
        <stp>CRNCY</stp>
        <stp>[Crispin Spreadsheet.xlsx]OPE!R55C4</stp>
        <tr r="D55" s="7"/>
      </tp>
      <tp>
        <v>113.85599999999999</v>
        <stp/>
        <stp>##V3_BDPV12</stp>
        <stp>GB00BDX8CX86 Govt</stp>
        <stp>PX_YEST_CLOSE</stp>
        <stp>[Crispin Spreadsheet.xlsx]GILT!R11C6</stp>
        <tr r="F11" s="4"/>
      </tp>
      <tp t="s">
        <v>EUR</v>
        <stp/>
        <stp>##V3_BDPV12</stp>
        <stp>DG FP Equity</stp>
        <stp>CRNCY</stp>
        <stp>[Crispin Spreadsheet.xlsx]OEI!R140C4</stp>
        <tr r="D140" s="1"/>
      </tp>
      <tp t="s">
        <v>USD</v>
        <stp/>
        <stp>##V3_BDPV12</stp>
        <stp>SIA Comdty</stp>
        <stp>CRNCY</stp>
        <stp>[Crispin Spreadsheet.xlsx]OEI!R843C4</stp>
        <tr r="D843" s="1"/>
      </tp>
      <tp>
        <v>347</v>
        <stp/>
        <stp>##V3_BDPV12</stp>
        <stp>QQ/ LN Equity</stp>
        <stp>PX_YEST_CLOSE</stp>
        <stp>[Crispin Spreadsheet.xlsx]OEI!R587C6</stp>
        <tr r="F587" s="1"/>
      </tp>
      <tp t="s">
        <v>GBP</v>
        <stp/>
        <stp>##V3_BDPV12</stp>
        <stp>GB00BFMCN652 Govt</stp>
        <stp>CRNCY</stp>
        <stp>[Crispin Spreadsheet.xlsx]GILT!R9C4</stp>
        <tr r="D9" s="4"/>
      </tp>
      <tp t="s">
        <v>EUR</v>
        <stp/>
        <stp>##V3_BDPV12</stp>
        <stp>SY1 GY Equity</stp>
        <stp>CRNCY</stp>
        <stp>[Crispin Spreadsheet.xlsx]OEI!R186C4</stp>
        <tr r="D186" s="1"/>
      </tp>
      <tp>
        <v>0.82499999999999996</v>
        <stp/>
        <stp>##V3_BDPV12</stp>
        <stp>WGX AU Equity</stp>
        <stp>PX_YEST_CLOSE</stp>
        <stp>[Crispin Spreadsheet.xlsx]OEI!R27C6</stp>
        <tr r="F27" s="1"/>
      </tp>
      <tp>
        <v>256</v>
        <stp/>
        <stp>##V3_BDPV12</stp>
        <stp>NWG LN Equity</stp>
        <stp>PX_YEST_CLOSE</stp>
        <stp>[Crispin Spreadsheet.xlsx]OEI!R601C6</stp>
        <tr r="F601" s="1"/>
      </tp>
      <tp>
        <v>4.8630000000000004</v>
        <stp/>
        <stp>##V3_BDPV12</stp>
        <stp>SRG IM Equity</stp>
        <stp>PX_YEST_CLOSE</stp>
        <stp>[Crispin Spreadsheet.xlsx]OEI!R247C6</stp>
        <tr r="F247" s="1"/>
      </tp>
      <tp t="s">
        <v>USD</v>
        <stp/>
        <stp>##V3_BDPV12</stp>
        <stp>BVN US Equity</stp>
        <stp>CRNCY</stp>
        <stp>[Crispin Spreadsheet.xlsx]OEI!R683C4</stp>
        <tr r="D683" s="1"/>
      </tp>
      <tp t="s">
        <v>EUR</v>
        <stp/>
        <stp>##V3_BDPV12</stp>
        <stp>STM FP Equity</stp>
        <stp>CRNCY</stp>
        <stp>[Crispin Spreadsheet.xlsx]OEI!R132C4</stp>
        <tr r="D132" s="1"/>
      </tp>
      <tp t="s">
        <v>USD</v>
        <stp/>
        <stp>##V3_BDPV12</stp>
        <stp>JPM US Equity</stp>
        <stp>CRNCY</stp>
        <stp>[Crispin Spreadsheet.xlsx]OEI!R735C4</stp>
        <tr r="D735" s="1"/>
      </tp>
      <tp>
        <v>14.93</v>
        <stp/>
        <stp>##V3_BDPV12</stp>
        <stp>RBI AV Equity</stp>
        <stp>PX_YEST_CLOSE</stp>
        <stp>[Crispin Spreadsheet.xlsx]OEI!R32C6</stp>
        <tr r="F32" s="1"/>
      </tp>
      <tp>
        <v>598.5</v>
        <stp/>
        <stp>##V3_BDPV12</stp>
        <stp>LRE LN Equity</stp>
        <stp>PX_YEST_CLOSE</stp>
        <stp>[Crispin Spreadsheet.xlsx]OEI!R554C6</stp>
        <tr r="F554" s="1"/>
      </tp>
      <tp t="s">
        <v>USD</v>
        <stp/>
        <stp>##V3_BDPV12</stp>
        <stp>NWL US Equity</stp>
        <stp>CRNCY</stp>
        <stp>[Crispin Spreadsheet.xlsx]OEI!R762C4</stp>
        <tr r="D762" s="1"/>
      </tp>
      <tp>
        <v>984.4</v>
        <stp/>
        <stp>##V3_BDPV12</stp>
        <stp>TPK LN Equity</stp>
        <stp>PX_YEST_CLOSE</stp>
        <stp>[Crispin Spreadsheet.xlsx]OEI!R626C6</stp>
        <tr r="F626" s="1"/>
      </tp>
      <tp>
        <v>80.599999999999994</v>
        <stp/>
        <stp>##V3_BDPV12</stp>
        <stp>CRN LN Equity</stp>
        <stp>PX_YEST_CLOSE</stp>
        <stp>[Crispin Spreadsheet.xlsx]OEI!R484C6</stp>
        <tr r="F484" s="1"/>
      </tp>
      <tp t="s">
        <v>EUR</v>
        <stp/>
        <stp>##V3_BDPV12</stp>
        <stp>SKG ID Equity</stp>
        <stp>CRNCY</stp>
        <stp>[Crispin Spreadsheet.xlsx]OEI!R229C4</stp>
        <tr r="D229" s="1"/>
      </tp>
      <tp>
        <v>97.72</v>
        <stp/>
        <stp>##V3_BDPV12</stp>
        <stp>ITM LN Equity</stp>
        <stp>PX_YEST_CLOSE</stp>
        <stp>[Crispin Spreadsheet.xlsx]OEI!R542C6</stp>
        <tr r="F542" s="1"/>
      </tp>
      <tp>
        <v>44.52</v>
        <stp/>
        <stp>##V3_BDPV12</stp>
        <stp>PHM US Equity</stp>
        <stp>PX_YEST_CLOSE</stp>
        <stp>[Crispin Spreadsheet.xlsx]OEI!R783C6</stp>
        <tr r="F783" s="1"/>
      </tp>
      <tp>
        <v>1.04</v>
        <stp/>
        <stp>##V3_BDPV12</stp>
        <stp>SPM IM Equity</stp>
        <stp>PX_YEST_CLOSE</stp>
        <stp>[Crispin Spreadsheet.xlsx]OEI!R245C6</stp>
        <tr r="F245" s="1"/>
      </tp>
      <tp>
        <v>239.5</v>
        <stp/>
        <stp>##V3_BDPV12</stp>
        <stp>UHR SW Equity</stp>
        <stp>PX_YEST_CLOSE</stp>
        <stp>[Crispin Spreadsheet.xlsx]OEI!R437C6</stp>
        <tr r="F437" s="1"/>
      </tp>
      <tp>
        <v>98.87</v>
        <stp/>
        <stp>##V3_BDPV12</stp>
        <stp>DIS US Equity</stp>
        <stp>PX_YEST_CLOSE</stp>
        <stp>[Crispin Spreadsheet.xlsx]OEI!R822C6</stp>
        <tr r="F822" s="1"/>
      </tp>
      <tp>
        <v>49.604999999999997</v>
        <stp/>
        <stp>##V3_BDPV12</stp>
        <stp>BAS GY Equity</stp>
        <stp>PX_YEST_CLOSE</stp>
        <stp>[Crispin Spreadsheet.xlsx]OEI!R150C6</stp>
        <tr r="F150" s="1"/>
      </tp>
      <tp>
        <v>876.6</v>
        <stp/>
        <stp>##V3_BDPV12</stp>
        <stp>WPP LN Equity</stp>
        <stp>PX_YEST_CLOSE</stp>
        <stp>[Crispin Spreadsheet.xlsx]OEI!R636C6</stp>
        <tr r="F636" s="1"/>
      </tp>
      <tp>
        <v>106.02</v>
        <stp/>
        <stp>##V3_BDPV12</stp>
        <stp>SAP GY Equity</stp>
        <stp>PX_YEST_CLOSE</stp>
        <stp>[Crispin Spreadsheet.xlsx]OEI!R180C6</stp>
        <tr r="F180" s="1"/>
      </tp>
      <tp t="s">
        <v>NOK</v>
        <stp/>
        <stp>##V3_BDPV12</stp>
        <stp>NHY NO Equity</stp>
        <stp>CRNCY</stp>
        <stp>[Crispin Spreadsheet.xlsx]OEI!R341C4</stp>
        <tr r="D341" s="1"/>
      </tp>
      <tp t="s">
        <v>EUR</v>
        <stp/>
        <stp>##V3_BDPV12</stp>
        <stp>DSY FP Equity</stp>
        <stp>CRNCY</stp>
        <stp>[Crispin Spreadsheet.xlsx]OEI!R105C4</stp>
        <tr r="D105" s="1"/>
      </tp>
      <tp t="s">
        <v>GBp</v>
        <stp/>
        <stp>##V3_BDPV12</stp>
        <stp>VLX LN Equity</stp>
        <stp>CRNCY</stp>
        <stp>[Crispin Spreadsheet.xlsx]OEI!R634C4</stp>
        <tr r="D634" s="1"/>
      </tp>
      <tp>
        <v>8.7080000000000002</v>
        <stp/>
        <stp>##V3_BDPV12</stp>
        <stp>VIV FP Equity</stp>
        <stp>PX_YEST_CLOSE</stp>
        <stp>[Crispin Spreadsheet.xlsx]OEI!R141C6</stp>
        <tr r="F141" s="1"/>
      </tp>
      <tp t="s">
        <v>USD</v>
        <stp/>
        <stp>##V3_BDPV12</stp>
        <stp>TUP US Equity</stp>
        <stp>CRNCY</stp>
        <stp>[Crispin Spreadsheet.xlsx]OEI!R810C4</stp>
        <tr r="D810" s="1"/>
      </tp>
      <tp>
        <v>367.2</v>
        <stp/>
        <stp>##V3_BDPV12</stp>
        <stp>TOP DC Equity</stp>
        <stp>PX_YEST_CLOSE</stp>
        <stp>[Crispin Spreadsheet.xlsx]OEI!R71C6</stp>
        <tr r="F71" s="1"/>
      </tp>
      <tp t="s">
        <v>EUR</v>
        <stp/>
        <stp>##V3_BDPV12</stp>
        <stp>SZU GY Equity</stp>
        <stp>CRNCY</stp>
        <stp>[Crispin Spreadsheet.xlsx]OEI!R185C4</stp>
        <tr r="D185" s="1"/>
      </tp>
      <tp t="s">
        <v>USD</v>
        <stp/>
        <stp>##V3_BDPV12</stp>
        <stp>MS US Equity</stp>
        <stp>CRNCY</stp>
        <stp>[Crispin Spreadsheet.xlsx]OEI!R759C4</stp>
        <tr r="D759" s="1"/>
      </tp>
      <tp>
        <v>4.8099999999999996</v>
        <stp/>
        <stp>##V3_BDPV12</stp>
        <stp>WEED CN Equity</stp>
        <stp>PX_YEST_CLOSE</stp>
        <stp>[Crispin Spreadsheet.xlsx]OEI!R56C6</stp>
        <tr r="F56" s="1"/>
      </tp>
      <tp t="s">
        <v>NOK</v>
        <stp/>
        <stp>##V3_BDPV12</stp>
        <stp>MOWI NO Equity</stp>
        <stp>CRNCY</stp>
        <stp>[Crispin Spreadsheet.xlsx]OPE!R17C4</stp>
        <tr r="D17" s="7"/>
      </tp>
      <tp t="s">
        <v>USD</v>
        <stp/>
        <stp>##V3_BDPV12</stp>
        <stp>CF US Equity</stp>
        <stp>CRNCY</stp>
        <stp>[Crispin Spreadsheet.xlsx]OEI!R677C4</stp>
        <tr r="D677" s="1"/>
      </tp>
      <tp>
        <v>75.400000000000006</v>
        <stp/>
        <stp>##V3_BDPV12</stp>
        <stp>ZM US Equity</stp>
        <stp>PX_YEST_CLOSE</stp>
        <stp>[Crispin Spreadsheet.xlsx]OEI!R830C6</stp>
        <tr r="F830" s="1"/>
      </tp>
      <tp>
        <v>1</v>
        <stp/>
        <stp>##V3_BDPV12</stp>
        <stp>EURMYR Curncy</stp>
        <stp>QUOTE_FACTOR</stp>
        <stp>[Crispin Spreadsheet.xlsx]OEI!R313C12</stp>
        <tr r="L313" s="1"/>
      </tp>
      <tp>
        <v>1</v>
        <stp/>
        <stp>##V3_BDPV12</stp>
        <stp>EURMYR Curncy</stp>
        <stp>QUOTE_FACTOR</stp>
        <stp>[Crispin Spreadsheet.xlsx]OEI!R314C12</stp>
        <tr r="L314" s="1"/>
      </tp>
      <tp>
        <v>1</v>
        <stp/>
        <stp>##V3_BDPV12</stp>
        <stp>EURMYR Curncy</stp>
        <stp>QUOTE_FACTOR</stp>
        <stp>[Crispin Spreadsheet.xlsx]OEI!R315C12</stp>
        <tr r="L315" s="1"/>
      </tp>
      <tp t="s">
        <v>AUD</v>
        <stp/>
        <stp>##V3_BDPV12</stp>
        <stp>NHC AU Equity</stp>
        <stp>CRNCY</stp>
        <stp>[Crispin Spreadsheet.xlsx]FDXC!R6C4</stp>
        <tr r="D6" s="8"/>
      </tp>
      <tp>
        <v>38.9</v>
        <stp/>
        <stp>##V3_BDPV12</stp>
        <stp>KHC US Equity</stp>
        <stp>PX_YEST_CLOSE</stp>
        <stp>[Crispin Spreadsheet.xlsx]OEI!R740C6</stp>
        <tr r="F740" s="1"/>
      </tp>
      <tp>
        <v>37.700000000000003</v>
        <stp/>
        <stp>##V3_BDPV12</stp>
        <stp>BAC US Equity</stp>
        <stp>PX_YEST_CLOSE</stp>
        <stp>[Crispin Spreadsheet.xlsx]OEI!R669C6</stp>
        <tr r="F669" s="1"/>
      </tp>
      <tp>
        <v>79.25</v>
        <stp/>
        <stp>##V3_BDPV12</stp>
        <stp>WAF GY Equity</stp>
        <stp>PX_YEST_CLOSE</stp>
        <stp>[Crispin Spreadsheet.xlsx]OEI!R183C6</stp>
        <tr r="F183" s="1"/>
      </tp>
      <tp>
        <v>67.900000000000006</v>
        <stp/>
        <stp>##V3_BDPV12</stp>
        <stp>GSF NO Equity</stp>
        <stp>PX_YEST_CLOSE</stp>
        <stp>[Crispin Spreadsheet.xlsx]OEI!R337C6</stp>
        <tr r="F337" s="1"/>
      </tp>
      <tp>
        <v>311.39999999999998</v>
        <stp/>
        <stp>##V3_BDPV12</stp>
        <stp>ROG SW Equity</stp>
        <stp>PX_YEST_CLOSE</stp>
        <stp>[Crispin Spreadsheet.xlsx]OEI!R433C6</stp>
        <tr r="F433" s="1"/>
      </tp>
      <tp>
        <v>111.233</v>
        <stp/>
        <stp>##V3_BDPV12</stp>
        <stp>GB00BDX8CX86 Govt</stp>
        <stp>LAST_PRICE</stp>
        <stp>[Crispin Spreadsheet.xlsx]OEI!R875C7</stp>
        <tr r="G875" s="1"/>
      </tp>
      <tp>
        <v>75.14</v>
        <stp/>
        <stp>##V3_BDPV12</stp>
        <stp>AMD US Equity</stp>
        <stp>PX_YEST_CLOSE</stp>
        <stp>[Crispin Spreadsheet.xlsx]OEI!R645C6</stp>
        <tr r="F645" s="1"/>
      </tp>
      <tp>
        <v>908</v>
        <stp/>
        <stp>##V3_BDPV12</stp>
        <stp>MPE LN Equity</stp>
        <stp>PX_YEST_CLOSE</stp>
        <stp>[Crispin Spreadsheet.xlsx]OEI!R565C6</stp>
        <tr r="F565" s="1"/>
      </tp>
      <tp t="s">
        <v>GBp</v>
        <stp/>
        <stp>##V3_BDPV12</stp>
        <stp>ABC LN Equity</stp>
        <stp>CRNCY</stp>
        <stp>[Crispin Spreadsheet.xlsx]OEI!R449C4</stp>
        <tr r="D449" s="1"/>
      </tp>
      <tp>
        <v>125.7</v>
        <stp/>
        <stp>##V3_BDPV12</stp>
        <stp>WCH GY Equity</stp>
        <stp>PX_YEST_CLOSE</stp>
        <stp>[Crispin Spreadsheet.xlsx]OEI!R191C6</stp>
        <tr r="F191" s="1"/>
      </tp>
      <tp>
        <v>27.3</v>
        <stp/>
        <stp>##V3_BDPV12</stp>
        <stp>CPI LN Equity</stp>
        <stp>PX_YEST_CLOSE</stp>
        <stp>[Crispin Spreadsheet.xlsx]OEI!R485C6</stp>
        <tr r="F485" s="1"/>
      </tp>
      <tp>
        <v>64.349999999999994</v>
        <stp/>
        <stp>##V3_BDPV12</stp>
        <stp>HEN GY Equity</stp>
        <stp>PX_YEST_CLOSE</stp>
        <stp>[Crispin Spreadsheet.xlsx]OEI!R167C6</stp>
        <tr r="F167" s="1"/>
      </tp>
      <tp>
        <v>134.9</v>
        <stp/>
        <stp>##V3_BDPV12</stp>
        <stp>FRO NO Equity</stp>
        <stp>PX_YEST_CLOSE</stp>
        <stp>[Crispin Spreadsheet.xlsx]OEI!R336C6</stp>
        <tr r="F336" s="1"/>
      </tp>
      <tp t="s">
        <v>GBp</v>
        <stp/>
        <stp>##V3_BDPV12</stp>
        <stp>ABF LN Equity</stp>
        <stp>CRNCY</stp>
        <stp>[Crispin Spreadsheet.xlsx]OEI!R459C4</stp>
        <tr r="D459" s="1"/>
      </tp>
      <tp>
        <v>73.5</v>
        <stp/>
        <stp>##V3_BDPV12</stp>
        <stp>NRR LN Equity</stp>
        <stp>PX_YEST_CLOSE</stp>
        <stp>[Crispin Spreadsheet.xlsx]OEI!R567C6</stp>
        <tr r="F567" s="1"/>
      </tp>
      <tp>
        <v>920.5</v>
        <stp/>
        <stp>##V3_BDPV12</stp>
        <stp>SVS LN Equity</stp>
        <stp>PX_YEST_CLOSE</stp>
        <stp>[Crispin Spreadsheet.xlsx]OEI!R603C6</stp>
        <tr r="F603" s="1"/>
      </tp>
      <tp>
        <v>123.98</v>
        <stp/>
        <stp>##V3_BDPV12</stp>
        <stp>ADS GY Equity</stp>
        <stp>PX_YEST_CLOSE</stp>
        <stp>[Crispin Spreadsheet.xlsx]OEI!R146C6</stp>
        <tr r="F146" s="1"/>
      </tp>
      <tp>
        <v>51.78</v>
        <stp/>
        <stp>##V3_BDPV12</stp>
        <stp>AMS SQ Equity</stp>
        <stp>PX_YEST_CLOSE</stp>
        <stp>[Crispin Spreadsheet.xlsx]OEI!R377C6</stp>
        <tr r="F377" s="1"/>
      </tp>
      <tp t="s">
        <v>GBp</v>
        <stp/>
        <stp>##V3_BDPV12</stp>
        <stp>BBY LN Equity</stp>
        <stp>CRNCY</stp>
        <stp>[Crispin Spreadsheet.xlsx]OEI!R469C4</stp>
        <tr r="D469" s="1"/>
      </tp>
      <tp t="s">
        <v>USD</v>
        <stp/>
        <stp>##V3_BDPV12</stp>
        <stp>CVX US Equity</stp>
        <stp>CRNCY</stp>
        <stp>[Crispin Spreadsheet.xlsx]OEI!R680C4</stp>
        <tr r="D680" s="1"/>
      </tp>
      <tp>
        <v>87.78</v>
        <stp/>
        <stp>##V3_BDPV12</stp>
        <stp>ALV US Equity</stp>
        <stp>PX_YEST_CLOSE</stp>
        <stp>[Crispin Spreadsheet.xlsx]OEI!R664C6</stp>
        <tr r="F664" s="1"/>
      </tp>
      <tp>
        <v>2.19</v>
        <stp/>
        <stp>##V3_BDPV12</stp>
        <stp>PRU AU Equity</stp>
        <stp>PX_YEST_CLOSE</stp>
        <stp>[Crispin Spreadsheet.xlsx]OEI!R23C6</stp>
        <tr r="F23" s="1"/>
      </tp>
      <tp>
        <v>4460</v>
        <stp/>
        <stp>##V3_BDPV12</stp>
        <stp>SSW SJ Equity</stp>
        <stp>PX_YEST_CLOSE</stp>
        <stp>[Crispin Spreadsheet.xlsx]OEI!R372C6</stp>
        <tr r="F372" s="1"/>
      </tp>
      <tp>
        <v>9.52</v>
        <stp/>
        <stp>##V3_BDPV12</stp>
        <stp>PAT GY Equity</stp>
        <stp>PX_YEST_CLOSE</stp>
        <stp>[Crispin Spreadsheet.xlsx]OEI!R173C6</stp>
        <tr r="F173" s="1"/>
      </tp>
      <tp>
        <v>29.45</v>
        <stp/>
        <stp>##V3_BDPV12</stp>
        <stp>FOX US Equity</stp>
        <stp>PX_YEST_CLOSE</stp>
        <stp>[Crispin Spreadsheet.xlsx]OEI!R717C6</stp>
        <tr r="F717" s="1"/>
      </tp>
      <tp t="s">
        <v>GBp</v>
        <stp/>
        <stp>##V3_BDPV12</stp>
        <stp>BHP LN Equity</stp>
        <stp>CRNCY</stp>
        <stp>[Crispin Spreadsheet.xlsx]OEI!R473C4</stp>
        <tr r="D473" s="1"/>
      </tp>
      <tp>
        <v>467.6</v>
        <stp/>
        <stp>##V3_BDPV12</stp>
        <stp>YAR NO Equity</stp>
        <stp>PX_YEST_CLOSE</stp>
        <stp>[Crispin Spreadsheet.xlsx]OPE!R19C6</stp>
        <tr r="F19" s="7"/>
      </tp>
      <tp>
        <v>34.299999999999997</v>
        <stp/>
        <stp>##V3_BDPV12</stp>
        <stp>UMI BB Equity</stp>
        <stp>PX_YEST_CLOSE</stp>
        <stp>[Crispin Spreadsheet.xlsx]OEI!R45C6</stp>
        <tr r="F45" s="1"/>
      </tp>
      <tp t="s">
        <v>GBp</v>
        <stp/>
        <stp>##V3_BDPV12</stp>
        <stp>RMV LN Equity</stp>
        <stp>CRNCY</stp>
        <stp>[Crispin Spreadsheet.xlsx]OEI!R596C4</stp>
        <tr r="D596" s="1"/>
      </tp>
      <tp t="s">
        <v>GBp</v>
        <stp/>
        <stp>##V3_BDPV12</stp>
        <stp>ENT LN Equity</stp>
        <stp>CRNCY</stp>
        <stp>[Crispin Spreadsheet.xlsx]OEI!R515C4</stp>
        <tr r="D515" s="1"/>
      </tp>
      <tp t="s">
        <v>GBp</v>
        <stp/>
        <stp>##V3_BDPV12</stp>
        <stp>RKT LN Equity</stp>
        <stp>CRNCY</stp>
        <stp>[Crispin Spreadsheet.xlsx]OEI!R590C4</stp>
        <tr r="D590" s="1"/>
      </tp>
      <tp t="s">
        <v>EUR</v>
        <stp/>
        <stp>##V3_BDPV12</stp>
        <stp>BN FP Equity</stp>
        <stp>CRNCY</stp>
        <stp>[Crispin Spreadsheet.xlsx]OEI!R104C4</stp>
        <tr r="D104" s="1"/>
      </tp>
      <tp t="s">
        <v>USD</v>
        <stp/>
        <stp>##V3_BDPV12</stp>
        <stp>GM US Equity</stp>
        <stp>CRNCY</stp>
        <stp>[Crispin Spreadsheet.xlsx]OEI!R722C4</stp>
        <tr r="D722" s="1"/>
      </tp>
      <tp t="s">
        <v>USD</v>
        <stp/>
        <stp>##V3_BDPV12</stp>
        <stp>USA Comdty</stp>
        <stp>CRNCY</stp>
        <stp>[Crispin Spreadsheet.xlsx]OEI!R841C4</stp>
        <tr r="D841" s="1"/>
      </tp>
      <tp>
        <v>17.081299999999999</v>
        <stp/>
        <stp>##V3_BDPV12</stp>
        <stp>USDZAr Curncy</stp>
        <stp>PX_YEST_CLOSE</stp>
        <stp>[Crispin Spreadsheet.xlsx]FDXC!R31C26</stp>
        <tr r="Z31" s="8"/>
      </tp>
      <tp>
        <v>2.44</v>
        <stp/>
        <stp>##V3_BDPV12</stp>
        <stp>SMR AU Equity</stp>
        <stp>PX_YEST_CLOSE</stp>
        <stp>[Crispin Spreadsheet.xlsx]SWAN!R9C6</stp>
        <tr r="F9" s="3"/>
      </tp>
      <tp>
        <v>10.434200000000001</v>
        <stp/>
        <stp>##V3_BDPV12</stp>
        <stp>USDSEK Curncy</stp>
        <stp>PX_YEST_CLOSE</stp>
        <stp>[Crispin Spreadsheet.xlsx]FDXC!R37C26</stp>
        <tr r="Z37" s="8"/>
      </tp>
      <tp>
        <v>1.3768</v>
        <stp/>
        <stp>##V3_BDPV12</stp>
        <stp>USDSGD Curncy</stp>
        <stp>PX_YEST_CLOSE</stp>
        <stp>[Crispin Spreadsheet.xlsx]FDXC!R28C26</stp>
        <tr r="Z28" s="8"/>
      </tp>
      <tp>
        <v>456.6</v>
        <stp/>
        <stp>##V3_BDPV12</stp>
        <stp>AV/ LN Equity</stp>
        <stp>PX_YEST_CLOSE</stp>
        <stp>[Crispin Spreadsheet.xlsx]OEI!R462C6</stp>
        <tr r="F462" s="1"/>
      </tp>
      <tp>
        <v>1064.5</v>
        <stp/>
        <stp>##V3_BDPV12</stp>
        <stp>UU/ LN Equity</stp>
        <stp>PX_YEST_CLOSE</stp>
        <stp>[Crispin Spreadsheet.xlsx]OEI!R631C6</stp>
        <tr r="F631" s="1"/>
      </tp>
      <tp>
        <v>139.19</v>
        <stp/>
        <stp>##V3_BDPV12</stp>
        <stp>USDJPY Curncy</stp>
        <stp>PX_YEST_CLOSE</stp>
        <stp>[Crispin Spreadsheet.xlsx]FDXC!R92C26</stp>
        <tr r="Z92" s="8"/>
      </tp>
      <tp>
        <v>139.19</v>
        <stp/>
        <stp>##V3_BDPV12</stp>
        <stp>USDJPY Curncy</stp>
        <stp>PX_YEST_CLOSE</stp>
        <stp>[Crispin Spreadsheet.xlsx]FDXC!R93C26</stp>
        <tr r="Z93" s="8"/>
      </tp>
      <tp>
        <v>139.19</v>
        <stp/>
        <stp>##V3_BDPV12</stp>
        <stp>USDJPY Curncy</stp>
        <stp>PX_YEST_CLOSE</stp>
        <stp>[Crispin Spreadsheet.xlsx]FDXC!R19C26</stp>
        <tr r="Z19" s="8"/>
      </tp>
      <tp>
        <v>9.8879999999999999</v>
        <stp/>
        <stp>##V3_BDPV12</stp>
        <stp>USDNOK Curncy</stp>
        <stp>PX_YEST_CLOSE</stp>
        <stp>[Crispin Spreadsheet.xlsx]FDXC!R24C26</stp>
        <tr r="Z24" s="8"/>
      </tp>
      <tp>
        <v>9.8879999999999999</v>
        <stp/>
        <stp>##V3_BDPV12</stp>
        <stp>USDNOK Curncy</stp>
        <stp>PX_YEST_CLOSE</stp>
        <stp>[Crispin Spreadsheet.xlsx]FDXC!R25C26</stp>
        <tr r="Z25" s="8"/>
      </tp>
      <tp>
        <v>9.8879999999999999</v>
        <stp/>
        <stp>##V3_BDPV12</stp>
        <stp>USDNOK Curncy</stp>
        <stp>PX_YEST_CLOSE</stp>
        <stp>[Crispin Spreadsheet.xlsx]FDXC!R22C26</stp>
        <tr r="Z22" s="8"/>
      </tp>
      <tp>
        <v>9.8879999999999999</v>
        <stp/>
        <stp>##V3_BDPV12</stp>
        <stp>USDNOK Curncy</stp>
        <stp>PX_YEST_CLOSE</stp>
        <stp>[Crispin Spreadsheet.xlsx]FDXC!R23C26</stp>
        <tr r="Z23" s="8"/>
      </tp>
      <tp>
        <v>9.8879999999999999</v>
        <stp/>
        <stp>##V3_BDPV12</stp>
        <stp>USDNOK Curncy</stp>
        <stp>PX_YEST_CLOSE</stp>
        <stp>[Crispin Spreadsheet.xlsx]FDXC!R98C26</stp>
        <tr r="Z98" s="8"/>
      </tp>
      <tp>
        <v>9.8879999999999999</v>
        <stp/>
        <stp>##V3_BDPV12</stp>
        <stp>USDNOK Curncy</stp>
        <stp>PX_YEST_CLOSE</stp>
        <stp>[Crispin Spreadsheet.xlsx]FDXC!R96C26</stp>
        <tr r="Z96" s="8"/>
      </tp>
      <tp>
        <v>9.8879999999999999</v>
        <stp/>
        <stp>##V3_BDPV12</stp>
        <stp>USDNOK Curncy</stp>
        <stp>PX_YEST_CLOSE</stp>
        <stp>[Crispin Spreadsheet.xlsx]FDXC!R97C26</stp>
        <tr r="Z97" s="8"/>
      </tp>
      <tp>
        <v>1.3380000000000001</v>
        <stp/>
        <stp>##V3_BDPV12</stp>
        <stp>USDCAD Curncy</stp>
        <stp>PX_YEST_CLOSE</stp>
        <stp>[Crispin Spreadsheet.xlsx]FDXC!R82C26</stp>
        <tr r="Z82" s="8"/>
      </tp>
      <tp>
        <v>1.3380000000000001</v>
        <stp/>
        <stp>##V3_BDPV12</stp>
        <stp>USDCAD Curncy</stp>
        <stp>PX_YEST_CLOSE</stp>
        <stp>[Crispin Spreadsheet.xlsx]FDXC!R13C26</stp>
        <tr r="Z13" s="8"/>
      </tp>
      <tp>
        <v>1.3380000000000001</v>
        <stp/>
        <stp>##V3_BDPV12</stp>
        <stp>USDCAD Curncy</stp>
        <stp>PX_YEST_CLOSE</stp>
        <stp>[Crispin Spreadsheet.xlsx]FDXC!R12C26</stp>
        <tr r="Z12" s="8"/>
      </tp>
      <tp>
        <v>1.3380000000000001</v>
        <stp/>
        <stp>##V3_BDPV12</stp>
        <stp>USDCAD Curncy</stp>
        <stp>PX_YEST_CLOSE</stp>
        <stp>[Crispin Spreadsheet.xlsx]FDXC!R11C26</stp>
        <tr r="Z11" s="8"/>
      </tp>
      <tp>
        <v>0.82699999999999996</v>
        <stp/>
        <stp>##V3_BDPV12</stp>
        <stp>USDGBp Curncy</stp>
        <stp>PX_YEST_CLOSE</stp>
        <stp>[Crispin Spreadsheet.xlsx]FDXC!R47C26</stp>
        <tr r="Z47" s="8"/>
      </tp>
      <tp>
        <v>0.82699999999999996</v>
        <stp/>
        <stp>##V3_BDPV12</stp>
        <stp>USDGBp Curncy</stp>
        <stp>PX_YEST_CLOSE</stp>
        <stp>[Crispin Spreadsheet.xlsx]FDXC!R46C26</stp>
        <tr r="Z46" s="8"/>
      </tp>
      <tp>
        <v>0.82699999999999996</v>
        <stp/>
        <stp>##V3_BDPV12</stp>
        <stp>USDGBp Curncy</stp>
        <stp>PX_YEST_CLOSE</stp>
        <stp>[Crispin Spreadsheet.xlsx]FDXC!R45C26</stp>
        <tr r="Z45" s="8"/>
      </tp>
      <tp>
        <v>0.82699999999999996</v>
        <stp/>
        <stp>##V3_BDPV12</stp>
        <stp>USDGBp Curncy</stp>
        <stp>PX_YEST_CLOSE</stp>
        <stp>[Crispin Spreadsheet.xlsx]FDXC!R44C26</stp>
        <tr r="Z44" s="8"/>
      </tp>
      <tp>
        <v>0.82699999999999996</v>
        <stp/>
        <stp>##V3_BDPV12</stp>
        <stp>USDGBp Curncy</stp>
        <stp>PX_YEST_CLOSE</stp>
        <stp>[Crispin Spreadsheet.xlsx]FDXC!R43C26</stp>
        <tr r="Z43" s="8"/>
      </tp>
      <tp>
        <v>0.82699999999999996</v>
        <stp/>
        <stp>##V3_BDPV12</stp>
        <stp>USDGBp Curncy</stp>
        <stp>PX_YEST_CLOSE</stp>
        <stp>[Crispin Spreadsheet.xlsx]FDXC!R42C26</stp>
        <tr r="Z42" s="8"/>
      </tp>
      <tp>
        <v>0.82699999999999996</v>
        <stp/>
        <stp>##V3_BDPV12</stp>
        <stp>USDGBp Curncy</stp>
        <stp>PX_YEST_CLOSE</stp>
        <stp>[Crispin Spreadsheet.xlsx]FDXC!R41C26</stp>
        <tr r="Z41" s="8"/>
      </tp>
      <tp>
        <v>0.82699999999999996</v>
        <stp/>
        <stp>##V3_BDPV12</stp>
        <stp>USDGBp Curncy</stp>
        <stp>PX_YEST_CLOSE</stp>
        <stp>[Crispin Spreadsheet.xlsx]FDXC!R40C26</stp>
        <tr r="Z40" s="8"/>
      </tp>
      <tp>
        <v>0.82699999999999996</v>
        <stp/>
        <stp>##V3_BDPV12</stp>
        <stp>USDGBp Curncy</stp>
        <stp>PX_YEST_CLOSE</stp>
        <stp>[Crispin Spreadsheet.xlsx]FDXC!R49C26</stp>
        <tr r="Z49" s="8"/>
      </tp>
      <tp>
        <v>0.82699999999999996</v>
        <stp/>
        <stp>##V3_BDPV12</stp>
        <stp>USDGBp Curncy</stp>
        <stp>PX_YEST_CLOSE</stp>
        <stp>[Crispin Spreadsheet.xlsx]FDXC!R48C26</stp>
        <tr r="Z48" s="8"/>
      </tp>
      <tp>
        <v>0.82699999999999996</v>
        <stp/>
        <stp>##V3_BDPV12</stp>
        <stp>USDGBp Curncy</stp>
        <stp>PX_YEST_CLOSE</stp>
        <stp>[Crispin Spreadsheet.xlsx]FDXC!R57C26</stp>
        <tr r="Z57" s="8"/>
      </tp>
      <tp>
        <v>0.82699999999999996</v>
        <stp/>
        <stp>##V3_BDPV12</stp>
        <stp>USDGBp Curncy</stp>
        <stp>PX_YEST_CLOSE</stp>
        <stp>[Crispin Spreadsheet.xlsx]FDXC!R56C26</stp>
        <tr r="Z56" s="8"/>
      </tp>
      <tp>
        <v>0.82699999999999996</v>
        <stp/>
        <stp>##V3_BDPV12</stp>
        <stp>USDGBp Curncy</stp>
        <stp>PX_YEST_CLOSE</stp>
        <stp>[Crispin Spreadsheet.xlsx]FDXC!R55C26</stp>
        <tr r="Z55" s="8"/>
      </tp>
      <tp>
        <v>0.82699999999999996</v>
        <stp/>
        <stp>##V3_BDPV12</stp>
        <stp>USDGBp Curncy</stp>
        <stp>PX_YEST_CLOSE</stp>
        <stp>[Crispin Spreadsheet.xlsx]FDXC!R54C26</stp>
        <tr r="Z54" s="8"/>
      </tp>
      <tp>
        <v>0.82699999999999996</v>
        <stp/>
        <stp>##V3_BDPV12</stp>
        <stp>USDGBp Curncy</stp>
        <stp>PX_YEST_CLOSE</stp>
        <stp>[Crispin Spreadsheet.xlsx]FDXC!R53C26</stp>
        <tr r="Z53" s="8"/>
      </tp>
      <tp>
        <v>0.82699999999999996</v>
        <stp/>
        <stp>##V3_BDPV12</stp>
        <stp>USDGBp Curncy</stp>
        <stp>PX_YEST_CLOSE</stp>
        <stp>[Crispin Spreadsheet.xlsx]FDXC!R52C26</stp>
        <tr r="Z52" s="8"/>
      </tp>
      <tp>
        <v>0.82699999999999996</v>
        <stp/>
        <stp>##V3_BDPV12</stp>
        <stp>USDGBp Curncy</stp>
        <stp>PX_YEST_CLOSE</stp>
        <stp>[Crispin Spreadsheet.xlsx]FDXC!R51C26</stp>
        <tr r="Z51" s="8"/>
      </tp>
      <tp>
        <v>0.82699999999999996</v>
        <stp/>
        <stp>##V3_BDPV12</stp>
        <stp>USDGBp Curncy</stp>
        <stp>PX_YEST_CLOSE</stp>
        <stp>[Crispin Spreadsheet.xlsx]FDXC!R50C26</stp>
        <tr r="Z50" s="8"/>
      </tp>
      <tp>
        <v>0.82699999999999996</v>
        <stp/>
        <stp>##V3_BDPV12</stp>
        <stp>USDGBp Curncy</stp>
        <stp>PX_YEST_CLOSE</stp>
        <stp>[Crispin Spreadsheet.xlsx]FDXC!R59C26</stp>
        <tr r="Z59" s="8"/>
      </tp>
      <tp>
        <v>0.82699999999999996</v>
        <stp/>
        <stp>##V3_BDPV12</stp>
        <stp>USDGBp Curncy</stp>
        <stp>PX_YEST_CLOSE</stp>
        <stp>[Crispin Spreadsheet.xlsx]FDXC!R58C26</stp>
        <tr r="Z58" s="8"/>
      </tp>
      <tp>
        <v>0.82699999999999996</v>
        <stp/>
        <stp>##V3_BDPV12</stp>
        <stp>USDGBp Curncy</stp>
        <stp>PX_YEST_CLOSE</stp>
        <stp>[Crispin Spreadsheet.xlsx]FDXC!R65C26</stp>
        <tr r="Z65" s="8"/>
      </tp>
      <tp>
        <v>0.82699999999999996</v>
        <stp/>
        <stp>##V3_BDPV12</stp>
        <stp>USDGBp Curncy</stp>
        <stp>PX_YEST_CLOSE</stp>
        <stp>[Crispin Spreadsheet.xlsx]FDXC!R64C26</stp>
        <tr r="Z64" s="8"/>
      </tp>
      <tp>
        <v>0.82699999999999996</v>
        <stp/>
        <stp>##V3_BDPV12</stp>
        <stp>USDGBp Curncy</stp>
        <stp>PX_YEST_CLOSE</stp>
        <stp>[Crispin Spreadsheet.xlsx]FDXC!R63C26</stp>
        <tr r="Z63" s="8"/>
      </tp>
      <tp>
        <v>0.82699999999999996</v>
        <stp/>
        <stp>##V3_BDPV12</stp>
        <stp>USDGBp Curncy</stp>
        <stp>PX_YEST_CLOSE</stp>
        <stp>[Crispin Spreadsheet.xlsx]FDXC!R61C26</stp>
        <tr r="Z61" s="8"/>
      </tp>
      <tp>
        <v>0.82699999999999996</v>
        <stp/>
        <stp>##V3_BDPV12</stp>
        <stp>USDGBp Curncy</stp>
        <stp>PX_YEST_CLOSE</stp>
        <stp>[Crispin Spreadsheet.xlsx]FDXC!R60C26</stp>
        <tr r="Z60" s="8"/>
      </tp>
      <tp>
        <v>7.1528</v>
        <stp/>
        <stp>##V3_BDPV12</stp>
        <stp>USDDKK Curncy</stp>
        <stp>PX_YEST_CLOSE</stp>
        <stp>[Crispin Spreadsheet.xlsx]FDXC!R85C26</stp>
        <tr r="Z85" s="8"/>
      </tp>
      <tp>
        <v>0.96199999999999997</v>
        <stp/>
        <stp>##V3_BDPV12</stp>
        <stp>USDEUR Curncy</stp>
        <stp>PX_YEST_CLOSE</stp>
        <stp>[Crispin Spreadsheet.xlsx]FDXC!R89C26</stp>
        <tr r="Z89" s="8"/>
      </tp>
      <tp>
        <v>0.96199999999999997</v>
        <stp/>
        <stp>##V3_BDPV12</stp>
        <stp>USDEUR Curncy</stp>
        <stp>PX_YEST_CLOSE</stp>
        <stp>[Crispin Spreadsheet.xlsx]FDXC!R88C26</stp>
        <tr r="Z88" s="8"/>
      </tp>
      <tp>
        <v>0.96199999999999997</v>
        <stp/>
        <stp>##V3_BDPV12</stp>
        <stp>USDEUR Curncy</stp>
        <stp>PX_YEST_CLOSE</stp>
        <stp>[Crispin Spreadsheet.xlsx]FDXC!R34C26</stp>
        <tr r="Z34" s="8"/>
      </tp>
      <tp>
        <v>0.96199999999999997</v>
        <stp/>
        <stp>##V3_BDPV12</stp>
        <stp>USDEUR Curncy</stp>
        <stp>PX_YEST_CLOSE</stp>
        <stp>[Crispin Spreadsheet.xlsx]FDXC!R16C26</stp>
        <tr r="Z16" s="8"/>
      </tp>
      <tp>
        <v>0.96199999999999997</v>
        <stp/>
        <stp>##V3_BDPV12</stp>
        <stp>USDEUR Curncy</stp>
        <stp>PX_YEST_CLOSE</stp>
        <stp>[Crispin Spreadsheet.xlsx]FDXC!R79C26</stp>
        <tr r="Z79" s="8"/>
      </tp>
      <tp>
        <v>129.18</v>
        <stp/>
        <stp>##V3_BDPV12</stp>
        <stp>FMC US Equity</stp>
        <stp>PX_YEST_CLOSE</stp>
        <stp>[Crispin Spreadsheet.xlsx]OEI!R714C6</stp>
        <tr r="F714" s="1"/>
      </tp>
      <tp>
        <v>7.51</v>
        <stp/>
        <stp>##V3_BDPV12</stp>
        <stp>AMC US Equity</stp>
        <stp>PX_YEST_CLOSE</stp>
        <stp>[Crispin Spreadsheet.xlsx]OEI!R654C6</stp>
        <tr r="F654" s="1"/>
      </tp>
      <tp t="s">
        <v>USD</v>
        <stp/>
        <stp>##V3_BDPV12</stp>
        <stp>URI US Equity</stp>
        <stp>CRNCY</stp>
        <stp>[Crispin Spreadsheet.xlsx]OEI!R815C4</stp>
        <tr r="D815" s="1"/>
      </tp>
      <tp>
        <v>53.02</v>
        <stp/>
        <stp>##V3_BDPV12</stp>
        <stp>HEI GY Equity</stp>
        <stp>PX_YEST_CLOSE</stp>
        <stp>[Crispin Spreadsheet.xlsx]OEI!R166C6</stp>
        <tr r="F166" s="1"/>
      </tp>
      <tp>
        <v>16.16</v>
        <stp/>
        <stp>##V3_BDPV12</stp>
        <stp>CLN SW Equity</stp>
        <stp>PX_YEST_CLOSE</stp>
        <stp>[Crispin Spreadsheet.xlsx]OEI!R421C6</stp>
        <tr r="F421" s="1"/>
      </tp>
      <tp t="s">
        <v>GBp</v>
        <stp/>
        <stp>##V3_BDPV12</stp>
        <stp>INF LN Equity</stp>
        <stp>CRNCY</stp>
        <stp>[Crispin Spreadsheet.xlsx]OEI!R534C4</stp>
        <tr r="D534" s="1"/>
      </tp>
      <tp>
        <v>170.5</v>
        <stp/>
        <stp>##V3_BDPV12</stp>
        <stp>SRP LN Equity</stp>
        <stp>PX_YEST_CLOSE</stp>
        <stp>[Crispin Spreadsheet.xlsx]OPE!R60C6</stp>
        <tr r="F60" s="7"/>
      </tp>
      <tp>
        <v>29.11</v>
        <stp/>
        <stp>##V3_BDPV12</stp>
        <stp>ZAL GY Equity</stp>
        <stp>PX_YEST_CLOSE</stp>
        <stp>[Crispin Spreadsheet.xlsx]OEI!R192C6</stp>
        <tr r="F192" s="1"/>
      </tp>
      <tp t="s">
        <v>GBp</v>
        <stp/>
        <stp>##V3_BDPV12</stp>
        <stp>BME LN Equity</stp>
        <stp>CRNCY</stp>
        <stp>[Crispin Spreadsheet.xlsx]OEI!R467C4</stp>
        <tr r="D467" s="1"/>
      </tp>
      <tp>
        <v>129.1</v>
        <stp/>
        <stp>##V3_BDPV12</stp>
        <stp>JUP LN Equity</stp>
        <stp>PX_YEST_CLOSE</stp>
        <stp>[Crispin Spreadsheet.xlsx]OEI!R551C6</stp>
        <tr r="F551" s="1"/>
      </tp>
      <tp>
        <v>355</v>
        <stp/>
        <stp>##V3_BDPV12</stp>
        <stp>HSP LN Equity</stp>
        <stp>PX_YEST_CLOSE</stp>
        <stp>[Crispin Spreadsheet.xlsx]OEI!R517C6</stp>
        <tr r="F517" s="1"/>
      </tp>
      <tp t="s">
        <v>GBp</v>
        <stp/>
        <stp>##V3_BDPV12</stp>
        <stp>BOY LN Equity</stp>
        <stp>CRNCY</stp>
        <stp>[Crispin Spreadsheet.xlsx]OEI!R475C4</stp>
        <tr r="D475" s="1"/>
      </tp>
      <tp>
        <v>77.959999999999994</v>
        <stp/>
        <stp>##V3_BDPV12</stp>
        <stp>UCB BB Equity</stp>
        <stp>PX_YEST_CLOSE</stp>
        <stp>[Crispin Spreadsheet.xlsx]OEI!R44C6</stp>
        <tr r="F44" s="1"/>
      </tp>
      <tp t="s">
        <v>USD</v>
        <stp/>
        <stp>##V3_BDPV12</stp>
        <stp>LPX US Equity</stp>
        <stp>CRNCY</stp>
        <stp>[Crispin Spreadsheet.xlsx]OEI!R747C4</stp>
        <tr r="D747" s="1"/>
      </tp>
      <tp>
        <v>29.79</v>
        <stp/>
        <stp>##V3_BDPV12</stp>
        <stp>EN FP Equity</stp>
        <stp>PX_YEST_CLOSE</stp>
        <stp>[Crispin Spreadsheet.xlsx]OEI!R97C6</stp>
        <tr r="F97" s="1"/>
      </tp>
      <tp>
        <v>943.4</v>
        <stp/>
        <stp>##V3_BDPV12</stp>
        <stp>PRU LN Equity</stp>
        <stp>PX_YEST_CLOSE</stp>
        <stp>[Crispin Spreadsheet.xlsx]OEI!R586C6</stp>
        <tr r="F586" s="1"/>
      </tp>
      <tp t="s">
        <v>GBp</v>
        <stp/>
        <stp>##V3_BDPV12</stp>
        <stp>SMS LN Equity</stp>
        <stp>CRNCY</stp>
        <stp>[Crispin Spreadsheet.xlsx]OEI!R607C4</stp>
        <tr r="D607" s="1"/>
      </tp>
      <tp>
        <v>58.17</v>
        <stp/>
        <stp>##V3_BDPV12</stp>
        <stp>PRX NA Equity</stp>
        <stp>PX_YEST_CLOSE</stp>
        <stp>[Crispin Spreadsheet.xlsx]OEI!R329C6</stp>
        <tr r="F329" s="1"/>
      </tp>
      <tp t="s">
        <v>EUR</v>
        <stp/>
        <stp>##V3_BDPV12</stp>
        <stp>AMP IM Equity</stp>
        <stp>CRNCY</stp>
        <stp>[Crispin Spreadsheet.xlsx]OEI!R234C4</stp>
        <tr r="D234" s="1"/>
      </tp>
      <tp>
        <v>99.519000000000005</v>
        <stp/>
        <stp>##V3_BDPV12</stp>
        <stp>GB00BL68HG94 Govt</stp>
        <stp>PX_YEST_CLOSE</stp>
        <stp>[Crispin Spreadsheet.xlsx]GILT!R7C6</stp>
        <tr r="F7" s="4"/>
      </tp>
      <tp>
        <v>84</v>
        <stp/>
        <stp>##V3_BDPV12</stp>
        <stp>MELE BB Equity</stp>
        <stp>PX_YEST_CLOSE</stp>
        <stp>[Crispin Spreadsheet.xlsx]OEI!R41C6</stp>
        <tr r="F41" s="1"/>
      </tp>
      <tp t="s">
        <v>EUR</v>
        <stp/>
        <stp>##V3_BDPV12</stp>
        <stp>FR FP Equity</stp>
        <stp>CRNCY</stp>
        <stp>[Crispin Spreadsheet.xlsx]OEI!R137C4</stp>
        <tr r="D137" s="1"/>
      </tp>
      <tp t="s">
        <v>GBp</v>
        <stp/>
        <stp>##V3_BDPV12</stp>
        <stp>FLTR LN Equity</stp>
        <stp>CRNCY</stp>
        <stp>[Crispin Spreadsheet.xlsx]OPE!R40C4</stp>
        <tr r="D40" s="7"/>
      </tp>
      <tp t="s">
        <v>USD</v>
        <stp/>
        <stp>##V3_BDPV12</stp>
        <stp>CLA Comdty</stp>
        <stp>CRNCY</stp>
        <stp>[Crispin Spreadsheet.xlsx]OEI!R846C4</stp>
        <tr r="D846" s="1"/>
      </tp>
      <tp t="s">
        <v>JPY</v>
        <stp/>
        <stp>##V3_BDPV12</stp>
        <stp>JBA Comdty</stp>
        <stp>CRNCY</stp>
        <stp>[Crispin Spreadsheet.xlsx]OEI!R836C4</stp>
        <tr r="D836" s="1"/>
      </tp>
      <tp t="s">
        <v>GBp</v>
        <stp/>
        <stp>##V3_BDPV12</stp>
        <stp>RE/ LN Equity</stp>
        <stp>CRNCY</stp>
        <stp>[Crispin Spreadsheet.xlsx]OEI!R588C4</stp>
        <tr r="D588" s="1"/>
      </tp>
      <tp>
        <v>88.38</v>
        <stp/>
        <stp>##V3_BDPV12</stp>
        <stp>STB NO Equity</stp>
        <stp>PX_YEST_CLOSE</stp>
        <stp>[Crispin Spreadsheet.xlsx]OEI!R346C6</stp>
        <tr r="F346" s="1"/>
      </tp>
      <tp t="s">
        <v>MYR</v>
        <stp/>
        <stp>##V3_BDPV12</stp>
        <stp>KLK MK Equity</stp>
        <stp>CRNCY</stp>
        <stp>[Crispin Spreadsheet.xlsx]OEI!R314C4</stp>
        <tr r="D314" s="1"/>
      </tp>
      <tp>
        <v>12</v>
        <stp/>
        <stp>##V3_BDPV12</stp>
        <stp>FTC LN Equity</stp>
        <stp>PX_YEST_CLOSE</stp>
        <stp>[Crispin Spreadsheet.xlsx]OEI!R507C6</stp>
        <tr r="F507" s="1"/>
      </tp>
      <tp>
        <v>163.30000000000001</v>
        <stp/>
        <stp>##V3_BDPV12</stp>
        <stp>IWG LN Equity</stp>
        <stp>PX_YEST_CLOSE</stp>
        <stp>[Crispin Spreadsheet.xlsx]OEI!R544C6</stp>
        <tr r="F544" s="1"/>
      </tp>
      <tp>
        <v>62.37</v>
        <stp/>
        <stp>##V3_BDPV12</stp>
        <stp>MBG GY Equity</stp>
        <stp>PX_YEST_CLOSE</stp>
        <stp>[Crispin Spreadsheet.xlsx]OEI!R156C6</stp>
        <tr r="F156" s="1"/>
      </tp>
      <tp t="s">
        <v>NOK</v>
        <stp/>
        <stp>##V3_BDPV12</stp>
        <stp>NOL NO Equity</stp>
        <stp>CRNCY</stp>
        <stp>[Crispin Spreadsheet.xlsx]OEI!R343C4</stp>
        <tr r="D343" s="1"/>
      </tp>
      <tp t="s">
        <v>EUR</v>
        <stp/>
        <stp>##V3_BDPV12</stp>
        <stp>GYC GY Equity</stp>
        <stp>CRNCY</stp>
        <stp>[Crispin Spreadsheet.xlsx]OEI!R163C4</stp>
        <tr r="D163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1392.4</v>
        <stp/>
        <stp>##V3_BDPV12</stp>
        <stp>GSK LN Equity</stp>
        <stp>PX_YEST_CLOSE</stp>
        <stp>[Crispin Spreadsheet.xlsx]OEI!R510C6</stp>
        <tr r="F510" s="1"/>
      </tp>
      <tp t="s">
        <v>USD</v>
        <stp/>
        <stp>##V3_BDPV12</stp>
        <stp>LYB US Equity</stp>
        <stp>CRNCY</stp>
        <stp>[Crispin Spreadsheet.xlsx]OEI!R749C4</stp>
        <tr r="D749" s="1"/>
      </tp>
      <tp t="s">
        <v>GBp</v>
        <stp/>
        <stp>##V3_BDPV12</stp>
        <stp>BIG LN Equity</stp>
        <stp>CRNCY</stp>
        <stp>[Crispin Spreadsheet.xlsx]OEI!R474C4</stp>
        <tr r="D474" s="1"/>
      </tp>
      <tp t="s">
        <v>GBp</v>
        <stp/>
        <stp>##V3_BDPV12</stp>
        <stp>CNE LN Equity</stp>
        <stp>CRNCY</stp>
        <stp>[Crispin Spreadsheet.xlsx]OEI!R483C4</stp>
        <tr r="D483" s="1"/>
      </tp>
      <tp>
        <v>151.26</v>
        <stp/>
        <stp>##V3_BDPV12</stp>
        <stp>SJM US Equity</stp>
        <stp>PX_YEST_CLOSE</stp>
        <stp>[Crispin Spreadsheet.xlsx]OEI!R734C6</stp>
        <tr r="F734" s="1"/>
      </tp>
      <tp t="s">
        <v>USD</v>
        <stp/>
        <stp>##V3_BDPV12</stp>
        <stp>PXD US Equity</stp>
        <stp>CRNCY</stp>
        <stp>[Crispin Spreadsheet.xlsx]OEI!R778C4</stp>
        <tr r="D778" s="1"/>
      </tp>
      <tp>
        <v>8.16</v>
        <stp/>
        <stp>##V3_BDPV12</stp>
        <stp>HUR LN Equity</stp>
        <stp>PX_YEST_CLOSE</stp>
        <stp>[Crispin Spreadsheet.xlsx]OEI!R526C6</stp>
        <tr r="F526" s="1"/>
      </tp>
      <tp t="s">
        <v>AUD</v>
        <stp/>
        <stp>##V3_BDPV12</stp>
        <stp>WHC AU Equity</stp>
        <stp>CRNCY</stp>
        <stp>[Crispin Spreadsheet.xlsx]OEI!R28C4</stp>
        <tr r="D28" s="1"/>
      </tp>
      <tp>
        <v>2.1585000000000001</v>
        <stp/>
        <stp>##V3_BDPV12</stp>
        <stp>ISP IM Equity</stp>
        <stp>PX_YEST_CLOSE</stp>
        <stp>[Crispin Spreadsheet.xlsx]OEI!R243C6</stp>
        <tr r="F243" s="1"/>
      </tp>
      <tp>
        <v>205.35</v>
        <stp/>
        <stp>##V3_BDPV12</stp>
        <stp>ALV GY Equity</stp>
        <stp>PX_YEST_CLOSE</stp>
        <stp>[Crispin Spreadsheet.xlsx]OEI!R148C6</stp>
        <tr r="F148" s="1"/>
      </tp>
      <tp>
        <v>10.24</v>
        <stp/>
        <stp>##V3_BDPV12</stp>
        <stp>DHT US Equity</stp>
        <stp>PX_YEST_CLOSE</stp>
        <stp>[Crispin Spreadsheet.xlsx]OEI!R696C6</stp>
        <tr r="F696" s="1"/>
      </tp>
      <tp>
        <v>28.3</v>
        <stp/>
        <stp>##V3_BDPV12</stp>
        <stp>PDG LN Equity</stp>
        <stp>PX_YEST_CLOSE</stp>
        <stp>[Crispin Spreadsheet.xlsx]OPE!R54C6</stp>
        <tr r="F54" s="7"/>
      </tp>
      <tp t="s">
        <v>USD</v>
        <stp/>
        <stp>##V3_BDPV12</stp>
        <stp>GPS US Equity</stp>
        <stp>CRNCY</stp>
        <stp>[Crispin Spreadsheet.xlsx]OEI!R720C4</stp>
        <tr r="D720" s="1"/>
      </tp>
      <tp>
        <v>615</v>
        <stp/>
        <stp>##V3_BDPV12</stp>
        <stp>DRX LN Equity</stp>
        <stp>PX_YEST_CLOSE</stp>
        <stp>[Crispin Spreadsheet.xlsx]OEI!R501C6</stp>
        <tr r="F501" s="1"/>
      </tp>
      <tp t="s">
        <v>DKK</v>
        <stp/>
        <stp>##V3_BDPV12</stp>
        <stp>GN DC Equity</stp>
        <stp>CRNCY</stp>
        <stp>[Crispin Spreadsheet.xlsx]OEI!R68C4</stp>
        <tr r="D68" s="1"/>
      </tp>
      <tp t="s">
        <v>GBp</v>
        <stp/>
        <stp>##V3_BDPV12</stp>
        <stp>ENW LN Equity</stp>
        <stp>CRNCY</stp>
        <stp>[Crispin Spreadsheet.xlsx]OEI!R593C4</stp>
        <tr r="D593" s="1"/>
      </tp>
      <tp t="s">
        <v>GBP</v>
        <stp/>
        <stp>##V3_BDPV12</stp>
        <stp>GB00BFMCN652 Govt</stp>
        <stp>CRNCY</stp>
        <stp>[Crispin Spreadsheet.xlsx]OEI!R873C4</stp>
        <tr r="D873" s="1"/>
      </tp>
      <tp>
        <v>328.3297</v>
        <stp/>
        <stp>##V3_BDPV12</stp>
        <stp>.AREQIMP G Index</stp>
        <stp>PX_YEST_CLOSE</stp>
        <stp>[Crispin Spreadsheet.xlsx]OEI!R896C30</stp>
        <tr r="AD896" s="1"/>
      </tp>
      <tp t="s">
        <v>USD</v>
        <stp/>
        <stp>##V3_BDPV12</stp>
        <stp>GS US Equity</stp>
        <stp>CRNCY</stp>
        <stp>[Crispin Spreadsheet.xlsx]OEI!R724C4</stp>
        <tr r="D724" s="1"/>
      </tp>
      <tp t="s">
        <v>#N/A N/A</v>
        <stp/>
        <stp>##V3_BDPV12</stp>
        <stp>ROSN LI Equity</stp>
        <stp>PX_YEST_CLOSE</stp>
        <stp>[Crispin Spreadsheet.xlsx]OPE!R58C6</stp>
        <tr r="F58" s="7"/>
      </tp>
      <tp>
        <v>10.52</v>
        <stp/>
        <stp>##V3_BDPV12</stp>
        <stp>VK FP Equity</stp>
        <stp>PX_YEST_CLOSE</stp>
        <stp>[Crispin Spreadsheet.xlsx]OEI!R138C6</stp>
        <tr r="F138" s="1"/>
      </tp>
      <tp t="s">
        <v>USD</v>
        <stp/>
        <stp>##V3_BDPV12</stp>
        <stp>FL US Equity</stp>
        <stp>CRNCY</stp>
        <stp>[Crispin Spreadsheet.xlsx]OEI!R715C4</stp>
        <tr r="D715" s="1"/>
      </tp>
      <tp t="s">
        <v>USD</v>
        <stp/>
        <stp>##V3_BDPV12</stp>
        <stp>EL US Equity</stp>
        <stp>CRNCY</stp>
        <stp>[Crispin Spreadsheet.xlsx]OEI!R706C4</stp>
        <tr r="D706" s="1"/>
      </tp>
      <tp t="s">
        <v>USD</v>
        <stp/>
        <stp>##V3_BDPV12</stp>
        <stp>SBA Comdty</stp>
        <stp>CRNCY</stp>
        <stp>[Crispin Spreadsheet.xlsx]OEI!R847C4</stp>
        <tr r="D847" s="1"/>
      </tp>
      <tp t="s">
        <v>EUR</v>
        <stp/>
        <stp>##V3_BDPV12</stp>
        <stp>RXA Comdty</stp>
        <stp>CRNCY</stp>
        <stp>[Crispin Spreadsheet.xlsx]OEI!R837C4</stp>
        <tr r="D837" s="1"/>
      </tp>
      <tp>
        <v>5.39</v>
        <stp/>
        <stp>##V3_BDPV12</stp>
        <stp>NHC AU Equity</stp>
        <stp>PX_YEST_CLOSE</stp>
        <stp>[Crispin Spreadsheet.xlsx]OPUS!R6C6</stp>
        <tr r="F6" s="6"/>
      </tp>
      <tp>
        <v>4.12</v>
        <stp/>
        <stp>##V3_BDPV12</stp>
        <stp>KGC US Equity</stp>
        <stp>PX_YEST_CLOSE</stp>
        <stp>[Crispin Spreadsheet.xlsx]OEI!R738C6</stp>
        <tr r="F738" s="1"/>
      </tp>
      <tp t="s">
        <v>EUR</v>
        <stp/>
        <stp>##V3_BDPV12</stp>
        <stp>ENI IM Equity</stp>
        <stp>CRNCY</stp>
        <stp>[Crispin Spreadsheet.xlsx]OEI!R241C4</stp>
        <tr r="D241" s="1"/>
      </tp>
      <tp>
        <v>21.5</v>
        <stp/>
        <stp>##V3_BDPV12</stp>
        <stp>SDF GY Equity</stp>
        <stp>PX_YEST_CLOSE</stp>
        <stp>[Crispin Spreadsheet.xlsx]OEI!R171C6</stp>
        <tr r="F171" s="1"/>
      </tp>
      <tp t="s">
        <v>ZAr</v>
        <stp/>
        <stp>##V3_BDPV12</stp>
        <stp>KIO SJ Equity</stp>
        <stp>CRNCY</stp>
        <stp>[Crispin Spreadsheet.xlsx]OEI!R371C4</stp>
        <tr r="D371" s="1"/>
      </tp>
      <tp t="s">
        <v>GBp</v>
        <stp/>
        <stp>##V3_BDPV12</stp>
        <stp>IMM LN Equity</stp>
        <stp>CRNCY</stp>
        <stp>[Crispin Spreadsheet.xlsx]OEI!R531C4</stp>
        <tr r="D531" s="1"/>
      </tp>
      <tp>
        <v>24.295000000000002</v>
        <stp/>
        <stp>##V3_BDPV12</stp>
        <stp>GLE FP Equity</stp>
        <stp>PX_YEST_CLOSE</stp>
        <stp>[Crispin Spreadsheet.xlsx]OEI!R130C6</stp>
        <tr r="F130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1177</v>
        <stp/>
        <stp>##V3_BDPV12</stp>
        <stp>STJ LN Equity</stp>
        <stp>PX_YEST_CLOSE</stp>
        <stp>[Crispin Spreadsheet.xlsx]OEI!R616C6</stp>
        <tr r="F616" s="1"/>
      </tp>
      <tp>
        <v>10.39</v>
        <stp/>
        <stp>##V3_BDPV12</stp>
        <stp>DBK GY Equity</stp>
        <stp>PX_YEST_CLOSE</stp>
        <stp>[Crispin Spreadsheet.xlsx]OEI!R157C6</stp>
        <tr r="F157" s="1"/>
      </tp>
      <tp>
        <v>83.89</v>
        <stp/>
        <stp>##V3_BDPV12</stp>
        <stp>DHI US Equity</stp>
        <stp>PX_YEST_CLOSE</stp>
        <stp>[Crispin Spreadsheet.xlsx]OEI!R697C6</stp>
        <tr r="F697" s="1"/>
      </tp>
      <tp>
        <v>134.55000000000001</v>
        <stp/>
        <stp>##V3_BDPV12</stp>
        <stp>MRO LN Equity</stp>
        <stp>PX_YEST_CLOSE</stp>
        <stp>[Crispin Spreadsheet.xlsx]OEI!R560C6</stp>
        <tr r="F560" s="1"/>
      </tp>
      <tp>
        <v>138.4</v>
        <stp/>
        <stp>##V3_BDPV12</stp>
        <stp>VLO US Equity</stp>
        <stp>PX_YEST_CLOSE</stp>
        <stp>[Crispin Spreadsheet.xlsx]OEI!R703C6</stp>
        <tr r="F703" s="1"/>
      </tp>
      <tp>
        <v>25.74</v>
        <stp/>
        <stp>##V3_BDPV12</stp>
        <stp>WIE AV Equity</stp>
        <stp>PX_YEST_CLOSE</stp>
        <stp>[Crispin Spreadsheet.xlsx]OEI!R33C6</stp>
        <tr r="F33" s="1"/>
      </tp>
      <tp>
        <v>42.42</v>
        <stp/>
        <stp>##V3_BDPV12</stp>
        <stp>TRQ CN Equity</stp>
        <stp>PX_YEST_CLOSE</stp>
        <stp>[Crispin Spreadsheet.xlsx]OEI!R62C6</stp>
        <tr r="F62" s="1"/>
      </tp>
      <tp t="s">
        <v>GBp</v>
        <stp/>
        <stp>##V3_BDPV12</stp>
        <stp>VOD LN Equity</stp>
        <stp>CRNCY</stp>
        <stp>[Crispin Spreadsheet.xlsx]OEI!R633C4</stp>
        <tr r="D633" s="1"/>
      </tp>
      <tp>
        <v>1478.5</v>
        <stp/>
        <stp>##V3_BDPV12</stp>
        <stp>RMS FP Equity</stp>
        <stp>PX_YEST_CLOSE</stp>
        <stp>[Crispin Spreadsheet.xlsx]OEI!R111C6</stp>
        <tr r="F111" s="1"/>
      </tp>
      <tp t="s">
        <v>AUD</v>
        <stp/>
        <stp>##V3_BDPV12</stp>
        <stp>WOW AU Equity</stp>
        <stp>CRNCY</stp>
        <stp>[Crispin Spreadsheet.xlsx]OEI!R29C4</stp>
        <tr r="D29" s="1"/>
      </tp>
      <tp>
        <v>282.8</v>
        <stp/>
        <stp>##V3_BDPV12</stp>
        <stp>SPT LN Equity</stp>
        <stp>PX_YEST_CLOSE</stp>
        <stp>[Crispin Spreadsheet.xlsx]OEI!R612C6</stp>
        <tr r="F612" s="1"/>
      </tp>
      <tp>
        <v>113</v>
        <stp/>
        <stp>##V3_BDPV12</stp>
        <stp>RE/ LN Equity</stp>
        <stp>PX_YEST_CLOSE</stp>
        <stp>[Crispin Spreadsheet.xlsx]OPE!R57C6</stp>
        <tr r="F57" s="7"/>
      </tp>
      <tp>
        <v>1004.5</v>
        <stp/>
        <stp>##V3_BDPV12</stp>
        <stp>HSX LN Equity</stp>
        <stp>PX_YEST_CLOSE</stp>
        <stp>[Crispin Spreadsheet.xlsx]OEI!R521C6</stp>
        <tr r="F521" s="1"/>
      </tp>
      <tp>
        <v>1374</v>
        <stp/>
        <stp>##V3_BDPV12</stp>
        <stp>TGA LN Equity</stp>
        <stp>PX_YEST_CLOSE</stp>
        <stp>[Crispin Spreadsheet.xlsx]OPE!R61C6</stp>
        <tr r="F61" s="7"/>
      </tp>
      <tp t="s">
        <v>USD</v>
        <stp/>
        <stp>##V3_BDPV12</stp>
        <stp>EXP US Equity</stp>
        <stp>CRNCY</stp>
        <stp>[Crispin Spreadsheet.xlsx]OEI!R699C4</stp>
        <tr r="D699" s="1"/>
      </tp>
      <tp t="s">
        <v>GBp</v>
        <stp/>
        <stp>##V3_BDPV12</stp>
        <stp>SLP LN Equity</stp>
        <stp>CRNCY</stp>
        <stp>[Crispin Spreadsheet.xlsx]OEI!R620C4</stp>
        <tr r="D620" s="1"/>
      </tp>
      <tp t="s">
        <v>USD</v>
        <stp/>
        <stp>##V3_BDPV12</stp>
        <stp>BTU US Equity</stp>
        <stp>CRNCY</stp>
        <stp>[Crispin Spreadsheet.xlsx]OEI!R775C4</stp>
        <tr r="D775" s="1"/>
      </tp>
      <tp t="s">
        <v>EUR</v>
        <stp/>
        <stp>##V3_BDPV12</stp>
        <stp>ART GY Equity</stp>
        <stp>CRNCY</stp>
        <stp>[Crispin Spreadsheet.xlsx]OEI!R149C4</stp>
        <tr r="D149" s="1"/>
      </tp>
      <tp t="s">
        <v>GBp</v>
        <stp/>
        <stp>##V3_BDPV12</stp>
        <stp>ONT LN Equity</stp>
        <stp>CRNCY</stp>
        <stp>[Crispin Spreadsheet.xlsx]OEI!R572C4</stp>
        <tr r="D572" s="1"/>
      </tp>
      <tp>
        <v>25.93</v>
        <stp/>
        <stp>##V3_BDPV12</stp>
        <stp>COLR BB Equity</stp>
        <stp>PX_YEST_CLOSE</stp>
        <stp>[Crispin Spreadsheet.xlsx]OEI!R39C6</stp>
        <tr r="F39" s="1"/>
      </tp>
      <tp>
        <v>39.020000000000003</v>
        <stp/>
        <stp>##V3_BDPV12</stp>
        <stp>VZ US Equity</stp>
        <stp>PX_YEST_CLOSE</stp>
        <stp>[Crispin Spreadsheet.xlsx]OEI!R818C6</stp>
        <tr r="F818" s="1"/>
      </tp>
      <tp>
        <v>25.53</v>
        <stp/>
        <stp>##V3_BDPV12</stp>
        <stp>MT NA Equity</stp>
        <stp>PX_YEST_CLOSE</stp>
        <stp>[Crispin Spreadsheet.xlsx]OEI!R321C6</stp>
        <tr r="F321" s="1"/>
      </tp>
      <tp t="s">
        <v>FTSE 100 IDX FUT  Dec22</v>
        <stp/>
        <stp>##V3_BDPV12</stp>
        <stp>Z A Index</stp>
        <stp>NAME</stp>
        <stp>[Crispin Spreadsheet.xlsx]OEI!R446C5</stp>
        <tr r="E446" s="1"/>
      </tp>
      <tp t="s">
        <v>USD</v>
        <stp/>
        <stp>##V3_BDPV12</stp>
        <stp>BX US Equity</stp>
        <stp>CRNCY</stp>
        <stp>[Crispin Spreadsheet.xlsx]OEI!R672C4</stp>
        <tr r="D672" s="1"/>
      </tp>
      <tp t="s">
        <v>USD</v>
        <stp/>
        <stp>##V3_BDPV12</stp>
        <stp>DE US Equity</stp>
        <stp>CRNCY</stp>
        <stp>[Crispin Spreadsheet.xlsx]OEI!R694C4</stp>
        <tr r="D694" s="1"/>
      </tp>
      <tp t="s">
        <v>USD</v>
        <stp/>
        <stp>##V3_BDPV12</stp>
        <stp>HA US Equity</stp>
        <stp>CRNCY</stp>
        <stp>[Crispin Spreadsheet.xlsx]OEI!R728C4</stp>
        <tr r="D728" s="1"/>
      </tp>
      <tp t="s">
        <v>USD</v>
        <stp/>
        <stp>##V3_BDPV12</stp>
        <stp>PLA Comdty</stp>
        <stp>CRNCY</stp>
        <stp>[Crispin Spreadsheet.xlsx]OEI!R844C4</stp>
        <tr r="D844" s="1"/>
      </tp>
      <tp t="s">
        <v>EUR</v>
        <stp/>
        <stp>##V3_BDPV12</stp>
        <stp>SOLB BB Equity</stp>
        <stp>CRNCY</stp>
        <stp>[Crispin Spreadsheet.xlsx]OEI!R43C4</stp>
        <tr r="D43" s="1"/>
      </tp>
      <tp>
        <v>1</v>
        <stp/>
        <stp>##V3_BDPV12</stp>
        <stp>USDGBP Curncy</stp>
        <stp>QUOTE_FACTOR</stp>
        <stp>[Crispin Spreadsheet.xlsx]OEI!R909C12</stp>
        <tr r="L909" s="1"/>
      </tp>
      <tp>
        <v>1</v>
        <stp/>
        <stp>##V3_BDPV12</stp>
        <stp>USDGBP Curncy</stp>
        <stp>QUOTE_FACTOR</stp>
        <stp>[Crispin Spreadsheet.xlsx]OEI!R908C12</stp>
        <tr r="L908" s="1"/>
      </tp>
      <tp>
        <v>1</v>
        <stp/>
        <stp>##V3_BDPV12</stp>
        <stp>USDGBP Curncy</stp>
        <stp>QUOTE_FACTOR</stp>
        <stp>[Crispin Spreadsheet.xlsx]OEI!R915C12</stp>
        <tr r="L915" s="1"/>
      </tp>
      <tp>
        <v>119.3</v>
        <stp/>
        <stp>##V3_BDPV12</stp>
        <stp>HMB SS Equity</stp>
        <stp>PX_YEST_CLOSE</stp>
        <stp>[Crispin Spreadsheet.xlsx]OEI!R401C6</stp>
        <tr r="F401" s="1"/>
      </tp>
      <tp t="s">
        <v>USD</v>
        <stp/>
        <stp>##V3_BDPV12</stp>
        <stp>PVH US Equity</stp>
        <stp>CRNCY</stp>
        <stp>[Crispin Spreadsheet.xlsx]OEI!R784C4</stp>
        <tr r="D784" s="1"/>
      </tp>
      <tp>
        <v>27.74</v>
        <stp/>
        <stp>##V3_BDPV12</stp>
        <stp>GBF GY Equity</stp>
        <stp>PX_YEST_CLOSE</stp>
        <stp>[Crispin Spreadsheet.xlsx]OEI!R154C6</stp>
        <tr r="F154" s="1"/>
      </tp>
      <tp>
        <v>4.0599999999999996</v>
        <stp/>
        <stp>##V3_BDPV12</stp>
        <stp>RIG US Equity</stp>
        <stp>PX_YEST_CLOSE</stp>
        <stp>[Crispin Spreadsheet.xlsx]OEI!R805C6</stp>
        <tr r="F805" s="1"/>
      </tp>
      <tp>
        <v>267.5</v>
        <stp/>
        <stp>##V3_BDPV12</stp>
        <stp>HTG LN Equity</stp>
        <stp>PX_YEST_CLOSE</stp>
        <stp>[Crispin Spreadsheet.xlsx]OEI!R525C6</stp>
        <tr r="F525" s="1"/>
      </tp>
      <tp>
        <v>1841</v>
        <stp/>
        <stp>##V3_BDPV12</stp>
        <stp>CPG LN Equity</stp>
        <stp>PX_YEST_CLOSE</stp>
        <stp>[Crispin Spreadsheet.xlsx]OEI!R491C6</stp>
        <tr r="F491" s="1"/>
      </tp>
      <tp>
        <v>1515.2</v>
        <stp/>
        <stp>##V3_BDPV12</stp>
        <stp>CMG US Equity</stp>
        <stp>PX_YEST_CLOSE</stp>
        <stp>[Crispin Spreadsheet.xlsx]OEI!R681C6</stp>
        <tr r="F681" s="1"/>
      </tp>
      <tp>
        <v>6.26</v>
        <stp/>
        <stp>##V3_BDPV12</stp>
        <stp>IVG IM Equity</stp>
        <stp>PX_YEST_CLOSE</stp>
        <stp>[Crispin Spreadsheet.xlsx]OEI!R244C6</stp>
        <tr r="F244" s="1"/>
      </tp>
      <tp t="s">
        <v>GBp</v>
        <stp/>
        <stp>##V3_BDPV12</stp>
        <stp>DOM LN Equity</stp>
        <stp>CRNCY</stp>
        <stp>[Crispin Spreadsheet.xlsx]OEI!R500C4</stp>
        <tr r="D500" s="1"/>
      </tp>
      <tp t="s">
        <v>GBp</v>
        <stp/>
        <stp>##V3_BDPV12</stp>
        <stp>PFC LN Equity</stp>
        <stp>CRNCY</stp>
        <stp>[Crispin Spreadsheet.xlsx]OEI!R579C4</stp>
        <tr r="D579" s="1"/>
      </tp>
      <tp t="s">
        <v>GBp</v>
        <stp/>
        <stp>##V3_BDPV12</stp>
        <stp>IMB LN Equity</stp>
        <stp>CRNCY</stp>
        <stp>[Crispin Spreadsheet.xlsx]OEI!R532C4</stp>
        <tr r="D532" s="1"/>
      </tp>
      <tp>
        <v>230.5</v>
        <stp/>
        <stp>##V3_BDPV12</stp>
        <stp>SPI LN Equity</stp>
        <stp>PX_YEST_CLOSE</stp>
        <stp>[Crispin Spreadsheet.xlsx]OEI!R611C6</stp>
        <tr r="F611" s="1"/>
      </tp>
      <tp>
        <v>104.8</v>
        <stp/>
        <stp>##V3_BDPV12</stp>
        <stp>BEI GY Equity</stp>
        <stp>PX_YEST_CLOSE</stp>
        <stp>[Crispin Spreadsheet.xlsx]OEI!R153C6</stp>
        <tr r="F153" s="1"/>
      </tp>
      <tp>
        <v>33.6</v>
        <stp/>
        <stp>##V3_BDPV12</stp>
        <stp>RTN LN Equity</stp>
        <stp>PX_YEST_CLOSE</stp>
        <stp>[Crispin Spreadsheet.xlsx]OEI!R595C6</stp>
        <tr r="F595" s="1"/>
      </tp>
      <tp t="s">
        <v>USD</v>
        <stp/>
        <stp>##V3_BDPV12</stp>
        <stp>PPG US Equity</stp>
        <stp>CRNCY</stp>
        <stp>[Crispin Spreadsheet.xlsx]OEI!R782C4</stp>
        <tr r="D782" s="1"/>
      </tp>
      <tp t="s">
        <v>GBp</v>
        <stp/>
        <stp>##V3_BDPV12</stp>
        <stp>IGG LN Equity</stp>
        <stp>CRNCY</stp>
        <stp>[Crispin Spreadsheet.xlsx]OEI!R528C4</stp>
        <tr r="D528" s="1"/>
      </tp>
      <tp>
        <v>1.3029999999999999</v>
        <stp/>
        <stp>##V3_BDPV12</stp>
        <stp>SRS IM Equity</stp>
        <stp>PX_YEST_CLOSE</stp>
        <stp>[Crispin Spreadsheet.xlsx]OPE!R10C6</stp>
        <tr r="F10" s="7"/>
      </tp>
      <tp>
        <v>33.770000000000003</v>
        <stp/>
        <stp>##V3_BDPV12</stp>
        <stp>RNO FP Equity</stp>
        <stp>PX_YEST_CLOSE</stp>
        <stp>[Crispin Spreadsheet.xlsx]OEI!R121C6</stp>
        <tr r="F121" s="1"/>
      </tp>
      <tp>
        <v>7.44</v>
        <stp/>
        <stp>##V3_BDPV12</stp>
        <stp>SGL GY Equity</stp>
        <stp>PX_YEST_CLOSE</stp>
        <stp>[Crispin Spreadsheet.xlsx]OEI!R181C6</stp>
        <tr r="F181" s="1"/>
      </tp>
      <tp t="s">
        <v>EUR</v>
        <stp/>
        <stp>##V3_BDPV12</stp>
        <stp>TTE FP Equity</stp>
        <stp>CRNCY</stp>
        <stp>[Crispin Spreadsheet.xlsx]OEI!R135C4</stp>
        <tr r="D135" s="1"/>
      </tp>
      <tp t="s">
        <v>GBp</v>
        <stp/>
        <stp>##V3_BDPV12</stp>
        <stp>DGE LN Equity</stp>
        <stp>CRNCY</stp>
        <stp>[Crispin Spreadsheet.xlsx]OEI!R498C4</stp>
        <tr r="D498" s="1"/>
      </tp>
      <tp>
        <v>37.770000000000003</v>
        <stp/>
        <stp>##V3_BDPV12</stp>
        <stp>EEM US Equity</stp>
        <stp>PX_YEST_CLOSE</stp>
        <stp>[Crispin Spreadsheet.xlsx]OEI!R849C6</stp>
        <tr r="F849" s="1"/>
      </tp>
      <tp>
        <v>5.9</v>
        <stp/>
        <stp>##V3_BDPV12</stp>
        <stp>HUM LN Equity</stp>
        <stp>PX_YEST_CLOSE</stp>
        <stp>[Crispin Spreadsheet.xlsx]OEI!R524C6</stp>
        <tr r="F524" s="1"/>
      </tp>
      <tp>
        <v>129.04</v>
        <stp/>
        <stp>##V3_BDPV12</stp>
        <stp>MMM US Equity</stp>
        <stp>PX_YEST_CLOSE</stp>
        <stp>[Crispin Spreadsheet.xlsx]OEI!R641C6</stp>
        <tr r="F641" s="1"/>
      </tp>
      <tp t="s">
        <v>EUR</v>
        <stp/>
        <stp>##V3_BDPV12</stp>
        <stp>AC FP Equity</stp>
        <stp>CRNCY</stp>
        <stp>[Crispin Spreadsheet.xlsx]OEI!R88C4</stp>
        <tr r="D88" s="1"/>
      </tp>
      <tp>
        <v>31.6</v>
        <stp/>
        <stp>##V3_BDPV12</stp>
        <stp>IFX GY Equity</stp>
        <stp>PX_YEST_CLOSE</stp>
        <stp>[Crispin Spreadsheet.xlsx]OEI!R170C6</stp>
        <tr r="F170" s="1"/>
      </tp>
      <tp>
        <v>202.6</v>
        <stp/>
        <stp>##V3_BDPV12</stp>
        <stp>PFG LN Equity</stp>
        <stp>PX_YEST_CLOSE</stp>
        <stp>[Crispin Spreadsheet.xlsx]OPE!R56C6</stp>
        <tr r="F56" s="7"/>
      </tp>
      <tp t="s">
        <v>GBp</v>
        <stp/>
        <stp>##V3_BDPV12</stp>
        <stp>FGP LN Equity</stp>
        <stp>CRNCY</stp>
        <stp>[Crispin Spreadsheet.xlsx]OEI!R508C4</stp>
        <tr r="D508" s="1"/>
      </tp>
      <tp>
        <v>124.646</v>
        <stp/>
        <stp>##V3_BDPV12</stp>
        <stp>GB00BM8Z2W66 Govt</stp>
        <stp>PX_YEST_CLOSE</stp>
        <stp>[Crispin Spreadsheet.xlsx]GILT!R10C6</stp>
        <tr r="F10" s="4"/>
      </tp>
      <tp>
        <v>13.15</v>
        <stp/>
        <stp>##V3_BDPV12</stp>
        <stp>IF IM Equity</stp>
        <stp>LAST_PRICE</stp>
        <stp>[Crispin Spreadsheet.xlsx]SWAN!R32C7</stp>
        <tr r="G32" s="3"/>
      </tp>
      <tp>
        <v>77.7</v>
        <stp/>
        <stp>##V3_BDPV12</stp>
        <stp>DLAR LN Equity</stp>
        <stp>PX_YEST_CLOSE</stp>
        <stp>[Crispin Spreadsheet.xlsx]OPE!R39C6</stp>
        <tr r="F39" s="7"/>
      </tp>
      <tp>
        <v>106.85000000000001</v>
        <stp/>
        <stp>##V3_BDPV12</stp>
        <stp>BTSA Comdty</stp>
        <stp>PX_YEST_CLOSE</stp>
        <stp>[Crispin Spreadsheet.xlsx]OEI!R840C6</stp>
        <tr r="F840" s="1"/>
      </tp>
      <tp>
        <v>31.8</v>
        <stp/>
        <stp>##V3_BDPV12</stp>
        <stp>NODL NO Equity</stp>
        <stp>PX_YEST_CLOSE</stp>
        <stp>[Crispin Spreadsheet.xlsx]OPE!R18C6</stp>
        <tr r="F18" s="7"/>
      </tp>
      <tp t="s">
        <v>GBp</v>
        <stp/>
        <stp>##V3_BDPV12</stp>
        <stp>SFOR LN Equity</stp>
        <stp>CRNCY</stp>
        <stp>[Crispin Spreadsheet.xlsx]OPE!R59C4</stp>
        <tr r="D59" s="7"/>
      </tp>
      <tp t="s">
        <v>USD</v>
        <stp/>
        <stp>##V3_BDPV12</stp>
        <stp>BA US Equity</stp>
        <stp>CRNCY</stp>
        <stp>[Crispin Spreadsheet.xlsx]OEI!R673C4</stp>
        <tr r="D673" s="1"/>
      </tp>
      <tp t="s">
        <v>EUR</v>
        <stp/>
        <stp>##V3_BDPV12</stp>
        <stp>EL FP Equity</stp>
        <stp>CRNCY</stp>
        <stp>[Crispin Spreadsheet.xlsx]OEI!R107C4</stp>
        <tr r="D107" s="1"/>
      </tp>
      <tp t="s">
        <v>GBP</v>
        <stp/>
        <stp>##V3_BDPV12</stp>
        <stp>G A Comdty</stp>
        <stp>CRNCY</stp>
        <stp>[Crispin Spreadsheet.xlsx]OEI!R835C4</stp>
        <tr r="D835" s="1"/>
      </tp>
      <tp t="s">
        <v>USD</v>
        <stp/>
        <stp>##V3_BDPV12</stp>
        <stp>W A Comdty</stp>
        <stp>CRNCY</stp>
        <stp>[Crispin Spreadsheet.xlsx]OEI!R845C4</stp>
        <tr r="D845" s="1"/>
      </tp>
      <tp>
        <v>7.14</v>
        <stp/>
        <stp>##V3_BDPV12</stp>
        <stp>MTC LN Equity</stp>
        <stp>PX_YEST_CLOSE</stp>
        <stp>[Crispin Spreadsheet.xlsx]OEI!R564C6</stp>
        <tr r="F564" s="1"/>
      </tp>
      <tp>
        <v>55.51</v>
        <stp/>
        <stp>##V3_BDPV12</stp>
        <stp>ELF US Equity</stp>
        <stp>PX_YEST_CLOSE</stp>
        <stp>[Crispin Spreadsheet.xlsx]OEI!R701C6</stp>
        <tr r="F701" s="1"/>
      </tp>
      <tp t="s">
        <v>GBp</v>
        <stp/>
        <stp>##V3_BDPV12</stp>
        <stp>RIO LN Equity</stp>
        <stp>CRNCY</stp>
        <stp>[Crispin Spreadsheet.xlsx]OEI!R597C4</stp>
        <tr r="D597" s="1"/>
      </tp>
      <tp>
        <v>50.1</v>
        <stp/>
        <stp>##V3_BDPV12</stp>
        <stp>IQE LN Equity</stp>
        <stp>PX_YEST_CLOSE</stp>
        <stp>[Crispin Spreadsheet.xlsx]OEI!R541C6</stp>
        <tr r="F541" s="1"/>
      </tp>
      <tp>
        <v>17.93</v>
        <stp/>
        <stp>##V3_BDPV12</stp>
        <stp>ELE SQ Equity</stp>
        <stp>PX_YEST_CLOSE</stp>
        <stp>[Crispin Spreadsheet.xlsx]OEI!R383C6</stp>
        <tr r="F383" s="1"/>
      </tp>
      <tp>
        <v>8.0299999999999994</v>
        <stp/>
        <stp>##V3_BDPV12</stp>
        <stp>CBK GY Equity</stp>
        <stp>PX_YEST_CLOSE</stp>
        <stp>[Crispin Spreadsheet.xlsx]OEI!R155C6</stp>
        <tr r="F155" s="1"/>
      </tp>
      <tp>
        <v>2.44</v>
        <stp/>
        <stp>##V3_BDPV12</stp>
        <stp>SMR AU Equity</stp>
        <stp>PX_YEST_CLOSE</stp>
        <stp>[Crispin Spreadsheet.xlsx]OEI!R25C6</stp>
        <tr r="F25" s="1"/>
      </tp>
      <tp>
        <v>3333</v>
        <stp/>
        <stp>##V3_BDPV12</stp>
        <stp>CRH LN Equity</stp>
        <stp>PX_YEST_CLOSE</stp>
        <stp>[Crispin Spreadsheet.xlsx]OEI!R492C6</stp>
        <tr r="F492" s="1"/>
      </tp>
      <tp>
        <v>46.42</v>
        <stp/>
        <stp>##V3_BDPV12</stp>
        <stp>WLN FP Equity</stp>
        <stp>PX_YEST_CLOSE</stp>
        <stp>[Crispin Spreadsheet.xlsx]OEI!R142C6</stp>
        <tr r="F142" s="1"/>
      </tp>
      <tp>
        <v>548.20000000000005</v>
        <stp/>
        <stp>##V3_BDPV12</stp>
        <stp>RTO LN Equity</stp>
        <stp>PX_YEST_CLOSE</stp>
        <stp>[Crispin Spreadsheet.xlsx]OEI!R594C6</stp>
        <tr r="F594" s="1"/>
      </tp>
      <tp t="s">
        <v>EUR</v>
        <stp/>
        <stp>##V3_BDPV12</stp>
        <stp>CA FP Equity</stp>
        <stp>CRNCY</stp>
        <stp>[Crispin Spreadsheet.xlsx]OEI!R99C4</stp>
        <tr r="D99" s="1"/>
      </tp>
      <tp>
        <v>121.94799999999999</v>
        <stp/>
        <stp>##V3_BDPV12</stp>
        <stp>GB00BM8Z2W66 Govt</stp>
        <stp>LAST_PRICE</stp>
        <stp>[Crispin Spreadsheet.xlsx]SWAN!R164C7</stp>
        <tr r="G164" s="3"/>
      </tp>
      <tp t="s">
        <v>EUR</v>
        <stp/>
        <stp>##V3_BDPV12</stp>
        <stp>AF FP Equity</stp>
        <stp>CRNCY</stp>
        <stp>[Crispin Spreadsheet.xlsx]OEI!R89C4</stp>
        <tr r="D89" s="1"/>
      </tp>
      <tp>
        <v>148.77000000000001</v>
        <stp/>
        <stp>##V3_BDPV12</stp>
        <stp>WHR US Equity</stp>
        <stp>PX_YEST_CLOSE</stp>
        <stp>[Crispin Spreadsheet.xlsx]OEI!R825C6</stp>
        <tr r="F825" s="1"/>
      </tp>
      <tp t="s">
        <v>EUR</v>
        <stp/>
        <stp>##V3_BDPV12</stp>
        <stp>ITX SQ Equity</stp>
        <stp>CRNCY</stp>
        <stp>[Crispin Spreadsheet.xlsx]OEI!R385C4</stp>
        <tr r="D385" s="1"/>
      </tp>
      <tp>
        <v>1857.5</v>
        <stp/>
        <stp>##V3_BDPV12</stp>
        <stp>RTYA Index</stp>
        <stp>LAST_PRICE</stp>
        <stp>[Crispin Spreadsheet.xlsx]OEI!R640C7</stp>
        <tr r="G640" s="1"/>
      </tp>
      <tp>
        <v>5752</v>
        <stp/>
        <stp>##V3_BDPV12</stp>
        <stp>NXT LN Equity</stp>
        <stp>PX_YEST_CLOSE</stp>
        <stp>[Crispin Spreadsheet.xlsx]OEI!R568C6</stp>
        <tr r="F568" s="1"/>
      </tp>
      <tp>
        <v>55</v>
        <stp/>
        <stp>##V3_BDPV12</stp>
        <stp>HOT GY Equity</stp>
        <stp>PX_YEST_CLOSE</stp>
        <stp>[Crispin Spreadsheet.xlsx]OEI!R168C6</stp>
        <tr r="F168" s="1"/>
      </tp>
      <tp t="s">
        <v>USD</v>
        <stp/>
        <stp>##V3_BDPV12</stp>
        <stp>NVR US Equity</stp>
        <stp>CRNCY</stp>
        <stp>[Crispin Spreadsheet.xlsx]OEI!R765C4</stp>
        <tr r="D765" s="1"/>
      </tp>
      <tp t="s">
        <v>USD</v>
        <stp/>
        <stp>##V3_BDPV12</stp>
        <stp>TRQ US Equity</stp>
        <stp>CRNCY</stp>
        <stp>[Crispin Spreadsheet.xlsx]OEI!R811C4</stp>
        <tr r="D811" s="1"/>
      </tp>
      <tp t="s">
        <v>EUR</v>
        <stp/>
        <stp>##V3_BDPV12</stp>
        <stp>DPW GY Equity</stp>
        <stp>CRNCY</stp>
        <stp>[Crispin Spreadsheet.xlsx]OEI!R159C4</stp>
        <tr r="D159" s="1"/>
      </tp>
      <tp>
        <v>699.6</v>
        <stp/>
        <stp>##V3_BDPV12</stp>
        <stp>MC FP Equity</stp>
        <stp>LAST_PRICE</stp>
        <stp>[Crispin Spreadsheet.xlsx]SWAN!R26C7</stp>
        <tr r="G26" s="3"/>
      </tp>
      <tp>
        <v>1870.2</v>
        <stp/>
        <stp>##V3_BDPV12</stp>
        <stp>RTYA Index</stp>
        <stp>PX_YEST_CLOSE</stp>
        <stp>[Crispin Spreadsheet.xlsx]OEI!R640C6</stp>
        <tr r="F640" s="1"/>
      </tp>
      <tp>
        <v>3961</v>
        <stp/>
        <stp>##V3_BDPV12</stp>
        <stp>VGA Index</stp>
        <stp>PX_YEST_CLOSE</stp>
        <stp>[Crispin Spreadsheet.xlsx]OEI!R87C6</stp>
        <tr r="F87" s="1"/>
      </tp>
    </main>
    <main first="bofaddin.rtdserver">
      <tp t="s">
        <v>#N/A Requesting Data...3353677899</v>
        <stp/>
        <stp>BDH|5920355630170229944</stp>
        <tr r="Z306" s="1"/>
      </tp>
      <tp t="s">
        <v>#N/A Requesting Data...4009766593</v>
        <stp/>
        <stp>BDH|4679501171228505280</stp>
        <tr r="Z310" s="1"/>
      </tp>
      <tp t="s">
        <v>#N/A Requesting Data...4286080257</v>
        <stp/>
        <stp>BDH|3594253582160148587</stp>
        <tr r="Z486" s="1"/>
      </tp>
    </main>
    <main first="bofaddin.rtdserver">
      <tp t="s">
        <v>#N/A Requesting Data...3794096635</v>
        <stp/>
        <stp>BDH|3029645097044843426</stp>
        <tr r="Z257" s="1"/>
        <tr r="Z36" s="3"/>
      </tp>
      <tp t="s">
        <v>#N/A Requesting Data...3935588879</v>
        <stp/>
        <stp>BDH|4059618881183905505</stp>
        <tr r="Z439" s="1"/>
      </tp>
      <tp t="s">
        <v>#N/A Requesting Data...3594124391</v>
        <stp/>
        <stp>BDH|2794217106755610999</stp>
        <tr r="Z338" s="1"/>
      </tp>
      <tp t="s">
        <v>#N/A Requesting Data...3423638316</v>
        <stp/>
        <stp>BDH|4148230270159581488</stp>
        <tr r="Z715" s="1"/>
      </tp>
      <tp t="s">
        <v>#N/A Requesting Data...3761051549</v>
        <stp/>
        <stp>BDH|2431531518228649261</stp>
        <tr r="Z178" s="1"/>
      </tp>
      <tp t="s">
        <v>#N/A Requesting Data...3671744114</v>
        <stp/>
        <stp>BDH|1779769482012495081</stp>
        <tr r="Z345" s="1"/>
      </tp>
      <tp t="s">
        <v>#N/A Requesting Data...4045996289</v>
        <stp/>
        <stp>BDH|6329394096303986389</stp>
        <tr r="Z527" s="1"/>
      </tp>
      <tp t="s">
        <v>#N/A Requesting Data...3564262114</v>
        <stp/>
        <stp>BDH|4459279986802656010</stp>
        <tr r="Z771" s="1"/>
      </tp>
      <tp t="s">
        <v>#N/A Requesting Data...3808938491</v>
        <stp/>
        <stp>BDH|5389587813229280486</stp>
        <tr r="Z99" s="1"/>
      </tp>
      <tp t="s">
        <v>#N/A Requesting Data...3771326826</v>
        <stp/>
        <stp>BDH|9885643355850393687</stp>
        <tr r="Z166" s="1"/>
      </tp>
      <tp t="s">
        <v>#N/A Requesting Data...3678166154</v>
        <stp/>
        <stp>BDH|2983542306709848215</stp>
        <tr r="Z725" s="1"/>
      </tp>
      <tp t="s">
        <v>#N/A Requesting Data...4177153992</v>
        <stp/>
        <stp>BDH|3288988179264558556</stp>
        <tr r="Z609" s="1"/>
      </tp>
      <tp t="s">
        <v>#N/A Requesting Data...3560132885</v>
        <stp/>
        <stp>BDH|6533545191502438474</stp>
        <tr r="Z172" s="1"/>
      </tp>
      <tp t="s">
        <v>#N/A Requesting Data...3458022933</v>
        <stp/>
        <stp>BDH|8011785243270186795</stp>
        <tr r="Z94" s="1"/>
      </tp>
      <tp t="s">
        <v>#N/A Requesting Data...4274178098</v>
        <stp/>
        <stp>BDH|1942516187108917858</stp>
        <tr r="Z225" s="1"/>
      </tp>
      <tp t="s">
        <v>#N/A Requesting Data...4240383592</v>
        <stp/>
        <stp>BDH|5836758403187935944</stp>
        <tr r="Z136" s="1"/>
      </tp>
      <tp t="s">
        <v>#N/A Requesting Data...4069979875</v>
        <stp/>
        <stp>BDH|1498744571535555844</stp>
        <tr r="Z482" s="1"/>
      </tp>
      <tp t="s">
        <v>#N/A Requesting Data...3459802287</v>
        <stp/>
        <stp>BDH|1756860244062103348</stp>
        <tr r="Z717" s="1"/>
      </tp>
      <tp t="s">
        <v>#N/A Requesting Data...3708236758</v>
        <stp/>
        <stp>BDH|5244081036063825948</stp>
        <tr r="Z293" s="1"/>
      </tp>
      <tp t="s">
        <v>#N/A Requesting Data...3519930984</v>
        <stp/>
        <stp>BDH|4020510413029484564</stp>
        <tr r="Z650" s="1"/>
      </tp>
      <tp t="s">
        <v>#N/A Requesting Data...3740070621</v>
        <stp/>
        <stp>BDH|2169995879052117269</stp>
        <tr r="Z182" s="1"/>
      </tp>
    </main>
    <main first="bloomberg.rtd">
      <tp>
        <v>17.579999999999998</v>
        <stp/>
        <stp>##V3_BDPV12</stp>
        <stp>FR FP Equity</stp>
        <stp>LAST_PRICE</stp>
        <stp>[Crispin Spreadsheet.xlsx]OEI!R137C7</stp>
        <tr r="G137" s="1"/>
      </tp>
      <tp>
        <v>25.38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Requesting Data...3422849266</v>
        <stp/>
        <stp>BDH|3641347663859299340</stp>
        <tr r="Z435" s="1"/>
      </tp>
      <tp t="s">
        <v>#N/A Requesting Data...3813569814</v>
        <stp/>
        <stp>BDH|4517913387308178151</stp>
        <tr r="Z406" s="1"/>
      </tp>
      <tp t="s">
        <v>#N/A Requesting Data...4191907831</v>
        <stp/>
        <stp>BDH|7446568986963116528</stp>
        <tr r="Z461" s="1"/>
      </tp>
      <tp t="s">
        <v>#N/A Requesting Data...4098985616</v>
        <stp/>
        <stp>BDH|6270489358888083369</stp>
        <tr r="Z14" s="4"/>
        <tr r="Z6" s="4"/>
        <tr r="Z870" s="1"/>
        <tr r="Z159" s="3"/>
      </tp>
      <tp t="s">
        <v>#N/A Requesting Data...3960187508</v>
        <stp/>
        <stp>BDH|8024666108582988027</stp>
        <tr r="Z844" s="1"/>
      </tp>
      <tp t="s">
        <v>#N/A Requesting Data...3385684734</v>
        <stp/>
        <stp>BDH|7733054842897184849</stp>
        <tr r="Z684" s="1"/>
      </tp>
    </main>
    <main first="bloomberg.rtd">
      <tp>
        <v>169.08500000000001</v>
        <stp/>
        <stp>##V3_BDPV12</stp>
        <stp>XGLD LN Equity</stp>
        <stp>PX_YEST_CLOSE</stp>
        <stp>[Crispin Spreadsheet.xlsx]SWAN!R154C6</stp>
        <tr r="F154" s="3"/>
      </tp>
      <tp>
        <v>34.369999999999997</v>
        <stp/>
        <stp>##V3_BDPV12</stp>
        <stp>VSAT US Equity</stp>
        <stp>PX_YEST_CLOSE</stp>
        <stp>[Crispin Spreadsheet.xlsx]OPUS!R158C6</stp>
        <tr r="F158" s="6"/>
      </tp>
      <tp t="s">
        <v>GBp</v>
        <stp/>
        <stp>##V3_BDPV12</stp>
        <stp>AVO LN Equity</stp>
        <stp>CRNCY</stp>
        <stp>[Crispin Spreadsheet.xlsx]SWAN!R78C4</stp>
        <tr r="D78" s="3"/>
      </tp>
      <tp>
        <v>1589.5</v>
        <stp/>
        <stp>##V3_BDPV12</stp>
        <stp>ABF LN Equity</stp>
        <stp>PX_YEST_CLOSE</stp>
        <stp>[Crispin Spreadsheet.xlsx]SWAN!R82C6</stp>
        <tr r="F82" s="3"/>
      </tp>
      <tp>
        <v>13.68</v>
        <stp/>
        <stp>##V3_BDPV12</stp>
        <stp>BMA US Equity</stp>
        <stp>PX_YEST_CLOSE</stp>
        <stp>[Crispin Spreadsheet.xlsx]OPUS!R153C6</stp>
        <tr r="F153" s="6"/>
      </tp>
      <tp t="s">
        <v>GBp</v>
        <stp/>
        <stp>##V3_BDPV12</stp>
        <stp>VOD LN Equity</stp>
        <stp>CRNCY</stp>
        <stp>[Crispin Spreadsheet.xlsx]FDXC!R126C4</stp>
        <tr r="D126" s="8"/>
      </tp>
      <tp t="s">
        <v>EUR</v>
        <stp/>
        <stp>##V3_BDPV12</stp>
        <stp>KER FP Equity</stp>
        <stp>CRNCY</stp>
        <stp>[Crispin Spreadsheet.xlsx]SWAN!R25C4</stp>
        <tr r="D25" s="3"/>
      </tp>
      <tp t="s">
        <v>GBp</v>
        <stp/>
        <stp>##V3_BDPV12</stp>
        <stp>TCAP LN Equity</stp>
        <stp>CRNCY</stp>
        <stp>[Crispin Spreadsheet.xlsx]OPUS!R145C4</stp>
        <tr r="D145" s="6"/>
      </tp>
      <tp>
        <v>1</v>
        <stp/>
        <stp>##V3_BDPV12</stp>
        <stp>GBPBRL Curncy</stp>
        <stp>QUOTE_FACTOR</stp>
        <stp>[Crispin Spreadsheet.xlsx]OPUS!R11C12</stp>
        <tr r="L11" s="6"/>
      </tp>
      <tp>
        <v>1</v>
        <stp/>
        <stp>##V3_BDPV12</stp>
        <stp>GBPBRL Curncy</stp>
        <stp>QUOTE_FACTOR</stp>
        <stp>[Crispin Spreadsheet.xlsx]OPUS!R93C12</stp>
        <tr r="L93" s="6"/>
      </tp>
      <tp t="s">
        <v>GBp</v>
        <stp/>
        <stp>##V3_BDPV12</stp>
        <stp>BP/ LN Equity</stp>
        <stp>CRNCY</stp>
        <stp>[Crispin Spreadsheet.xlsx]FDXC!R43C4</stp>
        <tr r="D43" s="8"/>
      </tp>
    </main>
    <main first="bofaddin.rtdserver">
      <tp t="s">
        <v>#N/A Requesting Data...4275591861</v>
        <stp/>
        <stp>BDH|7877870704712719063</stp>
        <tr r="Z327" s="1"/>
      </tp>
      <tp t="s">
        <v>#N/A Requesting Data...4158933428</v>
        <stp/>
        <stp>BDH|4114737895460911745</stp>
        <tr r="Z180" s="1"/>
      </tp>
    </main>
    <main first="bofaddin.rtdserver">
      <tp t="s">
        <v>#N/A Requesting Data...3544256957</v>
        <stp/>
        <stp>BDH|6059938413321861214</stp>
        <tr r="Z262" s="1"/>
      </tp>
      <tp t="s">
        <v>#N/A Requesting Data...4187434633</v>
        <stp/>
        <stp>BDH|4172793332519241460</stp>
        <tr r="Z152" s="1"/>
      </tp>
      <tp t="s">
        <v>#N/A Requesting Data...3937125511</v>
        <stp/>
        <stp>BDH|4777991580990168817</stp>
        <tr r="Z657" s="1"/>
      </tp>
      <tp t="s">
        <v>#N/A Requesting Data...3467143353</v>
        <stp/>
        <stp>BDH|4391656635924775880</stp>
        <tr r="Z49" s="1"/>
      </tp>
      <tp t="s">
        <v>#N/A Requesting Data...3583432904</v>
        <stp/>
        <stp>BDH|9493392755272577013</stp>
        <tr r="Z420" s="1"/>
      </tp>
      <tp t="s">
        <v>#N/A Requesting Data...3558746176</v>
        <stp/>
        <stp>BDH|9050449368692821486</stp>
        <tr r="Z370" s="1"/>
      </tp>
      <tp t="s">
        <v>#N/A Requesting Data...3583191810</v>
        <stp/>
        <stp>BDH|3335148908468311715</stp>
        <tr r="V44" s="8"/>
        <tr r="Z481" s="1"/>
        <tr r="V35" s="7"/>
        <tr r="V51" s="6"/>
        <tr r="V111" s="8"/>
        <tr r="V129" s="6"/>
      </tp>
      <tp t="s">
        <v>#N/A Requesting Data...3841824713</v>
        <stp/>
        <stp>BDH|3232680907250480847</stp>
        <tr r="Z574" s="1"/>
        <tr r="Z95" s="3"/>
      </tp>
      <tp t="s">
        <v>#N/A Requesting Data...3618927230</v>
        <stp/>
        <stp>BDH|9070743281259009274</stp>
        <tr r="Z33" s="1"/>
      </tp>
      <tp t="s">
        <v>#N/A Requesting Data...3650066908</v>
        <stp/>
        <stp>BDH|1838679382743894172</stp>
        <tr r="Z113" s="1"/>
        <tr r="Z25" s="3"/>
      </tp>
      <tp t="s">
        <v>#N/A Requesting Data...3539923685</v>
        <stp/>
        <stp>BDH|6265657771903385979</stp>
        <tr r="Z247" s="1"/>
      </tp>
      <tp t="s">
        <v>#N/A Requesting Data...3556892346</v>
        <stp/>
        <stp>BDH|7035860220742661232</stp>
        <tr r="Z843" s="1"/>
      </tp>
      <tp t="s">
        <v>#N/A Requesting Data...3975349934</v>
        <stp/>
        <stp>BDH|6318812114800170278</stp>
        <tr r="Z804" s="1"/>
        <tr r="Z147" s="3"/>
      </tp>
      <tp t="s">
        <v>#N/A Requesting Data...3822037840</v>
        <stp/>
        <stp>BDH|3590024882746068055</stp>
        <tr r="Z604" s="1"/>
      </tp>
      <tp t="s">
        <v>#N/A Requesting Data...3537566008</v>
        <stp/>
        <stp>BDH|2684708284555674549</stp>
        <tr r="Z688" s="1"/>
      </tp>
      <tp t="s">
        <v>#N/A Requesting Data...3529063226</v>
        <stp/>
        <stp>BDH|4436640476721409929</stp>
        <tr r="Z365" s="1"/>
      </tp>
      <tp t="s">
        <v>#N/A Requesting Data...3516833441</v>
        <stp/>
        <stp>BDH|6933048149999393668</stp>
        <tr r="Z735" s="1"/>
      </tp>
      <tp t="s">
        <v>#N/A Requesting Data...3526380974</v>
        <stp/>
        <stp>BDH|2615627644704130977</stp>
        <tr r="V102" s="8"/>
        <tr r="Z372" s="1"/>
        <tr r="V120" s="6"/>
      </tp>
      <tp t="s">
        <v>#N/A Requesting Data...3978473431</v>
        <stp/>
        <stp>BDH|6583611481527391203</stp>
        <tr r="Z29" s="1"/>
      </tp>
      <tp t="s">
        <v>#N/A Requesting Data...4273877397</v>
        <stp/>
        <stp>BDH|3773642681648544811</stp>
        <tr r="V7" s="8"/>
        <tr r="Z25" s="1"/>
        <tr r="V7" s="6"/>
        <tr r="Z9" s="3"/>
      </tp>
      <tp t="s">
        <v>#N/A Requesting Data...3574976165</v>
        <stp/>
        <stp>BDH|9352245554795239679</stp>
        <tr r="Z498" s="1"/>
      </tp>
    </main>
    <main first="bloomberg.rtd">
      <tp>
        <v>62.89</v>
        <stp/>
        <stp>##V3_BDPV12</stp>
        <stp>SQ US Equity</stp>
        <stp>LAST_PRICE</stp>
        <stp>[Crispin Spreadsheet.xlsx]OEI!R795C7</stp>
        <tr r="G795" s="1"/>
      </tp>
      <tp>
        <v>4.0549999999999997</v>
        <stp/>
        <stp>##V3_BDPV12</stp>
        <stp>WW US Equity</stp>
        <stp>LAST_PRICE</stp>
        <stp>[Crispin Spreadsheet.xlsx]OEI!R823C7</stp>
        <tr r="G823" s="1"/>
      </tp>
      <tp>
        <v>353.25</v>
        <stp/>
        <stp>##V3_BDPV12</stp>
        <stp>OR FP Equity</stp>
        <stp>LAST_PRICE</stp>
        <stp>[Crispin Spreadsheet.xlsx]OEI!R116C7</stp>
        <tr r="G116" s="1"/>
      </tp>
    </main>
    <main first="bofaddin.rtdserver">
      <tp t="s">
        <v>#N/A Requesting Data...3865165870</v>
        <stp/>
        <stp>BDH|5271010387264284415</stp>
        <tr r="Z111" s="1"/>
      </tp>
      <tp t="s">
        <v>#N/A Requesting Data...3525065401</v>
        <stp/>
        <stp>BDH|6173374076659392640</stp>
        <tr r="Z294" s="1"/>
      </tp>
      <tp t="s">
        <v>#N/A Requesting Data...3610204347</v>
        <stp/>
        <stp>BDH|9747473916296419765</stp>
        <tr r="Z772" s="1"/>
      </tp>
      <tp t="s">
        <v>#N/A Requesting Data...3838613539</v>
        <stp/>
        <stp>BDH|6568073152178467606</stp>
        <tr r="Z155" s="1"/>
      </tp>
    </main>
    <main first="bloomberg.rtd">
      <tp t="s">
        <v>CAD</v>
        <stp/>
        <stp>##V3_BDPV12</stp>
        <stp>PEY CN Equity</stp>
        <stp>CRNCY</stp>
        <stp>[Crispin Spreadsheet.xlsx]OPUS!R17C4</stp>
        <tr r="D17" s="6"/>
      </tp>
      <tp>
        <v>0.28499999999999998</v>
        <stp/>
        <stp>##V3_BDPV12</stp>
        <stp>GGR SP Equity</stp>
        <stp>PX_YEST_CLOSE</stp>
        <stp>[Crispin Spreadsheet.xlsx]OPUS!R35C6</stp>
        <tr r="F35" s="6"/>
      </tp>
      <tp t="s">
        <v>SEK</v>
        <stp/>
        <stp>##V3_BDPV12</stp>
        <stp>ERICB SS Equity</stp>
        <stp>CRNCY</stp>
        <stp>[Crispin Spreadsheet.xlsx]OPUS!R123C4</stp>
        <tr r="D123" s="6"/>
      </tp>
      <tp t="s">
        <v>NOK</v>
        <stp/>
        <stp>##V3_BDPV12</stp>
        <stp>YAR NO Equity</stp>
        <stp>CRNCY</stp>
        <stp>[Crispin Spreadsheet.xlsx]OPUS!R32C4</stp>
        <tr r="D32" s="6"/>
      </tp>
      <tp t="s">
        <v>#N/A N/A</v>
        <stp/>
        <stp>##V3_BDPV12</stp>
        <stp>SNE US Equity</stp>
        <stp>PX_YEST_CLOSE</stp>
        <stp>[Crispin Spreadsheet.xlsx]OPUS!R156C6</stp>
        <tr r="F156" s="6"/>
      </tp>
      <tp>
        <v>70.2</v>
        <stp/>
        <stp>##V3_BDPV12</stp>
        <stp>JSE LN Equity</stp>
        <stp>PX_YEST_CLOSE</stp>
        <stp>[Crispin Spreadsheet.xlsx]OPUS!R136C6</stp>
        <tr r="F136" s="6"/>
      </tp>
      <tp t="s">
        <v>USD</v>
        <stp/>
        <stp>##V3_BDPV12</stp>
        <stp>ARMK US Equity</stp>
        <stp>CRNCY</stp>
        <stp>[Crispin Spreadsheet.xlsx]SWAN!R133C4</stp>
        <tr r="D133" s="3"/>
      </tp>
      <tp t="s">
        <v>GBp</v>
        <stp/>
        <stp>##V3_BDPV12</stp>
        <stp>JSE LN Equity</stp>
        <stp>CRNCY</stp>
        <stp>[Crispin Spreadsheet.xlsx]FDXC!R116C4</stp>
        <tr r="D116" s="8"/>
      </tp>
      <tp t="s">
        <v>USD</v>
        <stp/>
        <stp>##V3_BDPV12</stp>
        <stp>SONY US Equity</stp>
        <stp>CRNCY</stp>
        <stp>[Crispin Spreadsheet.xlsx]FDXC!R134C4</stp>
        <tr r="D134" s="8"/>
      </tp>
      <tp t="s">
        <v>GBp</v>
        <stp/>
        <stp>##V3_BDPV12</stp>
        <stp>JSE LN Equity</stp>
        <stp>CRNCY</stp>
        <stp>[Crispin Spreadsheet.xlsx]FDXC!R51C4</stp>
        <tr r="D51" s="8"/>
      </tp>
      <tp t="s">
        <v>GBp</v>
        <stp/>
        <stp>##V3_BDPV12</stp>
        <stp>NWG LN Equity</stp>
        <stp>CRNCY</stp>
        <stp>[Crispin Spreadsheet.xlsx]FDXC!R55C4</stp>
        <tr r="D55" s="8"/>
      </tp>
      <tp>
        <v>267.5</v>
        <stp/>
        <stp>##V3_BDPV12</stp>
        <stp>HTG LN Equity</stp>
        <stp>PX_YEST_CLOSE</stp>
        <stp>[Crispin Spreadsheet.xlsx]OPUS!R58C6</stp>
        <tr r="F58" s="6"/>
      </tp>
      <tp t="s">
        <v>GBp</v>
        <stp/>
        <stp>##V3_BDPV12</stp>
        <stp>TGA LN Equity</stp>
        <stp>CRNCY</stp>
        <stp>[Crispin Spreadsheet.xlsx]OPUS!R75C4</stp>
        <tr r="D75" s="6"/>
      </tp>
      <tp t="s">
        <v>GBp</v>
        <stp/>
        <stp>##V3_BDPV12</stp>
        <stp>RMV LN Equity</stp>
        <stp>CRNCY</stp>
        <stp>[Crispin Spreadsheet.xlsx]SWAN!R120C4</stp>
        <tr r="D120" s="3"/>
      </tp>
      <tp t="s">
        <v>GBp</v>
        <stp/>
        <stp>##V3_BDPV12</stp>
        <stp>ONT LN Equity</stp>
        <stp>CRNCY</stp>
        <stp>[Crispin Spreadsheet.xlsx]SWAN!R112C4</stp>
        <tr r="D112" s="3"/>
      </tp>
      <tp>
        <v>175.9</v>
        <stp/>
        <stp>##V3_BDPV12</stp>
        <stp>TCAP LN Equity</stp>
        <stp>PX_YEST_CLOSE</stp>
        <stp>[Crispin Spreadsheet.xlsx]FDXC!R124C6</stp>
        <tr r="F124" s="8"/>
      </tp>
      <tp t="s">
        <v>ZAr</v>
        <stp/>
        <stp>##V3_BDPV12</stp>
        <stp>ANG SJ Equity</stp>
        <stp>CRNCY</stp>
        <stp>[Crispin Spreadsheet.xlsx]OPUS!R38C4</stp>
        <tr r="D38" s="6"/>
      </tp>
      <tp>
        <v>28.3</v>
        <stp/>
        <stp>##V3_BDPV12</stp>
        <stp>PDG LN Equity</stp>
        <stp>PX_YEST_CLOSE</stp>
        <stp>[Crispin Spreadsheet.xlsx]FDXC!R58C6</stp>
        <tr r="F58" s="8"/>
      </tp>
      <tp>
        <v>46.865000000000002</v>
        <stp/>
        <stp>##V3_BDPV12</stp>
        <stp>EMBRACB SS Equity</stp>
        <stp>LAST_PRICE</stp>
        <stp>[Crispin Spreadsheet.xlsx]OEI!R398C7</stp>
        <tr r="G398" s="1"/>
      </tp>
      <tp>
        <v>0.82699999999999996</v>
        <stp/>
        <stp>##V3_BDPV12</stp>
        <stp>USDGBP Curncy</stp>
        <stp>PX_YEST_CLOSE</stp>
        <stp>[Crispin Spreadsheet.xlsx]OEI!R915C30</stp>
        <tr r="AD915" s="1"/>
      </tp>
      <tp>
        <v>0.82699999999999996</v>
        <stp/>
        <stp>##V3_BDPV12</stp>
        <stp>USDGBP Curncy</stp>
        <stp>PX_YEST_CLOSE</stp>
        <stp>[Crispin Spreadsheet.xlsx]OEI!R909C30</stp>
        <tr r="AD909" s="1"/>
      </tp>
      <tp>
        <v>0.82699999999999996</v>
        <stp/>
        <stp>##V3_BDPV12</stp>
        <stp>USDGBP Curncy</stp>
        <stp>PX_YEST_CLOSE</stp>
        <stp>[Crispin Spreadsheet.xlsx]OEI!R908C30</stp>
        <tr r="AD908" s="1"/>
      </tp>
      <tp t="s">
        <v>USD</v>
        <stp/>
        <stp>##V3_BDPV12</stp>
        <stp>HURLN 7.5 07/24/22 Corp</stp>
        <stp>CRNCY</stp>
        <stp>[Crispin Spreadsheet.xlsx]FDXC!R115C4</stp>
        <tr r="D115" s="8"/>
      </tp>
      <tp>
        <v>1</v>
        <stp/>
        <stp>##V3_BDPV12</stp>
        <stp>EURCHF Curncy</stp>
        <stp>QUOTE_FACTOR</stp>
        <stp>[Crispin Spreadsheet.xlsx]SWAN!R74C12</stp>
        <tr r="L74" s="3"/>
      </tp>
      <tp>
        <v>1</v>
        <stp/>
        <stp>##V3_BDPV12</stp>
        <stp>EURCHF Curncy</stp>
        <stp>QUOTE_FACTOR</stp>
        <stp>[Crispin Spreadsheet.xlsx]SWAN!R75C12</stp>
        <tr r="L75" s="3"/>
      </tp>
      <tp>
        <v>1</v>
        <stp/>
        <stp>##V3_BDPV12</stp>
        <stp>EURCHF Curncy</stp>
        <stp>QUOTE_FACTOR</stp>
        <stp>[Crispin Spreadsheet.xlsx]SWAN!R73C12</stp>
        <tr r="L73" s="3"/>
      </tp>
      <tp>
        <v>9.8879999999999999</v>
        <stp/>
        <stp>##V3_BDPV12</stp>
        <stp>USDNOK Curncy</stp>
        <stp>PX_YEST_CLOSE</stp>
        <stp>[Crispin Spreadsheet.xlsx]OEI!R910C30</stp>
        <tr r="AD910" s="1"/>
      </tp>
      <tp>
        <v>86.6</v>
        <stp/>
        <stp>##V3_BDPV12</stp>
        <stp>LUCE LN Equity</stp>
        <stp>LAST_PRICE</stp>
        <stp>[Crispin Spreadsheet.xlsx]OPE!R48C7</stp>
        <tr r="G48" s="7"/>
      </tp>
      <tp>
        <v>108.62</v>
        <stp/>
        <stp>##V3_BDPV12</stp>
        <stp>CF US Equity</stp>
        <stp>PX_YEST_CLOSE</stp>
        <stp>[Crispin Spreadsheet.xlsx]FDXC!R70C6</stp>
        <tr r="F70" s="8"/>
      </tp>
    </main>
    <main first="bofaddin.rtdserver">
      <tp t="s">
        <v>#N/A Requesting Data...3717978276</v>
        <stp/>
        <stp>BDH|56376734903916369</stp>
        <tr r="Z744" s="1"/>
      </tp>
      <tp t="s">
        <v>#N/A Requesting Data...4147430549</v>
        <stp/>
        <stp>BDH|23892906790015863</stp>
        <tr r="Z567" s="1"/>
      </tp>
    </main>
    <main first="bloomberg.rtd">
      <tp t="s">
        <v>#N/A N/A</v>
        <stp/>
        <stp>##V3_BDPV12</stp>
        <stp>AKERBP NO Equity</stp>
        <stp>PX_YEST_CLOSE</stp>
        <stp>[Crispin Spreadsheet.xlsx]OPUS!R114C6</stp>
        <tr r="F114" s="6"/>
      </tp>
    </main>
    <main first="bofaddin.rtdserver">
      <tp t="s">
        <v>#N/A Requesting Data...3628400653</v>
        <stp/>
        <stp>BDH|7228088385052681336</stp>
        <tr r="Z162" s="1"/>
      </tp>
    </main>
    <main first="bofaddin.rtdserver">
      <tp t="s">
        <v>#N/A Requesting Data...3956381555</v>
        <stp/>
        <stp>BDH|5858979216252025117</stp>
        <tr r="V45" s="8"/>
        <tr r="Z485" s="1"/>
        <tr r="V36" s="7"/>
        <tr r="V52" s="6"/>
        <tr r="Z89" s="3"/>
      </tp>
      <tp t="s">
        <v>#N/A Requesting Data...3731590095</v>
        <stp/>
        <stp>BDH|7310350998596625519</stp>
        <tr r="Z617" s="1"/>
      </tp>
      <tp t="s">
        <v>#N/A Requesting Data...4282800425</v>
        <stp/>
        <stp>BDH|4489304270357801924</stp>
        <tr r="Z62" s="1"/>
      </tp>
      <tp t="s">
        <v>#N/A Requesting Data...3759991596</v>
        <stp/>
        <stp>BDH|7007010684804913505</stp>
        <tr r="Z723" s="1"/>
      </tp>
      <tp t="s">
        <v>#N/A Requesting Data...3921352392</v>
        <stp/>
        <stp>BDH|7294666498143458547</stp>
        <tr r="Z626" s="1"/>
      </tp>
      <tp t="s">
        <v>#N/A Requesting Data...3725662779</v>
        <stp/>
        <stp>BDH|3458836713271074594</stp>
        <tr r="Z426" s="1"/>
      </tp>
      <tp t="s">
        <v>#N/A Requesting Data...4113526591</v>
        <stp/>
        <stp>BDH|8778613437171509290</stp>
        <tr r="Z165" s="1"/>
      </tp>
      <tp t="s">
        <v>#N/A Requesting Data...4041826649</v>
        <stp/>
        <stp>BDH|3532080585373168643</stp>
        <tr r="Z376" s="1"/>
      </tp>
      <tp t="s">
        <v>#N/A Requesting Data...4123899283</v>
        <stp/>
        <stp>BDH|6879661753803513855</stp>
        <tr r="Z45" s="1"/>
      </tp>
      <tp t="s">
        <v>#N/A Requesting Data...4064622896</v>
        <stp/>
        <stp>BDH|2161312986312046540</stp>
        <tr r="Z385" s="1"/>
      </tp>
      <tp t="s">
        <v>#N/A Requesting Data...4274583104</v>
        <stp/>
        <stp>BDH|9727610952531642501</stp>
        <tr r="Z803" s="1"/>
      </tp>
      <tp t="s">
        <v>#N/A Requesting Data...4103283860</v>
        <stp/>
        <stp>BDH|6780833815926516764</stp>
        <tr r="Z122" s="1"/>
      </tp>
    </main>
    <main first="bofaddin.rtdserver">
      <tp t="s">
        <v>#N/A Requesting Data...4012927549</v>
        <stp/>
        <stp>BDH|6630457481022429667</stp>
        <tr r="Z529" s="1"/>
      </tp>
      <tp t="s">
        <v>#N/A Requesting Data...3954670343</v>
        <stp/>
        <stp>BDH|9270825610246521856</stp>
        <tr r="Z232" s="1"/>
      </tp>
      <tp t="s">
        <v>#N/A Requesting Data...4104842520</v>
        <stp/>
        <stp>BDH|9491411853663627516</stp>
        <tr r="Z103" s="1"/>
      </tp>
      <tp t="s">
        <v>#N/A Requesting Data...4174176266</v>
        <stp/>
        <stp>BDH|9387168424672200629</stp>
        <tr r="Z469" s="1"/>
      </tp>
      <tp t="s">
        <v>#N/A Requesting Data...4087728308</v>
        <stp/>
        <stp>BDH|1538574985917418550</stp>
        <tr r="Z458" s="1"/>
      </tp>
    </main>
    <main first="bloomberg.rtd">
      <tp>
        <v>385.57</v>
        <stp/>
        <stp>##V3_BDPV12</stp>
        <stp>GS US Equity</stp>
        <stp>LAST_PRICE</stp>
        <stp>[Crispin Spreadsheet.xlsx]OEI!R724C7</stp>
        <tr r="G724" s="1"/>
      </tp>
      <tp>
        <v>79.400000000000006</v>
        <stp/>
        <stp>##V3_BDPV12</stp>
        <stp>LR FP Equity</stp>
        <stp>LAST_PRICE</stp>
        <stp>[Crispin Spreadsheet.xlsx]OEI!R115C7</stp>
        <tr r="G115" s="1"/>
      </tp>
    </main>
    <main first="bofaddin.rtdserver">
      <tp t="s">
        <v>#N/A Requesting Data...3819474016</v>
        <stp/>
        <stp>BDH|2149228280210401609</stp>
        <tr r="Z16" s="1"/>
      </tp>
      <tp t="s">
        <v>#N/A Requesting Data...4101905180</v>
        <stp/>
        <stp>BDH|1211972207546684033</stp>
        <tr r="Z133" s="1"/>
      </tp>
      <tp t="s">
        <v>#N/A Requesting Data...3807256892</v>
        <stp/>
        <stp>BDH|4858605198717204261</stp>
        <tr r="Z431" s="1"/>
      </tp>
      <tp t="s">
        <v>#N/A Requesting Data...4089725646</v>
        <stp/>
        <stp>BDH|2579477811118709112</stp>
        <tr r="Z125" s="1"/>
      </tp>
    </main>
    <main first="bloomberg.rtd">
      <tp t="s">
        <v>SGD</v>
        <stp/>
        <stp>##V3_BDPV12</stp>
        <stp>GGR SP Equity</stp>
        <stp>CRNCY</stp>
        <stp>[Crispin Spreadsheet.xlsx]FDXC!R28C4</stp>
        <tr r="D28" s="8"/>
      </tp>
      <tp t="s">
        <v>ISHARES MSCI EMERGING MARKET</v>
        <stp/>
        <stp>##V3_BDPV12</stp>
        <stp>EEM US Equity</stp>
        <stp>NAME</stp>
        <stp>[Crispin Spreadsheet.xlsx]OEI!R849C5</stp>
        <tr r="E849" s="1"/>
      </tp>
      <tp>
        <v>125.7</v>
        <stp/>
        <stp>##V3_BDPV12</stp>
        <stp>MKS LN Equity</stp>
        <stp>PX_YEST_CLOSE</stp>
        <stp>[Crispin Spreadsheet.xlsx]FDXC!R54C6</stp>
        <tr r="F54" s="8"/>
      </tp>
      <tp t="s">
        <v>USD</v>
        <stp/>
        <stp>##V3_BDPV12</stp>
        <stp>CACC US Equity</stp>
        <stp>CRNCY</stp>
        <stp>[Crispin Spreadsheet.xlsx]SWAN!R138C4</stp>
        <tr r="D138" s="3"/>
      </tp>
      <tp>
        <v>215.6</v>
        <stp/>
        <stp>##V3_BDPV12</stp>
        <stp>EMG LN Equity</stp>
        <stp>PX_YEST_CLOSE</stp>
        <stp>[Crispin Spreadsheet.xlsx]OPUS!R137C6</stp>
        <tr r="F137" s="6"/>
      </tp>
      <tp t="s">
        <v>CAD</v>
        <stp/>
        <stp>##V3_BDPV12</stp>
        <stp>EDV CN Equity</stp>
        <stp>CRNCY</stp>
        <stp>[Crispin Spreadsheet.xlsx]OPUS!R15C4</stp>
        <tr r="D15" s="6"/>
      </tp>
      <tp t="s">
        <v>GBp</v>
        <stp/>
        <stp>##V3_BDPV12</stp>
        <stp>EMG LN Equity</stp>
        <stp>CRNCY</stp>
        <stp>[Crispin Spreadsheet.xlsx]FDXC!R117C4</stp>
        <tr r="D117" s="8"/>
      </tp>
      <tp t="s">
        <v>USD</v>
        <stp/>
        <stp>##V3_BDPV12</stp>
        <stp>BMA US Equity</stp>
        <stp>CRNCY</stp>
        <stp>[Crispin Spreadsheet.xlsx]FDXC!R131C4</stp>
        <tr r="D131" s="8"/>
      </tp>
      <tp>
        <v>8116</v>
        <stp/>
        <stp>##V3_BDPV12</stp>
        <stp>LSEG LN Equity</stp>
        <stp>PX_YEST_CLOSE</stp>
        <stp>[Crispin Spreadsheet.xlsx]SWAN!R105C6</stp>
        <tr r="F105" s="3"/>
      </tp>
      <tp t="s">
        <v>USD</v>
        <stp/>
        <stp>##V3_BDPV12</stp>
        <stp>GBS LN Equity</stp>
        <stp>CRNCY</stp>
        <stp>[Crispin Spreadsheet.xlsx]SWAN!R156C4</stp>
        <tr r="D156" s="3"/>
      </tp>
      <tp>
        <v>467.6</v>
        <stp/>
        <stp>##V3_BDPV12</stp>
        <stp>YAR NO Equity</stp>
        <stp>PX_YEST_CLOSE</stp>
        <stp>[Crispin Spreadsheet.xlsx]SWAN!R52C6</stp>
        <tr r="F52" s="3"/>
      </tp>
      <tp>
        <v>47.454999999999998</v>
        <stp/>
        <stp>##V3_BDPV12</stp>
        <stp>C US Equity</stp>
        <stp>LAST_PRICE</stp>
        <stp>[Crispin Spreadsheet.xlsx]OEI!R686C7</stp>
        <tr r="G686" s="1"/>
      </tp>
      <tp>
        <v>15.12</v>
        <stp/>
        <stp>##V3_BDPV12</stp>
        <stp>EBRO SQ Equity</stp>
        <stp>LAST_PRICE</stp>
        <stp>[Crispin Spreadsheet.xlsx]OPE!R25C7</stp>
        <tr r="G25" s="7"/>
      </tp>
      <tp>
        <v>76.099999999999994</v>
        <stp/>
        <stp>##V3_BDPV12</stp>
        <stp>DLAR LN Equity</stp>
        <stp>LAST_PRICE</stp>
        <stp>[Crispin Spreadsheet.xlsx]OPE!R39C7</stp>
        <tr r="G39" s="7"/>
      </tp>
      <tp>
        <v>47.12</v>
        <stp/>
        <stp>##V3_BDPV12</stp>
        <stp>NESTE FH Equity</stp>
        <stp>LAST_PRICE</stp>
        <stp>[Crispin Spreadsheet.xlsx]OEI!R79C7</stp>
        <tr r="G79" s="1"/>
      </tp>
      <tp t="s">
        <v>USD</v>
        <stp/>
        <stp>##V3_BDPV12</stp>
        <stp>USG91237AA87 Corp</stp>
        <stp>CRNCY</stp>
        <stp>[Crispin Spreadsheet.xlsx]SWAN!R55C4</stp>
        <tr r="D55" s="3"/>
      </tp>
    </main>
    <main first="bofaddin.rtdserver">
      <tp t="s">
        <v>#N/A Requesting Data...3881520836</v>
        <stp/>
        <stp>BDH|2753799691635265679</stp>
        <tr r="Z68" s="1"/>
        <tr r="Z22" s="3"/>
      </tp>
      <tp t="s">
        <v>#N/A Requesting Data...4065081005</v>
        <stp/>
        <stp>BDH|6657972138225259617</stp>
        <tr r="Z828" s="1"/>
      </tp>
      <tp t="s">
        <v>#N/A Requesting Data...3865306344</v>
        <stp/>
        <stp>BDH|9639750618559669968</stp>
        <tr r="Z765" s="1"/>
      </tp>
      <tp t="s">
        <v>#N/A Requesting Data...4128649416</v>
        <stp/>
        <stp>BDH|6685087481382461338</stp>
        <tr r="Z659" s="1"/>
      </tp>
      <tp t="s">
        <v>#N/A Requesting Data...3929120693</v>
        <stp/>
        <stp>BDH|1305964949142193159</stp>
        <tr r="Z524" s="1"/>
      </tp>
    </main>
    <main first="bofaddin.rtdserver">
      <tp t="s">
        <v>#N/A Requesting Data...4247852670</v>
        <stp/>
        <stp>BDH|4792237333739884313</stp>
        <tr r="Z393" s="1"/>
      </tp>
      <tp t="s">
        <v>#N/A Requesting Data...4133004978</v>
        <stp/>
        <stp>BDH|1019311952848505085</stp>
        <tr r="Z732" s="1"/>
      </tp>
      <tp t="s">
        <v>#N/A Requesting Data...3820327953</v>
        <stp/>
        <stp>BDH|3237042164669942376</stp>
        <tr r="Z570" s="1"/>
      </tp>
      <tp t="s">
        <v>#N/A Requesting Data...4104318699</v>
        <stp/>
        <stp>BDH|7438054987760985026</stp>
        <tr r="Z26" s="1"/>
      </tp>
      <tp t="s">
        <v>#N/A Requesting Data...4260631991</v>
        <stp/>
        <stp>BDH|1336004294115105258</stp>
        <tr r="Z239" s="1"/>
      </tp>
    </main>
    <main first="bofaddin.rtdserver">
      <tp t="s">
        <v>#N/A Requesting Data...3795330875</v>
        <stp/>
        <stp>BDH|8487365623392007413</stp>
        <tr r="Z268" s="1"/>
      </tp>
      <tp t="s">
        <v>#N/A Requesting Data...4072920841</v>
        <stp/>
        <stp>BDH|1426382012524920862</stp>
        <tr r="V122" s="8"/>
        <tr r="V60" s="8"/>
        <tr r="Z585" s="1"/>
        <tr r="V56" s="7"/>
        <tr r="V143" s="6"/>
        <tr r="V70" s="6"/>
        <tr r="Z118" s="3"/>
      </tp>
      <tp t="s">
        <v>#N/A Requesting Data...4186785408</v>
        <stp/>
        <stp>BDH|9965118522561561494</stp>
        <tr r="Z297" s="1"/>
      </tp>
    </main>
    <main first="bloomberg.rtd">
      <tp>
        <v>91.12</v>
        <stp/>
        <stp>##V3_BDPV12</stp>
        <stp>SW FP Equity</stp>
        <stp>LAST_PRICE</stp>
        <stp>[Crispin Spreadsheet.xlsx]OEI!R131C7</stp>
        <tr r="G131" s="1"/>
      </tp>
    </main>
    <main first="bofaddin.rtdserver">
      <tp t="s">
        <v>#N/A Requesting Data...4149570114</v>
        <stp/>
        <stp>BDH|4623116260469867587</stp>
        <tr r="Z148" s="1"/>
      </tp>
      <tp t="s">
        <v>#N/A Requesting Data...3848708807</v>
        <stp/>
        <stp>BDH|2038869550034571449</stp>
        <tr r="Z711" s="1"/>
      </tp>
      <tp t="s">
        <v>#N/A Requesting Data...3929315534</v>
        <stp/>
        <stp>BDH|2152003583300462522</stp>
        <tr r="Z390" s="1"/>
      </tp>
      <tp t="s">
        <v>#N/A Requesting Data...3912636353</v>
        <stp/>
        <stp>BDH|4376774094987236268</stp>
        <tr r="V48" s="7"/>
      </tp>
      <tp t="s">
        <v>#N/A Requesting Data...4012916367</v>
        <stp/>
        <stp>BDH|7631618851449385217</stp>
        <tr r="Z149" s="1"/>
      </tp>
      <tp t="s">
        <v>#N/A Requesting Data...3848474602</v>
        <stp/>
        <stp>BDH|9251777180089125003</stp>
        <tr r="Z679" s="1"/>
      </tp>
      <tp t="s">
        <v>#N/A Requesting Data...4283875579</v>
        <stp/>
        <stp>BDH|5665387481626232796</stp>
        <tr r="Z683" s="1"/>
      </tp>
      <tp t="s">
        <v>#N/A Requesting Data...3988247471</v>
        <stp/>
        <stp>BDH|7249932594418971082</stp>
        <tr r="Z244" s="1"/>
      </tp>
      <tp t="s">
        <v>#N/A Requesting Data...4028949737</v>
        <stp/>
        <stp>BDH|8217799432940945349</stp>
        <tr r="Z292" s="1"/>
      </tp>
    </main>
    <main first="bloomberg.rtd">
      <tp t="s">
        <v>GBp</v>
        <stp/>
        <stp>##V3_BDPV12</stp>
        <stp>LGEN LN Equity</stp>
        <stp>CRNCY</stp>
        <stp>[Crispin Spreadsheet.xlsx]SWAN!R104C4</stp>
        <tr r="D104" s="3"/>
      </tp>
      <tp>
        <v>8.4550000000000001</v>
        <stp/>
        <stp>##V3_BDPV12</stp>
        <stp>SLCJY US Equity</stp>
        <stp>PX_YEST_CLOSE</stp>
        <stp>[Crispin Spreadsheet.xlsx]OPUS!R155C6</stp>
        <tr r="F155" s="6"/>
      </tp>
      <tp>
        <v>1589.5</v>
        <stp/>
        <stp>##V3_BDPV12</stp>
        <stp>ABF LN Equity</stp>
        <stp>PX_YEST_CLOSE</stp>
        <stp>[Crispin Spreadsheet.xlsx]OPUS!R127C6</stp>
        <tr r="F127" s="6"/>
      </tp>
      <tp t="s">
        <v>GBp</v>
        <stp/>
        <stp>##V3_BDPV12</stp>
        <stp>III LN Equity</stp>
        <stp>CRNCY</stp>
        <stp>[Crispin Spreadsheet.xlsx]FDXC!R108C4</stp>
        <tr r="D108" s="8"/>
      </tp>
      <tp t="s">
        <v>USD</v>
        <stp/>
        <stp>##V3_BDPV12</stp>
        <stp>FMC US Equity</stp>
        <stp>CRNCY</stp>
        <stp>[Crispin Spreadsheet.xlsx]FDXC!R132C4</stp>
        <tr r="D132" s="8"/>
      </tp>
      <tp t="s">
        <v>GBp</v>
        <stp/>
        <stp>##V3_BDPV12</stp>
        <stp>LRE LN Equity</stp>
        <stp>CRNCY</stp>
        <stp>[Crispin Spreadsheet.xlsx]FDXC!R52C4</stp>
        <tr r="D52" s="8"/>
      </tp>
      <tp>
        <v>27.96</v>
        <stp/>
        <stp>##V3_BDPV12</stp>
        <stp>EDV CN Equity</stp>
        <stp>PX_YEST_CLOSE</stp>
        <stp>[Crispin Spreadsheet.xlsx]SWAN!R17C6</stp>
        <tr r="F17" s="3"/>
      </tp>
      <tp t="s">
        <v>GBp</v>
        <stp/>
        <stp>##V3_BDPV12</stp>
        <stp>MKS LN Equity</stp>
        <stp>CRNCY</stp>
        <stp>[Crispin Spreadsheet.xlsx]SWAN!R107C4</stp>
        <tr r="D107" s="3"/>
      </tp>
      <tp t="s">
        <v>HKD</v>
        <stp/>
        <stp>##V3_BDPV12</stp>
        <stp>857 HK Equity</stp>
        <stp>CRNCY</stp>
        <stp>[Crispin Spreadsheet.xlsx]OEI!R212C4</stp>
        <tr r="D212" s="1"/>
      </tp>
      <tp>
        <v>215.6</v>
        <stp/>
        <stp>##V3_BDPV12</stp>
        <stp>EMG LN Equity</stp>
        <stp>PX_YEST_CLOSE</stp>
        <stp>[Crispin Spreadsheet.xlsx]FDXC!R53C6</stp>
        <tr r="F53" s="8"/>
      </tp>
      <tp>
        <v>1</v>
        <stp/>
        <stp>##V3_BDPV12</stp>
        <stp>EURUSD Curncy</stp>
        <stp>QUOTE_FACTOR</stp>
        <stp>[Crispin Spreadsheet.xlsx]SWAN!R55C12</stp>
        <tr r="L55" s="3"/>
      </tp>
      <tp>
        <v>1</v>
        <stp/>
        <stp>##V3_BDPV12</stp>
        <stp>EURUSD Curncy</stp>
        <stp>QUOTE_FACTOR</stp>
        <stp>[Crispin Spreadsheet.xlsx]SWAN!R56C12</stp>
        <tr r="L56" s="3"/>
      </tp>
      <tp>
        <v>1</v>
        <stp/>
        <stp>##V3_BDPV12</stp>
        <stp>EURSGD Curncy</stp>
        <stp>QUOTE_FACTOR</stp>
        <stp>[Crispin Spreadsheet.xlsx]SWAN!R59C12</stp>
        <tr r="L59" s="3"/>
      </tp>
      <tp>
        <v>1</v>
        <stp/>
        <stp>##V3_BDPV12</stp>
        <stp>EURCAD Curncy</stp>
        <stp>QUOTE_FACTOR</stp>
        <stp>[Crispin Spreadsheet.xlsx]SWAN!R18C12</stp>
        <tr r="L18" s="3"/>
      </tp>
      <tp>
        <v>1</v>
        <stp/>
        <stp>##V3_BDPV12</stp>
        <stp>EURCAD Curncy</stp>
        <stp>QUOTE_FACTOR</stp>
        <stp>[Crispin Spreadsheet.xlsx]SWAN!R17C12</stp>
        <tr r="L17" s="3"/>
      </tp>
      <tp>
        <v>1</v>
        <stp/>
        <stp>##V3_BDPV12</stp>
        <stp>EURCAD Curncy</stp>
        <stp>QUOTE_FACTOR</stp>
        <stp>[Crispin Spreadsheet.xlsx]SWAN!R16C12</stp>
        <tr r="L16" s="3"/>
      </tp>
      <tp>
        <v>1</v>
        <stp/>
        <stp>##V3_BDPV12</stp>
        <stp>EURAUD Curncy</stp>
        <stp>QUOTE_FACTOR</stp>
        <stp>[Crispin Spreadsheet.xlsx]SWAN!R10C12</stp>
        <tr r="L10" s="3"/>
      </tp>
      <tp>
        <v>43.869</v>
        <stp/>
        <stp>##V3_BDPV12</stp>
        <stp>GB00BMBL1D50 Govt</stp>
        <stp>PX_YEST_CLOSE</stp>
        <stp>[Crispin Spreadsheet.xlsx]GILT!R6C6</stp>
        <tr r="F6" s="4"/>
      </tp>
      <tp>
        <v>34.08</v>
        <stp/>
        <stp>##V3_BDPV12</stp>
        <stp>IGLN LN Equity</stp>
        <stp>LAST_PRICE</stp>
        <stp>[Crispin Spreadsheet.xlsx]OPE!R45C7</stp>
        <tr r="G45" s="7"/>
      </tp>
      <tp>
        <v>65.150000000000006</v>
        <stp/>
        <stp>##V3_BDPV12</stp>
        <stp>ERICB SS Equity</stp>
        <stp>LAST_PRICE</stp>
        <stp>[Crispin Spreadsheet.xlsx]OPE!R28C7</stp>
        <tr r="G28" s="7"/>
      </tp>
      <tp t="s">
        <v>USD</v>
        <stp/>
        <stp>##V3_BDPV12</stp>
        <stp>USG9460GAA97 Corp</stp>
        <stp>CRNCY</stp>
        <stp>[Crispin Spreadsheet.xlsx]SWAN!R56C4</stp>
        <tr r="D56" s="3"/>
      </tp>
    </main>
    <main first="bofaddin.rtdserver">
      <tp t="s">
        <v>#N/A Requesting Data...4073331061</v>
        <stp/>
        <stp>BDH|9717104652077940272</stp>
        <tr r="Z162" s="3"/>
      </tp>
      <tp t="s">
        <v>#N/A Requesting Data...4194202818</v>
        <stp/>
        <stp>BDH|8742944078529650766</stp>
        <tr r="Z249" s="1"/>
      </tp>
      <tp t="s">
        <v>#N/A Requesting Data...3955626475</v>
        <stp/>
        <stp>BDH|3101615807185673896</stp>
        <tr r="Z298" s="1"/>
      </tp>
    </main>
    <main first="bofaddin.rtdserver">
      <tp t="s">
        <v>#N/A Requesting Data...4233283885</v>
        <stp/>
        <stp>BDH|1025360830509859069</stp>
        <tr r="Z263" s="1"/>
      </tp>
      <tp t="s">
        <v>#N/A Requesting Data...3943355420</v>
        <stp/>
        <stp>BDH|2336912771485840157</stp>
        <tr r="Z848" s="1"/>
      </tp>
      <tp t="s">
        <v>#N/A Requesting Data...4110132913</v>
        <stp/>
        <stp>BDH|7991357749980847821</stp>
        <tr r="Z402" s="1"/>
      </tp>
      <tp t="s">
        <v>#N/A Requesting Data...4058768929</v>
        <stp/>
        <stp>BDH|1982845208765946434</stp>
        <tr r="V125" s="8"/>
        <tr r="V147" s="6"/>
      </tp>
      <tp t="s">
        <v>#N/A Requesting Data...4063542611</v>
        <stp/>
        <stp>BDH|4068955231197936119</stp>
        <tr r="Z450" s="1"/>
      </tp>
      <tp t="s">
        <v>#N/A Requesting Data...4243376389</v>
        <stp/>
        <stp>BDH|3700154498257482424</stp>
        <tr r="Z571" s="1"/>
        <tr r="Z111" s="3"/>
      </tp>
      <tp t="s">
        <v>#N/A Requesting Data...4252528822</v>
        <stp/>
        <stp>BDH|6361803162652310201</stp>
        <tr r="Z543" s="1"/>
      </tp>
      <tp t="s">
        <v>#N/A Requesting Data...4020927238</v>
        <stp/>
        <stp>BDH|1556995313405570497</stp>
        <tr r="Z100" s="1"/>
      </tp>
      <tp t="s">
        <v>#N/A Requesting Data...4129083402</v>
        <stp/>
        <stp>BDH|3510601184262564743</stp>
        <tr r="Z410" s="1"/>
      </tp>
      <tp t="s">
        <v>#N/A Requesting Data...4206416744</v>
        <stp/>
        <stp>BDH|2380830064101129551</stp>
        <tr r="Z682" s="1"/>
      </tp>
      <tp t="s">
        <v>#N/A Requesting Data...4070267136</v>
        <stp/>
        <stp>BDH|5779354845628134204</stp>
        <tr r="Z695" s="1"/>
      </tp>
      <tp t="s">
        <v>#N/A Requesting Data...4149736712</v>
        <stp/>
        <stp>BDH|1786537384501083564</stp>
        <tr r="Z169" s="1"/>
      </tp>
      <tp t="s">
        <v>#N/A Requesting Data...4199314913</v>
        <stp/>
        <stp>BDH|8687207072497600246</stp>
        <tr r="Z171" s="1"/>
      </tp>
    </main>
    <main first="bofaddin.rtdserver">
      <tp t="s">
        <v>#N/A Requesting Data...4293767184</v>
        <stp/>
        <stp>BDH|1062247822299118009</stp>
        <tr r="Z190" s="1"/>
      </tp>
      <tp t="s">
        <v>#N/A Requesting Data...4061784354</v>
        <stp/>
        <stp>BDH|1993237066039939427</stp>
        <tr r="Z308" s="1"/>
      </tp>
      <tp t="s">
        <v>#N/A Requesting Data...4236539158</v>
        <stp/>
        <stp>BDH|4219463085825155572</stp>
        <tr r="Z273" s="1"/>
      </tp>
      <tp t="s">
        <v>#N/A Requesting Data...4001134570</v>
        <stp/>
        <stp>BDH|7931292930326053845</stp>
        <tr r="Z271" s="1"/>
      </tp>
      <tp t="s">
        <v>#N/A Requesting Data...4242093848</v>
        <stp/>
        <stp>BDH|6882884197908027732</stp>
        <tr r="V85" s="8"/>
        <tr r="V100" s="6"/>
      </tp>
      <tp t="s">
        <v>#N/A Requesting Data...4271116534</v>
        <stp/>
        <stp>BDH|9282604235475443161</stp>
        <tr r="Z579" s="1"/>
      </tp>
    </main>
    <main first="bloomberg.rtd">
      <tp t="s">
        <v>EUR</v>
        <stp/>
        <stp>##V3_BDPV12</stp>
        <stp>SRS IM Equity</stp>
        <stp>CRNCY</stp>
        <stp>[Crispin Spreadsheet.xlsx]FDXC!R16C4</stp>
        <tr r="D16" s="8"/>
      </tp>
      <tp>
        <v>1.4313</v>
        <stp/>
        <stp>##V3_BDPV12</stp>
        <stp>EURSGD Curncy</stp>
        <stp>PX_YEST_CLOSE</stp>
        <stp>[Crispin Spreadsheet.xlsx]OPE!R22C26</stp>
        <tr r="Z22" s="7"/>
      </tp>
      <tp>
        <v>1.0395000000000001</v>
        <stp/>
        <stp>##V3_BDPV12</stp>
        <stp>EURUSD Curncy</stp>
        <stp>PX_YEST_CLOSE</stp>
        <stp>[Crispin Spreadsheet.xlsx]OPE!R45C26</stp>
        <tr r="Z45" s="7"/>
      </tp>
      <tp>
        <v>1.0395000000000001</v>
        <stp/>
        <stp>##V3_BDPV12</stp>
        <stp>EURUSD Curncy</stp>
        <stp>PX_YEST_CLOSE</stp>
        <stp>[Crispin Spreadsheet.xlsx]OPE!R41C26</stp>
        <tr r="Z41" s="7"/>
      </tp>
      <tp>
        <v>1.0395000000000001</v>
        <stp/>
        <stp>##V3_BDPV12</stp>
        <stp>EURUSD Curncy</stp>
        <stp>PX_YEST_CLOSE</stp>
        <stp>[Crispin Spreadsheet.xlsx]OPE!R58C26</stp>
        <tr r="Z58" s="7"/>
      </tp>
      <tp>
        <v>1.0395000000000001</v>
        <stp/>
        <stp>##V3_BDPV12</stp>
        <stp>EURUSD Curncy</stp>
        <stp>PX_YEST_CLOSE</stp>
        <stp>[Crispin Spreadsheet.xlsx]OPE!R65C26</stp>
        <tr r="Z65" s="7"/>
      </tp>
      <tp>
        <v>1.54033</v>
        <stp/>
        <stp>##V3_BDPV12</stp>
        <stp>EURAUD Curncy</stp>
        <stp>PX_YEST_CLOSE</stp>
        <stp>[Crispin Spreadsheet.xlsx]OEI!R28C30</stp>
        <tr r="AD28" s="1"/>
      </tp>
      <tp>
        <v>1.54033</v>
        <stp/>
        <stp>##V3_BDPV12</stp>
        <stp>EURAUD Curncy</stp>
        <stp>PX_YEST_CLOSE</stp>
        <stp>[Crispin Spreadsheet.xlsx]OEI!R29C30</stp>
        <tr r="AD29" s="1"/>
      </tp>
      <tp>
        <v>1.54033</v>
        <stp/>
        <stp>##V3_BDPV12</stp>
        <stp>EURAUD Curncy</stp>
        <stp>PX_YEST_CLOSE</stp>
        <stp>[Crispin Spreadsheet.xlsx]OEI!R24C30</stp>
        <tr r="AD24" s="1"/>
      </tp>
      <tp>
        <v>1.54033</v>
        <stp/>
        <stp>##V3_BDPV12</stp>
        <stp>EURAUD Curncy</stp>
        <stp>PX_YEST_CLOSE</stp>
        <stp>[Crispin Spreadsheet.xlsx]OEI!R25C30</stp>
        <tr r="AD25" s="1"/>
      </tp>
      <tp>
        <v>1.54033</v>
        <stp/>
        <stp>##V3_BDPV12</stp>
        <stp>EURAUD Curncy</stp>
        <stp>PX_YEST_CLOSE</stp>
        <stp>[Crispin Spreadsheet.xlsx]OEI!R26C30</stp>
        <tr r="AD26" s="1"/>
      </tp>
      <tp>
        <v>1.54033</v>
        <stp/>
        <stp>##V3_BDPV12</stp>
        <stp>EURAUD Curncy</stp>
        <stp>PX_YEST_CLOSE</stp>
        <stp>[Crispin Spreadsheet.xlsx]OEI!R27C30</stp>
        <tr r="AD27" s="1"/>
      </tp>
      <tp>
        <v>1.54033</v>
        <stp/>
        <stp>##V3_BDPV12</stp>
        <stp>EURAUD Curncy</stp>
        <stp>PX_YEST_CLOSE</stp>
        <stp>[Crispin Spreadsheet.xlsx]OEI!R20C30</stp>
        <tr r="AD20" s="1"/>
      </tp>
      <tp>
        <v>1.54033</v>
        <stp/>
        <stp>##V3_BDPV12</stp>
        <stp>EURAUD Curncy</stp>
        <stp>PX_YEST_CLOSE</stp>
        <stp>[Crispin Spreadsheet.xlsx]OEI!R21C30</stp>
        <tr r="AD21" s="1"/>
      </tp>
      <tp>
        <v>1.54033</v>
        <stp/>
        <stp>##V3_BDPV12</stp>
        <stp>EURAUD Curncy</stp>
        <stp>PX_YEST_CLOSE</stp>
        <stp>[Crispin Spreadsheet.xlsx]OEI!R22C30</stp>
        <tr r="AD22" s="1"/>
      </tp>
      <tp>
        <v>1.54033</v>
        <stp/>
        <stp>##V3_BDPV12</stp>
        <stp>EURAUD Curncy</stp>
        <stp>PX_YEST_CLOSE</stp>
        <stp>[Crispin Spreadsheet.xlsx]OEI!R23C30</stp>
        <tr r="AD23" s="1"/>
      </tp>
      <tp>
        <v>1.54033</v>
        <stp/>
        <stp>##V3_BDPV12</stp>
        <stp>EURAUD Curncy</stp>
        <stp>PX_YEST_CLOSE</stp>
        <stp>[Crispin Spreadsheet.xlsx]OEI!R18C30</stp>
        <tr r="AD18" s="1"/>
      </tp>
      <tp>
        <v>1.54033</v>
        <stp/>
        <stp>##V3_BDPV12</stp>
        <stp>EURAUD Curncy</stp>
        <stp>PX_YEST_CLOSE</stp>
        <stp>[Crispin Spreadsheet.xlsx]OEI!R19C30</stp>
        <tr r="AD19" s="1"/>
      </tp>
      <tp>
        <v>1.54033</v>
        <stp/>
        <stp>##V3_BDPV12</stp>
        <stp>EURAUD Curncy</stp>
        <stp>PX_YEST_CLOSE</stp>
        <stp>[Crispin Spreadsheet.xlsx]OEI!R15C30</stp>
        <tr r="AD15" s="1"/>
      </tp>
      <tp>
        <v>1.54033</v>
        <stp/>
        <stp>##V3_BDPV12</stp>
        <stp>EURAUD Curncy</stp>
        <stp>PX_YEST_CLOSE</stp>
        <stp>[Crispin Spreadsheet.xlsx]OEI!R16C30</stp>
        <tr r="AD16" s="1"/>
      </tp>
      <tp>
        <v>1.54033</v>
        <stp/>
        <stp>##V3_BDPV12</stp>
        <stp>EURAUD Curncy</stp>
        <stp>PX_YEST_CLOSE</stp>
        <stp>[Crispin Spreadsheet.xlsx]OEI!R17C30</stp>
        <tr r="AD17" s="1"/>
      </tp>
      <tp>
        <v>1.3912800000000001</v>
        <stp/>
        <stp>##V3_BDPV12</stp>
        <stp>EURCAD Curncy</stp>
        <stp>PX_YEST_CLOSE</stp>
        <stp>[Crispin Spreadsheet.xlsx]OEI!R58C30</stp>
        <tr r="AD58" s="1"/>
      </tp>
      <tp>
        <v>1.3912800000000001</v>
        <stp/>
        <stp>##V3_BDPV12</stp>
        <stp>EURCAD Curncy</stp>
        <stp>PX_YEST_CLOSE</stp>
        <stp>[Crispin Spreadsheet.xlsx]OEI!R59C30</stp>
        <tr r="AD59" s="1"/>
      </tp>
      <tp>
        <v>1.3912800000000001</v>
        <stp/>
        <stp>##V3_BDPV12</stp>
        <stp>EURCAD Curncy</stp>
        <stp>PX_YEST_CLOSE</stp>
        <stp>[Crispin Spreadsheet.xlsx]OEI!R52C30</stp>
        <tr r="AD52" s="1"/>
      </tp>
      <tp>
        <v>1.3912800000000001</v>
        <stp/>
        <stp>##V3_BDPV12</stp>
        <stp>EURCAD Curncy</stp>
        <stp>PX_YEST_CLOSE</stp>
        <stp>[Crispin Spreadsheet.xlsx]OEI!R53C30</stp>
        <tr r="AD53" s="1"/>
      </tp>
      <tp>
        <v>1.3912800000000001</v>
        <stp/>
        <stp>##V3_BDPV12</stp>
        <stp>EURCAD Curncy</stp>
        <stp>PX_YEST_CLOSE</stp>
        <stp>[Crispin Spreadsheet.xlsx]OEI!R54C30</stp>
        <tr r="AD54" s="1"/>
      </tp>
      <tp>
        <v>1.3912800000000001</v>
        <stp/>
        <stp>##V3_BDPV12</stp>
        <stp>EURCAD Curncy</stp>
        <stp>PX_YEST_CLOSE</stp>
        <stp>[Crispin Spreadsheet.xlsx]OEI!R55C30</stp>
        <tr r="AD55" s="1"/>
      </tp>
      <tp>
        <v>1.3912800000000001</v>
        <stp/>
        <stp>##V3_BDPV12</stp>
        <stp>EURCAD Curncy</stp>
        <stp>PX_YEST_CLOSE</stp>
        <stp>[Crispin Spreadsheet.xlsx]OEI!R56C30</stp>
        <tr r="AD56" s="1"/>
      </tp>
      <tp>
        <v>1.3912800000000001</v>
        <stp/>
        <stp>##V3_BDPV12</stp>
        <stp>EURCAD Curncy</stp>
        <stp>PX_YEST_CLOSE</stp>
        <stp>[Crispin Spreadsheet.xlsx]OEI!R57C30</stp>
        <tr r="AD57" s="1"/>
      </tp>
      <tp>
        <v>1.3912800000000001</v>
        <stp/>
        <stp>##V3_BDPV12</stp>
        <stp>EURCAD Curncy</stp>
        <stp>PX_YEST_CLOSE</stp>
        <stp>[Crispin Spreadsheet.xlsx]OEI!R60C30</stp>
        <tr r="AD60" s="1"/>
      </tp>
      <tp>
        <v>1.3912800000000001</v>
        <stp/>
        <stp>##V3_BDPV12</stp>
        <stp>EURCAD Curncy</stp>
        <stp>PX_YEST_CLOSE</stp>
        <stp>[Crispin Spreadsheet.xlsx]OEI!R61C30</stp>
        <tr r="AD61" s="1"/>
      </tp>
      <tp>
        <v>1.3912800000000001</v>
        <stp/>
        <stp>##V3_BDPV12</stp>
        <stp>EURCAD Curncy</stp>
        <stp>PX_YEST_CLOSE</stp>
        <stp>[Crispin Spreadsheet.xlsx]OEI!R62C30</stp>
        <tr r="AD62" s="1"/>
      </tp>
      <tp t="s">
        <v>USD</v>
        <stp/>
        <stp>##V3_BDPV12</stp>
        <stp>ADAP US Equity</stp>
        <stp>CRNCY</stp>
        <stp>[Crispin Spreadsheet.xlsx]OPUS!R151C4</stp>
        <tr r="D151" s="6"/>
      </tp>
      <tp t="s">
        <v>EUR</v>
        <stp/>
        <stp>##V3_BDPV12</stp>
        <stp>WLN FP Equity</stp>
        <stp>CRNCY</stp>
        <stp>[Crispin Spreadsheet.xlsx]SWAN!R28C4</stp>
        <tr r="D28" s="3"/>
      </tp>
      <tp t="s">
        <v>GBp</v>
        <stp/>
        <stp>##V3_BDPV12</stp>
        <stp>FRAS LN Equity</stp>
        <stp>CRNCY</stp>
        <stp>[Crispin Spreadsheet.xlsx]OPUS!R132C4</stp>
        <tr r="D132" s="6"/>
      </tp>
      <tp>
        <v>28.3</v>
        <stp/>
        <stp>##V3_BDPV12</stp>
        <stp>PDG LN Equity</stp>
        <stp>PX_YEST_CLOSE</stp>
        <stp>[Crispin Spreadsheet.xlsx]OPUS!R141C6</stp>
        <tr r="F141" s="6"/>
      </tp>
      <tp t="s">
        <v>ZAr</v>
        <stp/>
        <stp>##V3_BDPV12</stp>
        <stp>ANG SJ Equity</stp>
        <stp>CRNCY</stp>
        <stp>[Crispin Spreadsheet.xlsx]FDXC!R101C4</stp>
        <tr r="D101" s="8"/>
      </tp>
      <tp>
        <v>11795</v>
        <stp/>
        <stp>##V3_BDPV12</stp>
        <stp>FLTR LN Equity</stp>
        <stp>PX_YEST_CLOSE</stp>
        <stp>[Crispin Spreadsheet.xlsx]FDXC!R113C6</stp>
        <tr r="F113" s="8"/>
      </tp>
      <tp>
        <v>13.68</v>
        <stp/>
        <stp>##V3_BDPV12</stp>
        <stp>BMA US Equity</stp>
        <stp>PX_YEST_CLOSE</stp>
        <stp>[Crispin Spreadsheet.xlsx]OPUS!R79C6</stp>
        <tr r="F79" s="6"/>
      </tp>
      <tp t="s">
        <v>HKD</v>
        <stp/>
        <stp>##V3_BDPV12</stp>
        <stp>939 HK Equity</stp>
        <stp>CRNCY</stp>
        <stp>[Crispin Spreadsheet.xlsx]OEI!R203C4</stp>
        <tr r="D203" s="1"/>
      </tp>
      <tp>
        <v>21.51</v>
        <stp/>
        <stp>##V3_BDPV12</stp>
        <stp>ABX CN Equity</stp>
        <stp>PX_YEST_CLOSE</stp>
        <stp>[Crispin Spreadsheet.xlsx]SWAN!R16C6</stp>
        <tr r="F16" s="3"/>
      </tp>
      <tp t="s">
        <v>GBp</v>
        <stp/>
        <stp>##V3_BDPV12</stp>
        <stp>PLUS LN Equity</stp>
        <stp>CRNCY</stp>
        <stp>[Crispin Spreadsheet.xlsx]OPUS!R142C4</stp>
        <tr r="D142" s="6"/>
      </tp>
      <tp>
        <v>1589.5</v>
        <stp/>
        <stp>##V3_BDPV12</stp>
        <stp>ABF LN Equity</stp>
        <stp>PX_YEST_CLOSE</stp>
        <stp>[Crispin Spreadsheet.xlsx]FDXC!R109C6</stp>
        <tr r="F109" s="8"/>
      </tp>
      <tp t="s">
        <v>GBp</v>
        <stp/>
        <stp>##V3_BDPV12</stp>
        <stp>III LN Equity</stp>
        <stp>CRNCY</stp>
        <stp>[Crispin Spreadsheet.xlsx]OPUS!R126C4</stp>
        <tr r="D126" s="6"/>
      </tp>
      <tp t="s">
        <v>GBp</v>
        <stp/>
        <stp>##V3_BDPV12</stp>
        <stp>SRP LN Equity</stp>
        <stp>CRNCY</stp>
        <stp>[Crispin Spreadsheet.xlsx]SWAN!R123C4</stp>
        <tr r="D123" s="3"/>
      </tp>
      <tp t="s">
        <v>USD</v>
        <stp/>
        <stp>##V3_BDPV12</stp>
        <stp>AER US Equity</stp>
        <stp>CRNCY</stp>
        <stp>[Crispin Spreadsheet.xlsx]SWAN!R131C4</stp>
        <tr r="D131" s="3"/>
      </tp>
      <tp t="s">
        <v>USD</v>
        <stp/>
        <stp>##V3_BDPV12</stp>
        <stp>FDS US Equity</stp>
        <stp>CRNCY</stp>
        <stp>[Crispin Spreadsheet.xlsx]SWAN!R140C4</stp>
        <tr r="D140" s="3"/>
      </tp>
      <tp>
        <v>64.099999999999994</v>
        <stp/>
        <stp>##V3_BDPV12</stp>
        <stp>VAL US Equity</stp>
        <stp>PX_YEST_CLOSE</stp>
        <stp>[Crispin Spreadsheet.xlsx]OPUS!R85C6</stp>
        <tr r="F85" s="6"/>
      </tp>
      <tp t="s">
        <v>HKD</v>
        <stp/>
        <stp>##V3_BDPV12</stp>
        <stp>175 HK Equity</stp>
        <stp>CRNCY</stp>
        <stp>[Crispin Spreadsheet.xlsx]OEI!R207C4</stp>
        <tr r="D207" s="1"/>
      </tp>
      <tp t="s">
        <v>GBp</v>
        <stp/>
        <stp>##V3_BDPV12</stp>
        <stp>PSON LN Equity</stp>
        <stp>CRNCY</stp>
        <stp>[Crispin Spreadsheet.xlsx]SWAN!R113C4</stp>
        <tr r="D113" s="3"/>
      </tp>
      <tp>
        <v>806.8</v>
        <stp/>
        <stp>##V3_BDPV12</stp>
        <stp>BA/ LN Equity</stp>
        <stp>PX_YEST_CLOSE</stp>
        <stp>[Crispin Spreadsheet.xlsx]SWAN!R85C6</stp>
        <tr r="F85" s="3"/>
      </tp>
      <tp t="s">
        <v>DKK</v>
        <stp/>
        <stp>##V3_BDPV12</stp>
        <stp>GN DC Equity</stp>
        <stp>CRNCY</stp>
        <stp>[Crispin Spreadsheet.xlsx]SWAN!R22C4</stp>
        <tr r="D22" s="3"/>
      </tp>
      <tp>
        <v>84.28</v>
        <stp/>
        <stp>##V3_BDPV12</stp>
        <stp>AMBUB DC Equity</stp>
        <stp>LAST_PRICE</stp>
        <stp>[Crispin Spreadsheet.xlsx]OEI!R65C7</stp>
        <tr r="G65" s="1"/>
      </tp>
      <tp t="s">
        <v>EUR</v>
        <stp/>
        <stp>##V3_BDPV12</stp>
        <stp>IF IM Equity</stp>
        <stp>CRNCY</stp>
        <stp>[Crispin Spreadsheet.xlsx]SWAN!R32C4</stp>
        <tr r="D32" s="3"/>
      </tp>
    </main>
    <main first="bofaddin.rtdserver">
      <tp t="s">
        <v>#N/A Requesting Data...4246434784</v>
        <stp/>
        <stp>BDH|3693718381361931452</stp>
        <tr r="Z753" s="1"/>
      </tp>
      <tp t="s">
        <v>#N/A Requesting Data...4290138724</v>
        <stp/>
        <stp>BDH|8333079361766617190</stp>
        <tr r="Z253" s="1"/>
      </tp>
      <tp t="s">
        <v>#N/A Requesting Data...4258746708</v>
        <stp/>
        <stp>BDH|9792929855004951825</stp>
        <tr r="Z158" s="1"/>
      </tp>
      <tp t="s">
        <v>#N/A Requesting Data...4294344442</v>
        <stp/>
        <stp>BDH|8521455758998598869</stp>
        <tr r="Z217" s="1"/>
      </tp>
    </main>
    <main first="bloomberg.rtd">
      <tp t="s">
        <v>GBP</v>
        <stp/>
        <stp>##V3_BDPV12</stp>
        <stp>GB00BL68HG94 Govt</stp>
        <stp>CRNCY</stp>
        <stp>[Crispin Spreadsheet.xlsx]OEI!R871C4</stp>
        <tr r="D871" s="1"/>
      </tp>
    </main>
    <main first="bofaddin.rtdserver">
      <tp t="s">
        <v>#N/A Requesting Data...4248730628</v>
        <stp/>
        <stp>BDH|5047301151558177283</stp>
        <tr r="Z678" s="1"/>
      </tp>
      <tp t="s">
        <v>#N/A Requesting Data...4277363392</v>
        <stp/>
        <stp>BDH|8983170561054109201</stp>
        <tr r="Z91" s="1"/>
      </tp>
      <tp t="s">
        <v>#N/A Requesting Data...4252037412</v>
        <stp/>
        <stp>BDH|2228981272655101069</stp>
        <tr r="Z839" s="1"/>
      </tp>
      <tp t="s">
        <v>#N/A Requesting Data...4294092716</v>
        <stp/>
        <stp>BDH|9500992401171843890</stp>
        <tr r="Z203" s="1"/>
      </tp>
      <tp t="s">
        <v>#N/A Requesting Data...4232458524</v>
        <stp/>
        <stp>BDH|3674931260560584539</stp>
        <tr r="Z533" s="1"/>
      </tp>
      <tp t="s">
        <v>#N/A Requesting Data...4275954728</v>
        <stp/>
        <stp>BDH|7273149882552679512</stp>
        <tr r="V61" s="8"/>
        <tr r="Z588" s="1"/>
        <tr r="V57" s="7"/>
        <tr r="V71" s="6"/>
        <tr r="Z119" s="3"/>
      </tp>
      <tp t="s">
        <v>#N/A Requesting Data...4256349148</v>
        <stp/>
        <stp>BDH|5413527092645289566</stp>
        <tr r="V56" s="8"/>
        <tr r="Z572" s="1"/>
        <tr r="V52" s="7"/>
        <tr r="V66" s="6"/>
        <tr r="Z112" s="3"/>
      </tp>
    </main>
    <main first="bofaddin.rtdserver">
      <tp t="s">
        <v>#N/A Requesting Data...4276717323</v>
        <stp/>
        <stp>BDH|4973275943462359980</stp>
        <tr r="Z845" s="1"/>
      </tp>
      <tp t="s">
        <v>#N/A Requesting Data...4245060553</v>
        <stp/>
        <stp>BDH|9982508300055839071</stp>
        <tr r="Z226" s="1"/>
      </tp>
    </main>
    <main first="bloomberg.rtd">
      <tp>
        <v>141.38</v>
        <stp/>
        <stp>##V3_BDPV12</stp>
        <stp>SU FP Equity</stp>
        <stp>LAST_PRICE</stp>
        <stp>[Crispin Spreadsheet.xlsx]OEI!R125C7</stp>
        <tr r="G125" s="1"/>
      </tp>
    </main>
    <main first="bofaddin.rtdserver">
      <tp t="s">
        <v>#N/A Requesting Data...4244551088</v>
        <stp/>
        <stp>BDH|8697523175400759320</stp>
        <tr r="Z32" s="1"/>
      </tp>
      <tp t="s">
        <v>#N/A Requesting Data...4292553302</v>
        <stp/>
        <stp>BDH|7782689204459978172</stp>
        <tr r="Z586" s="1"/>
      </tp>
      <tp t="s">
        <v>#N/A Requesting Data...4292244453</v>
        <stp/>
        <stp>BDH|6809197603547497937</stp>
        <tr r="Z208" s="1"/>
      </tp>
    </main>
    <main first="bloomberg.rtd">
      <tp t="s">
        <v>CAD</v>
        <stp/>
        <stp>##V3_BDPV12</stp>
        <stp>ABX CN Equity</stp>
        <stp>CRNCY</stp>
        <stp>[Crispin Spreadsheet.xlsx]OPUS!R14C4</stp>
        <tr r="D14" s="6"/>
      </tp>
      <tp>
        <v>2.2749999999999999</v>
        <stp/>
        <stp>##V3_BDPV12</stp>
        <stp>IMM LN Equity</stp>
        <stp>PX_YEST_CLOSE</stp>
        <stp>[Crispin Spreadsheet.xlsx]SWAN!R98C6</stp>
        <tr r="F98" s="3"/>
      </tp>
      <tp t="s">
        <v>GBp</v>
        <stp/>
        <stp>##V3_BDPV12</stp>
        <stp>SRP LN Equity</stp>
        <stp>CRNCY</stp>
        <stp>[Crispin Spreadsheet.xlsx]FDXC!R64C4</stp>
        <tr r="D64" s="8"/>
      </tp>
      <tp t="s">
        <v>NOK</v>
        <stp/>
        <stp>##V3_BDPV12</stp>
        <stp>GSF NO Equity</stp>
        <stp>CRNCY</stp>
        <stp>[Crispin Spreadsheet.xlsx]SWAN!R49C4</stp>
        <tr r="D49" s="3"/>
      </tp>
      <tp>
        <v>1</v>
        <stp/>
        <stp>##V3_BDPV12</stp>
        <stp>USDAUD Curncy</stp>
        <stp>QUOTE_FACTOR</stp>
        <stp>[Crispin Spreadsheet.xlsx]FDXC!R8C12</stp>
        <tr r="L8" s="8"/>
      </tp>
      <tp>
        <v>1</v>
        <stp/>
        <stp>##V3_BDPV12</stp>
        <stp>USDAUD Curncy</stp>
        <stp>QUOTE_FACTOR</stp>
        <stp>[Crispin Spreadsheet.xlsx]FDXC!R7C12</stp>
        <tr r="L7" s="8"/>
      </tp>
      <tp>
        <v>1</v>
        <stp/>
        <stp>##V3_BDPV12</stp>
        <stp>USDAUD Curncy</stp>
        <stp>QUOTE_FACTOR</stp>
        <stp>[Crispin Spreadsheet.xlsx]FDXC!R6C12</stp>
        <tr r="L6" s="8"/>
      </tp>
      <tp t="s">
        <v>USD</v>
        <stp/>
        <stp>##V3_BDPV12</stp>
        <stp>SLCJY US Equity</stp>
        <stp>CRNCY</stp>
        <stp>[Crispin Spreadsheet.xlsx]FDXC!R133C4</stp>
        <tr r="D133" s="8"/>
      </tp>
      <tp t="s">
        <v>USD</v>
        <stp/>
        <stp>##V3_BDPV12</stp>
        <stp>ILMN US Equity</stp>
        <stp>CRNCY</stp>
        <stp>[Crispin Spreadsheet.xlsx]SWAN!R142C4</stp>
        <tr r="D142" s="3"/>
      </tp>
      <tp>
        <v>467.6</v>
        <stp/>
        <stp>##V3_BDPV12</stp>
        <stp>YAR NO Equity</stp>
        <stp>PX_YEST_CLOSE</stp>
        <stp>[Crispin Spreadsheet.xlsx]FDXC!R98C6</stp>
        <tr r="F98" s="8"/>
      </tp>
      <tp>
        <v>258</v>
        <stp/>
        <stp>##V3_BDPV12</stp>
        <stp>ONT LN Equity</stp>
        <stp>PX_YEST_CLOSE</stp>
        <stp>[Crispin Spreadsheet.xlsx]FDXC!R56C6</stp>
        <tr r="F56" s="8"/>
      </tp>
      <tp>
        <v>2126</v>
        <stp/>
        <stp>##V3_BDPV12</stp>
        <stp>IMB LN Equity</stp>
        <stp>PX_YEST_CLOSE</stp>
        <stp>[Crispin Spreadsheet.xlsx]OPUS!R135C6</stp>
        <tr r="F135" s="6"/>
      </tp>
      <tp>
        <v>129.18</v>
        <stp/>
        <stp>##V3_BDPV12</stp>
        <stp>FMC US Equity</stp>
        <stp>PX_YEST_CLOSE</stp>
        <stp>[Crispin Spreadsheet.xlsx]OPUS!R154C6</stp>
        <tr r="F154" s="6"/>
      </tp>
      <tp t="s">
        <v>GBp</v>
        <stp/>
        <stp>##V3_BDPV12</stp>
        <stp>PDG LN Equity</stp>
        <stp>CRNCY</stp>
        <stp>[Crispin Spreadsheet.xlsx]FDXC!R120C4</stp>
        <tr r="D120" s="8"/>
      </tp>
      <tp t="s">
        <v>ZAr</v>
        <stp/>
        <stp>##V3_BDPV12</stp>
        <stp>ANG SJ Equity</stp>
        <stp>CRNCY</stp>
        <stp>[Crispin Spreadsheet.xlsx]OPUS!R119C4</stp>
        <tr r="D119" s="6"/>
      </tp>
      <tp t="s">
        <v>USD</v>
        <stp/>
        <stp>##V3_BDPV12</stp>
        <stp>ADAP US Equity</stp>
        <stp>CRNCY</stp>
        <stp>[Crispin Spreadsheet.xlsx]FDXC!R129C4</stp>
        <tr r="D129" s="8"/>
      </tp>
      <tp t="s">
        <v>GBp</v>
        <stp/>
        <stp>##V3_BDPV12</stp>
        <stp>PFG LN Equity</stp>
        <stp>CRNCY</stp>
        <stp>[Crispin Spreadsheet.xlsx]OPUS!R70C4</stp>
        <tr r="D70" s="6"/>
      </tp>
      <tp>
        <v>1.1268799999999999</v>
        <stp/>
        <stp>##V3_BDPV12</stp>
        <stp>GB00BM8Z2W66 Govt</stp>
        <stp>MOST_RECENT_REPORTED_FACTOR</stp>
        <stp>[Crispin Spreadsheet.xlsx]GILT!R10C7</stp>
        <tr r="G10" s="4"/>
      </tp>
      <tp>
        <v>4.79</v>
        <stp/>
        <stp>##V3_BDPV12</stp>
        <stp>WEED CN Equity</stp>
        <stp>LAST_PRICE</stp>
        <stp>[Crispin Spreadsheet.xlsx]OEI!R56C7</stp>
        <tr r="G56" s="1"/>
      </tp>
    </main>
    <main first="bofaddin.rtdserver">
      <tp t="s">
        <v>#N/A Requesting Data...4293708676</v>
        <stp/>
        <stp>BDH|24521640904596144</stp>
        <tr r="Z115" s="1"/>
      </tp>
    </main>
    <main first="bloomberg.rtd">
      <tp>
        <v>96.24</v>
        <stp/>
        <stp>##V3_BDPV12</stp>
        <stp>SOLB BB Equity</stp>
        <stp>LAST_PRICE</stp>
        <stp>[Crispin Spreadsheet.xlsx]OEI!R43C7</stp>
        <tr r="G43" s="1"/>
      </tp>
    </main>
    <main first="bofaddin.rtdserver">
      <tp t="s">
        <v>#N/A Requesting Data...2629127932</v>
        <stp/>
        <stp>BDH|61745138645163538</stp>
        <tr r="V113" s="8"/>
        <tr r="V48" s="8"/>
        <tr r="Z573" s="1"/>
        <tr r="V40" s="7"/>
        <tr r="V131" s="6"/>
        <tr r="V55" s="6"/>
        <tr r="Z94" s="3"/>
      </tp>
    </main>
    <main first="bloomberg.rtd">
      <tp>
        <v>20.664200000000001</v>
        <stp/>
        <stp>##V3_BDPV12</stp>
        <stp>GBPZAr Curncy</stp>
        <stp>PX_YEST_CLOSE</stp>
        <stp>[Crispin Spreadsheet.xlsx]OPUS!R120C26</stp>
        <tr r="Z120" s="6"/>
      </tp>
      <tp>
        <v>20.664200000000001</v>
        <stp/>
        <stp>##V3_BDPV12</stp>
        <stp>GBPZAr Curncy</stp>
        <stp>PX_YEST_CLOSE</stp>
        <stp>[Crispin Spreadsheet.xlsx]OPUS!R119C26</stp>
        <tr r="Z119" s="6"/>
      </tp>
    </main>
    <main first="bofaddin.rtdserver">
      <tp t="s">
        <v>#N/A Requesting Data...766993212</v>
        <stp/>
        <stp>BDH|9133668573074614690</stp>
        <tr r="Z295" s="1"/>
      </tp>
      <tp t="s">
        <v>#N/A Requesting Data...2546075386</v>
        <stp/>
        <stp>BDH|5664770050249998437</stp>
        <tr r="Z288" s="1"/>
      </tp>
    </main>
    <main first="bofaddin.rtdserver">
      <tp t="s">
        <v>#N/A Requesting Data...3764226102</v>
        <stp/>
        <stp>BDH|2631517319734485821</stp>
        <tr r="Z322" s="1"/>
      </tp>
      <tp t="s">
        <v>#N/A Requesting Data...731858435</v>
        <stp/>
        <stp>BDH|7308954271592799186</stp>
        <tr r="V50" s="8"/>
        <tr r="Z525" s="1"/>
        <tr r="V43" s="7"/>
        <tr r="V58" s="6"/>
        <tr r="Z97" s="3"/>
      </tp>
      <tp t="s">
        <v>#N/A Requesting Data...2406090834</v>
        <stp/>
        <stp>BDH|3195666308019303627</stp>
        <tr r="Z693" s="1"/>
      </tp>
      <tp t="s">
        <v>#N/A Requesting Data...910590367</v>
        <stp/>
        <stp>BDH|8622681275341714229</stp>
        <tr r="Z187" s="1"/>
      </tp>
      <tp t="s">
        <v>#N/A Requesting Data...1029496238</v>
        <stp/>
        <stp>BDH|3252827915261028192</stp>
        <tr r="Z27" s="3"/>
        <tr r="Z124" s="1"/>
      </tp>
      <tp t="s">
        <v>#N/A Requesting Data...2699371328</v>
        <stp/>
        <stp>BDH|1621572592294662376</stp>
        <tr r="Z774" s="1"/>
      </tp>
      <tp t="s">
        <v>#N/A Requesting Data...3401616799</v>
        <stp/>
        <stp>BDH|9922676966437998436</stp>
        <tr r="Z821" s="1"/>
      </tp>
      <tp t="s">
        <v>#N/A Requesting Data...1628562789</v>
        <stp/>
        <stp>BDH|9966223718469302933</stp>
        <tr r="Z460" s="1"/>
      </tp>
      <tp t="s">
        <v>#N/A Requesting Data...433422301</v>
        <stp/>
        <stp>BDH|4015898448037327531</stp>
        <tr r="Z826" s="1"/>
      </tp>
      <tp t="s">
        <v>#N/A Requesting Data...825575479</v>
        <stp/>
        <stp>BDH|7366315919996448999</stp>
        <tr r="Z508" s="1"/>
      </tp>
      <tp t="s">
        <v>#N/A Requesting Data...3421615363</v>
        <stp/>
        <stp>BDH|7978892673684475612</stp>
        <tr r="V19" s="8"/>
        <tr r="V93" s="8"/>
        <tr r="Z277" s="1"/>
        <tr r="V13" s="7"/>
        <tr r="V111" s="6"/>
        <tr r="V23" s="6"/>
        <tr r="Z37" s="3"/>
      </tp>
      <tp t="s">
        <v>#N/A Requesting Data...2911879311</v>
        <stp/>
        <stp>BDH|7132706183143481107</stp>
        <tr r="Z279" s="1"/>
        <tr r="Z38" s="3"/>
      </tp>
    </main>
    <main first="bofaddin.rtdserver">
      <tp t="s">
        <v>#N/A Requesting Data...1754201462</v>
        <stp/>
        <stp>BDH|3740855725007338404</stp>
        <tr r="Z215" s="1"/>
      </tp>
      <tp t="s">
        <v>#N/A Requesting Data...1840662025</v>
        <stp/>
        <stp>BDH|9519157474830512556</stp>
        <tr r="Z582" s="1"/>
        <tr r="Z117" s="3"/>
      </tp>
      <tp t="s">
        <v>#N/A Requesting Data...755624665</v>
        <stp/>
        <stp>BDH|9706709363797109510</stp>
        <tr r="Z416" s="1"/>
      </tp>
      <tp t="s">
        <v>#N/A Requesting Data...2074242504</v>
        <stp/>
        <stp>BDH|8771896191396847524</stp>
        <tr r="Z766" s="1"/>
      </tp>
      <tp t="s">
        <v>#N/A Requesting Data...2264210312</v>
        <stp/>
        <stp>BDH|1782388120388367290</stp>
        <tr r="Z729" s="1"/>
      </tp>
    </main>
    <main first="bloomberg.rtd">
      <tp t="s">
        <v>USD</v>
        <stp/>
        <stp>##V3_BDPV12</stp>
        <stp>FRLN US Equity</stp>
        <stp>CRNCY</stp>
        <stp>[Crispin Spreadsheet.xlsx]SWAN!R141C4</stp>
        <tr r="D141" s="3"/>
      </tp>
      <tp t="s">
        <v>USD</v>
        <stp/>
        <stp>##V3_BDPV12</stp>
        <stp>CDZI US Equity</stp>
        <stp>CRNCY</stp>
        <stp>[Crispin Spreadsheet.xlsx]SWAN!R136C4</stp>
        <tr r="D136" s="3"/>
      </tp>
      <tp t="s">
        <v>GBp</v>
        <stp/>
        <stp>##V3_BDPV12</stp>
        <stp>FLTR LN Equity</stp>
        <stp>CRNCY</stp>
        <stp>[Crispin Spreadsheet.xlsx]OPUS!R131C4</stp>
        <tr r="D131" s="6"/>
      </tp>
      <tp>
        <v>35.31</v>
        <stp/>
        <stp>##V3_BDPV12</stp>
        <stp>SKG ID Equity</stp>
        <stp>PX_YEST_CLOSE</stp>
        <stp>[Crispin Spreadsheet.xlsx]OPUS!R103C6</stp>
        <tr r="F103" s="6"/>
      </tp>
      <tp>
        <v>202.6</v>
        <stp/>
        <stp>##V3_BDPV12</stp>
        <stp>PFG LN Equity</stp>
        <stp>PX_YEST_CLOSE</stp>
        <stp>[Crispin Spreadsheet.xlsx]OPUS!R143C6</stp>
        <tr r="F143" s="6"/>
      </tp>
      <tp>
        <v>34.11</v>
        <stp/>
        <stp>##V3_BDPV12</stp>
        <stp>IGLN LN Equity</stp>
        <stp>PX_YEST_CLOSE</stp>
        <stp>[Crispin Spreadsheet.xlsx]SWAN!R158C6</stp>
        <tr r="F158" s="3"/>
      </tp>
      <tp t="s">
        <v>GBp</v>
        <stp/>
        <stp>##V3_BDPV12</stp>
        <stp>CPI LN Equity</stp>
        <stp>CRNCY</stp>
        <stp>[Crispin Spreadsheet.xlsx]FDXC!R45C4</stp>
        <tr r="D45" s="8"/>
      </tp>
      <tp t="s">
        <v>EUR</v>
        <stp/>
        <stp>##V3_BDPV12</stp>
        <stp>PRX NA Equity</stp>
        <stp>CRNCY</stp>
        <stp>[Crispin Spreadsheet.xlsx]SWAN!R45C4</stp>
        <tr r="D45" s="3"/>
      </tp>
      <tp t="s">
        <v>USD</v>
        <stp/>
        <stp>##V3_BDPV12</stp>
        <stp>ROSN LI Equity</stp>
        <stp>CRNCY</stp>
        <stp>[Crispin Spreadsheet.xlsx]SWAN!R121C4</stp>
        <tr r="D121" s="3"/>
      </tp>
      <tp t="s">
        <v>GBp</v>
        <stp/>
        <stp>##V3_BDPV12</stp>
        <stp>ABF LN Equity</stp>
        <stp>CRNCY</stp>
        <stp>[Crispin Spreadsheet.xlsx]OPUS!R47C4</stp>
        <tr r="D47" s="6"/>
      </tp>
      <tp>
        <v>31750</v>
        <stp/>
        <stp>##V3_BDPV12</stp>
        <stp>ANG SJ Equity</stp>
        <stp>PX_YEST_CLOSE</stp>
        <stp>[Crispin Spreadsheet.xlsx]FDXC!R31C6</stp>
        <tr r="F31" s="8"/>
      </tp>
      <tp t="s">
        <v>GBp</v>
        <stp/>
        <stp>##V3_BDPV12</stp>
        <stp>BP/ LN Equity</stp>
        <stp>CRNCY</stp>
        <stp>[Crispin Spreadsheet.xlsx]SWAN!R88C4</stp>
        <tr r="D88" s="3"/>
      </tp>
      <tp>
        <v>1</v>
        <stp/>
        <stp>##V3_BDPV12</stp>
        <stp>USDEUR Curncy</stp>
        <stp>QUOTE_FACTOR</stp>
        <stp>[Crispin Spreadsheet.xlsx]FDXC!R88C12</stp>
        <tr r="L88" s="8"/>
      </tp>
      <tp>
        <v>1</v>
        <stp/>
        <stp>##V3_BDPV12</stp>
        <stp>USDEUR Curncy</stp>
        <stp>QUOTE_FACTOR</stp>
        <stp>[Crispin Spreadsheet.xlsx]FDXC!R89C12</stp>
        <tr r="L89" s="8"/>
      </tp>
      <tp>
        <v>1</v>
        <stp/>
        <stp>##V3_BDPV12</stp>
        <stp>USDEUR Curncy</stp>
        <stp>QUOTE_FACTOR</stp>
        <stp>[Crispin Spreadsheet.xlsx]FDXC!R79C12</stp>
        <tr r="L79" s="8"/>
      </tp>
      <tp>
        <v>1</v>
        <stp/>
        <stp>##V3_BDPV12</stp>
        <stp>USDEUR Curncy</stp>
        <stp>QUOTE_FACTOR</stp>
        <stp>[Crispin Spreadsheet.xlsx]FDXC!R34C12</stp>
        <tr r="L34" s="8"/>
      </tp>
      <tp>
        <v>1</v>
        <stp/>
        <stp>##V3_BDPV12</stp>
        <stp>USDEUR Curncy</stp>
        <stp>QUOTE_FACTOR</stp>
        <stp>[Crispin Spreadsheet.xlsx]FDXC!R16C12</stp>
        <tr r="L16" s="8"/>
      </tp>
      <tp t="s">
        <v>GBP</v>
        <stp/>
        <stp>##V3_BDPV12</stp>
        <stp>GB00BMBL1F74 Govt</stp>
        <stp>CRNCY</stp>
        <stp>[Crispin Spreadsheet.xlsx]OEI!R872C4</stp>
        <tr r="D872" s="1"/>
      </tp>
    </main>
    <main first="bofaddin.rtdserver">
      <tp t="s">
        <v>#N/A Requesting Data...853087025</v>
        <stp/>
        <stp>BDH|73907788051285757</stp>
        <tr r="Z483" s="1"/>
      </tp>
    </main>
    <main first="bloomberg.rtd">
      <tp t="s">
        <v>GBP</v>
        <stp/>
        <stp>##V3_BDPV12</stp>
        <stp>GB00BMBL1D50 Govt</stp>
        <stp>CRNCY</stp>
        <stp>[Crispin Spreadsheet.xlsx]OEI!R870C4</stp>
        <tr r="D870" s="1"/>
      </tp>
      <tp>
        <v>993.4</v>
        <stp/>
        <stp>##V3_BDPV12</stp>
        <stp>PSON LN Equity</stp>
        <stp>LAST_PRICE</stp>
        <stp>[Crispin Spreadsheet.xlsx]OPE!R53C7</stp>
        <tr r="G53" s="7"/>
      </tp>
    </main>
    <main first="bofaddin.rtdserver">
      <tp t="s">
        <v>#N/A Requesting Data...4250911136</v>
        <stp/>
        <stp>BDH|7330060293754880142</stp>
        <tr r="Z675" s="1"/>
      </tp>
    </main>
    <main first="bofaddin.rtdserver">
      <tp t="s">
        <v>#N/A Requesting Data...2134509444</v>
        <stp/>
        <stp>BDH|3910911304687043645</stp>
        <tr r="Z621" s="1"/>
      </tp>
      <tp t="s">
        <v>#N/A Requesting Data...2621557754</v>
        <stp/>
        <stp>BDH|3295666222218770491</stp>
        <tr r="Z549" s="1"/>
      </tp>
      <tp t="s">
        <v>#N/A Requesting Data...2195641579</v>
        <stp/>
        <stp>BDH|1741208219149463063</stp>
        <tr r="Z104" s="1"/>
      </tp>
      <tp t="s">
        <v>#N/A Requesting Data...3923688765</v>
        <stp/>
        <stp>BDH|8846122581478221246</stp>
        <tr r="Z146" s="1"/>
      </tp>
      <tp t="s">
        <v>#N/A Requesting Data...2895461755</v>
        <stp/>
        <stp>BDH|2817794716957091851</stp>
        <tr r="Z781" s="1"/>
      </tp>
      <tp t="s">
        <v>#N/A Requesting Data...3722215300</v>
        <stp/>
        <stp>BDH|8634436550002450038</stp>
        <tr r="Z475" s="1"/>
      </tp>
      <tp t="s">
        <v>#N/A Requesting Data...1656875484</v>
        <stp/>
        <stp>BDH|3670356073969066520</stp>
        <tr r="Z386" s="1"/>
      </tp>
      <tp t="s">
        <v>#N/A Requesting Data...527654129</v>
        <stp/>
        <stp>BDH|1553629220358624624</stp>
        <tr r="Z754" s="1"/>
      </tp>
      <tp t="s">
        <v>#N/A Requesting Data...374859757</v>
        <stp/>
        <stp>BDH|8036522061909312931</stp>
        <tr r="Z518" s="1"/>
      </tp>
      <tp t="s">
        <v>#N/A Requesting Data...1109607150</v>
        <stp/>
        <stp>BDH|3086223810208739364</stp>
        <tr r="Z796" s="1"/>
      </tp>
      <tp t="s">
        <v>#N/A Requesting Data...1633922194</v>
        <stp/>
        <stp>BDH|5638866614586305173</stp>
        <tr r="Z140" s="1"/>
      </tp>
      <tp t="s">
        <v>#N/A Requesting Data...2595857844</v>
        <stp/>
        <stp>BDH|3329360554928704669</stp>
        <tr r="Z154" s="1"/>
      </tp>
      <tp t="s">
        <v>#N/A Requesting Data...1471474271</v>
        <stp/>
        <stp>BDH|4415181315869926619</stp>
        <tr r="V79" s="8"/>
        <tr r="Z40" s="1"/>
        <tr r="V90" s="6"/>
      </tp>
      <tp t="s">
        <v>#N/A Requesting Data...2801083789</v>
        <stp/>
        <stp>BDH|2957771891671971673</stp>
        <tr r="Z652" s="1"/>
      </tp>
      <tp t="s">
        <v>#N/A Requesting Data...1615563178</v>
        <stp/>
        <stp>BDH|9339445975179726848</stp>
        <tr r="Z443" s="1"/>
      </tp>
      <tp t="s">
        <v>#N/A Requesting Data...4183168525</v>
        <stp/>
        <stp>BDH|6565483285261088093</stp>
        <tr r="Z561" s="1"/>
        <tr r="Z108" s="3"/>
      </tp>
    </main>
    <main first="bloomberg.rtd">
      <tp>
        <v>57.24</v>
        <stp/>
        <stp>##V3_BDPV12</stp>
        <stp>MU US Equity</stp>
        <stp>LAST_PRICE</stp>
        <stp>[Crispin Spreadsheet.xlsx]OEI!R757C7</stp>
        <tr r="G757" s="1"/>
      </tp>
      <tp>
        <v>5.17</v>
        <stp/>
        <stp>##V3_BDPV12</stp>
        <stp>WT US Equity</stp>
        <stp>LAST_PRICE</stp>
        <stp>[Crispin Spreadsheet.xlsx]OEI!R826C7</stp>
        <tr r="G826" s="1"/>
      </tp>
      <tp>
        <v>38.784999999999997</v>
        <stp/>
        <stp>##V3_BDPV12</stp>
        <stp>VZ US Equity</stp>
        <stp>LAST_PRICE</stp>
        <stp>[Crispin Spreadsheet.xlsx]OEI!R818C7</stp>
        <tr r="G818" s="1"/>
      </tp>
    </main>
    <main first="bofaddin.rtdserver">
      <tp t="s">
        <v>#N/A Requesting Data...1820234038</v>
        <stp/>
        <stp>BDH|7840941719326238207</stp>
        <tr r="Z720" s="1"/>
      </tp>
      <tp t="s">
        <v>#N/A Requesting Data...3195626870</v>
        <stp/>
        <stp>BDH|7652338585447321044</stp>
        <tr r="Z449" s="1"/>
      </tp>
      <tp t="s">
        <v>#N/A Requesting Data...2359782080</v>
        <stp/>
        <stp>BDH|1360543596852563403</stp>
        <tr r="Z578" s="1"/>
      </tp>
      <tp t="s">
        <v>#N/A Requesting Data...4107274376</v>
        <stp/>
        <stp>BDH|9524456145147399526</stp>
        <tr r="Z266" s="1"/>
      </tp>
      <tp t="s">
        <v>#N/A Requesting Data...1254862124</v>
        <stp/>
        <stp>BDH|2408158382229115964</stp>
        <tr r="V156" s="6"/>
      </tp>
      <tp t="s">
        <v>#N/A Requesting Data...2006198640</v>
        <stp/>
        <stp>BDH|4198753011048076104</stp>
        <tr r="Z192" s="1"/>
      </tp>
    </main>
    <main first="bloomberg.rtd">
      <tp t="s">
        <v>CAD</v>
        <stp/>
        <stp>##V3_BDPV12</stp>
        <stp>ABX CN Equity</stp>
        <stp>CRNCY</stp>
        <stp>[Crispin Spreadsheet.xlsx]OPUS!R96C4</stp>
        <tr r="D96" s="6"/>
      </tp>
      <tp>
        <v>65.59</v>
        <stp/>
        <stp>##V3_BDPV12</stp>
        <stp>ERICB SS Equity</stp>
        <stp>PX_YEST_CLOSE</stp>
        <stp>[Crispin Spreadsheet.xlsx]FDXC!R105C6</stp>
        <tr r="F105" s="8"/>
      </tp>
      <tp t="s">
        <v>USD</v>
        <stp/>
        <stp>##V3_BDPV12</stp>
        <stp>GBS LN Equity</stp>
        <stp>CRNCY</stp>
        <stp>[Crispin Spreadsheet.xlsx]OPUS!R56C4</stp>
        <tr r="D56" s="6"/>
      </tp>
      <tp t="s">
        <v>GBp</v>
        <stp/>
        <stp>##V3_BDPV12</stp>
        <stp>CPI LN Equity</stp>
        <stp>CRNCY</stp>
        <stp>[Crispin Spreadsheet.xlsx]SWAN!R89C4</stp>
        <tr r="D89" s="3"/>
      </tp>
      <tp>
        <v>182.86</v>
        <stp/>
        <stp>##V3_BDPV12</stp>
        <stp>TSLA US Equity</stp>
        <stp>PX_YEST_CLOSE</stp>
        <stp>[Crispin Spreadsheet.xlsx]SWAN!R146C6</stp>
        <tr r="F146" s="3"/>
      </tp>
      <tp t="s">
        <v>GBp</v>
        <stp/>
        <stp>##V3_BDPV12</stp>
        <stp>PFG LN Equity</stp>
        <stp>CRNCY</stp>
        <stp>[Crispin Spreadsheet.xlsx]FDXC!R122C4</stp>
        <tr r="D122" s="8"/>
      </tp>
      <tp t="s">
        <v>GBp</v>
        <stp/>
        <stp>##V3_BDPV12</stp>
        <stp>HTG LN Equity</stp>
        <stp>CRNCY</stp>
        <stp>[Crispin Spreadsheet.xlsx]FDXC!R50C4</stp>
        <tr r="D50" s="8"/>
      </tp>
      <tp>
        <v>95.2</v>
        <stp/>
        <stp>##V3_BDPV12</stp>
        <stp>MTRO LN Equity</stp>
        <stp>PX_YEST_CLOSE</stp>
        <stp>[Crispin Spreadsheet.xlsx]SWAN!R108C6</stp>
        <tr r="F108" s="3"/>
      </tp>
      <tp>
        <v>1870</v>
        <stp/>
        <stp>##V3_BDPV12</stp>
        <stp>PLUS LN Equity</stp>
        <stp>PX_YEST_CLOSE</stp>
        <stp>[Crispin Spreadsheet.xlsx]FDXC!R121C6</stp>
        <tr r="F121" s="8"/>
      </tp>
      <tp t="s">
        <v>GBp</v>
        <stp/>
        <stp>##V3_BDPV12</stp>
        <stp>IMB LN Equity</stp>
        <stp>CRNCY</stp>
        <stp>[Crispin Spreadsheet.xlsx]OPUS!R59C4</stp>
        <tr r="D59" s="6"/>
      </tp>
      <tp>
        <v>1</v>
        <stp/>
        <stp>##V3_BDPV12</stp>
        <stp>GBPAUD Curncy</stp>
        <stp>QUOTE_FACTOR</stp>
        <stp>[Crispin Spreadsheet.xlsx]OPUS!R6C12</stp>
        <tr r="L6" s="6"/>
      </tp>
      <tp>
        <v>1</v>
        <stp/>
        <stp>##V3_BDPV12</stp>
        <stp>GBPAUD Curncy</stp>
        <stp>QUOTE_FACTOR</stp>
        <stp>[Crispin Spreadsheet.xlsx]OPUS!R7C12</stp>
        <tr r="L7" s="6"/>
      </tp>
      <tp>
        <v>1</v>
        <stp/>
        <stp>##V3_BDPV12</stp>
        <stp>GBPAUD Curncy</stp>
        <stp>QUOTE_FACTOR</stp>
        <stp>[Crispin Spreadsheet.xlsx]OPUS!R8C12</stp>
        <tr r="L8" s="6"/>
      </tp>
      <tp t="s">
        <v>GBp</v>
        <stp/>
        <stp>##V3_BDPV12</stp>
        <stp>VOD LN Equity</stp>
        <stp>CRNCY</stp>
        <stp>[Crispin Spreadsheet.xlsx]OPUS!R148C4</stp>
        <tr r="D148" s="6"/>
      </tp>
      <tp t="s">
        <v>GBp</v>
        <stp/>
        <stp>##V3_BDPV12</stp>
        <stp>VLX LN Equity</stp>
        <stp>CRNCY</stp>
        <stp>[Crispin Spreadsheet.xlsx]SWAN!R128C4</stp>
        <tr r="D128" s="3"/>
      </tp>
      <tp t="s">
        <v>GBp</v>
        <stp/>
        <stp>##V3_BDPV12</stp>
        <stp>TLW LN Equity</stp>
        <stp>CRNCY</stp>
        <stp>[Crispin Spreadsheet.xlsx]SWAN!R127C4</stp>
        <tr r="D127" s="3"/>
      </tp>
      <tp t="s">
        <v>HKD</v>
        <stp/>
        <stp>##V3_BDPV12</stp>
        <stp>656 HK Equity</stp>
        <stp>CRNCY</stp>
        <stp>[Crispin Spreadsheet.xlsx]OEI!R206C4</stp>
        <tr r="D206" s="1"/>
      </tp>
      <tp t="s">
        <v>#N/A N/A</v>
        <stp/>
        <stp>##V3_BDPV12</stp>
        <stp>DRLCO DC Equity</stp>
        <stp>PX_YEST_CLOSE</stp>
        <stp>[Crispin Spreadsheet.xlsx]OPUS!R100C6</stp>
        <tr r="F100" s="6"/>
      </tp>
      <tp>
        <v>34.369999999999997</v>
        <stp/>
        <stp>##V3_BDPV12</stp>
        <stp>VSAT US Equity</stp>
        <stp>PX_YEST_CLOSE</stp>
        <stp>[Crispin Spreadsheet.xlsx]FDXC!R136C6</stp>
        <tr r="F136" s="8"/>
      </tp>
      <tp t="s">
        <v>GBP</v>
        <stp/>
        <stp>##V3_BDPV12</stp>
        <stp>GB00BMBL1F74 Govt</stp>
        <stp>CRNCY</stp>
        <stp>[Crispin Spreadsheet.xlsx]GILT!R8C4</stp>
        <tr r="D8" s="4"/>
      </tp>
      <tp t="s">
        <v>GBp</v>
        <stp/>
        <stp>##V3_BDPV12</stp>
        <stp>RE/ LN Equity</stp>
        <stp>CRNCY</stp>
        <stp>[Crispin Spreadsheet.xlsx]OPUS!R71C4</stp>
        <tr r="D71" s="6"/>
      </tp>
      <tp>
        <v>88.58</v>
        <stp/>
        <stp>##V3_BDPV12</stp>
        <stp>REDFTPB GU Equity</stp>
        <stp>LAST_PRICE</stp>
        <stp>[Crispin Spreadsheet.xlsx]OEI!R198C7</stp>
        <tr r="G198" s="1"/>
      </tp>
      <tp>
        <v>1</v>
        <stp/>
        <stp>##V3_BDPV12</stp>
        <stp>GBPNOK Curncy</stp>
        <stp>QUOTE_FACTOR</stp>
        <stp>[Crispin Spreadsheet.xlsx]OPUS!R32C12</stp>
        <tr r="L32" s="6"/>
      </tp>
      <tp>
        <v>1</v>
        <stp/>
        <stp>##V3_BDPV12</stp>
        <stp>GBPNOK Curncy</stp>
        <stp>QUOTE_FACTOR</stp>
        <stp>[Crispin Spreadsheet.xlsx]OPUS!R30C12</stp>
        <tr r="L30" s="6"/>
      </tp>
      <tp>
        <v>1</v>
        <stp/>
        <stp>##V3_BDPV12</stp>
        <stp>GBPNOK Curncy</stp>
        <stp>QUOTE_FACTOR</stp>
        <stp>[Crispin Spreadsheet.xlsx]OPUS!R31C12</stp>
        <tr r="L31" s="6"/>
      </tp>
      <tp>
        <v>1</v>
        <stp/>
        <stp>##V3_BDPV12</stp>
        <stp>GBPNOK Curncy</stp>
        <stp>QUOTE_FACTOR</stp>
        <stp>[Crispin Spreadsheet.xlsx]OPUS!R29C12</stp>
        <tr r="L29" s="6"/>
      </tp>
      <tp>
        <v>1</v>
        <stp/>
        <stp>##V3_BDPV12</stp>
        <stp>GBPSEK Curncy</stp>
        <stp>QUOTE_FACTOR</stp>
        <stp>[Crispin Spreadsheet.xlsx]OPUS!R44C12</stp>
        <tr r="L44" s="6"/>
      </tp>
      <tp>
        <v>83.4</v>
        <stp/>
        <stp>##V3_BDPV12</stp>
        <stp>MELE BB Equity</stp>
        <stp>LAST_PRICE</stp>
        <stp>[Crispin Spreadsheet.xlsx]OEI!R41C7</stp>
        <tr r="G41" s="1"/>
      </tp>
      <tp>
        <v>32</v>
        <stp/>
        <stp>##V3_BDPV12</stp>
        <stp>NODL NO Equity</stp>
        <stp>LAST_PRICE</stp>
        <stp>[Crispin Spreadsheet.xlsx]OPE!R18C7</stp>
        <tr r="G18" s="7"/>
      </tp>
      <tp>
        <v>306</v>
        <stp/>
        <stp>##V3_BDPV12</stp>
        <stp>8848 JT Equity</stp>
        <stp>PX_YEST_CLOSE</stp>
        <stp>[Crispin Spreadsheet.xlsx]OPE!R13C6</stp>
        <tr r="F13" s="7"/>
      </tp>
      <tp>
        <v>700.2</v>
        <stp/>
        <stp>##V3_BDPV12</stp>
        <stp>MC FP Equity</stp>
        <stp>PX_YEST_CLOSE</stp>
        <stp>[Crispin Spreadsheet.xlsx]SWAN!R26C6</stp>
        <tr r="F26" s="3"/>
      </tp>
      <tp>
        <v>8.4550000000000001</v>
        <stp/>
        <stp>##V3_BDPV12</stp>
        <stp>SLCJY US Equity</stp>
        <stp>LAST_PRICE</stp>
        <stp>[Crispin Spreadsheet.xlsx]OPE!R65C7</stp>
        <tr r="G65" s="7"/>
      </tp>
    </main>
    <main first="bofaddin.rtdserver">
      <tp t="s">
        <v>#N/A Requesting Data...2050547169</v>
        <stp/>
        <stp>BDH|6195902461494334999</stp>
        <tr r="Z159" s="1"/>
      </tp>
    </main>
    <main first="bloomberg.rtd">
      <tp>
        <v>82.12</v>
        <stp/>
        <stp>##V3_BDPV12</stp>
        <stp>VALE3 BS Equity</stp>
        <stp>LAST_PRICE</stp>
        <stp>[Crispin Spreadsheet.xlsx]OEI!R49C7</stp>
        <tr r="G49" s="1"/>
      </tp>
    </main>
    <main first="bofaddin.rtdserver">
      <tp t="s">
        <v>#N/A Requesting Data...2538854001</v>
        <stp/>
        <stp>BDH|2143775908592346367</stp>
        <tr r="Z254" s="1"/>
      </tp>
      <tp t="s">
        <v>#N/A Requesting Data...2904013431</v>
        <stp/>
        <stp>BDH|6890010472650459546</stp>
        <tr r="Z139" s="1"/>
      </tp>
      <tp t="s">
        <v>#N/A Requesting Data...2155982272</v>
        <stp/>
        <stp>BDH|5986751880687413931</stp>
        <tr r="Z824" s="1"/>
      </tp>
      <tp t="s">
        <v>#N/A Requesting Data...2103212907</v>
        <stp/>
        <stp>BDH|5277560799235634831</stp>
        <tr r="Z272" s="1"/>
      </tp>
      <tp t="s">
        <v>#N/A Requesting Data...1618535653</v>
        <stp/>
        <stp>BDH|8129810452617325691</stp>
        <tr r="Z275" s="1"/>
      </tp>
      <tp t="s">
        <v>#N/A Requesting Data...3810311747</v>
        <stp/>
        <stp>BDH|2015465028592431224</stp>
        <tr r="Z186" s="1"/>
      </tp>
      <tp t="s">
        <v>#N/A Requesting Data...1629885254</v>
        <stp/>
        <stp>BDH|5943169250982198766</stp>
        <tr r="Z234" s="1"/>
        <tr r="Z31" s="3"/>
      </tp>
      <tp t="s">
        <v>#N/A Requesting Data...3211180077</v>
        <stp/>
        <stp>BDH|2943253117920124535</stp>
        <tr r="Z646" s="1"/>
      </tp>
      <tp t="s">
        <v>#N/A Requesting Data...3835488055</v>
        <stp/>
        <stp>BDH|2167509040811180696</stp>
        <tr r="Z83" s="1"/>
      </tp>
      <tp t="s">
        <v>#N/A Requesting Data...2785821857</v>
        <stp/>
        <stp>BDH|5127766145282959055</stp>
        <tr r="Z438" s="1"/>
        <tr r="Z75" s="3"/>
      </tp>
    </main>
    <main first="bofaddin.rtdserver">
      <tp t="s">
        <v>#N/A Requesting Data...990543614</v>
        <stp/>
        <stp>BDH|6126248331530995327</stp>
        <tr r="Z534" s="1"/>
      </tp>
      <tp t="s">
        <v>#N/A Requesting Data...3013699154</v>
        <stp/>
        <stp>BDH|3536330998228306523</stp>
        <tr r="Z473" s="1"/>
      </tp>
      <tp t="s">
        <v>#N/A Requesting Data...3983821852</v>
        <stp/>
        <stp>BDH|1691161876197859416</stp>
        <tr r="Z89" s="1"/>
      </tp>
      <tp t="s">
        <v>#N/A Requesting Data...714326057</v>
        <stp/>
        <stp>BDH|1336449868786064104</stp>
        <tr r="Z127" s="1"/>
      </tp>
      <tp t="s">
        <v>#N/A Requesting Data...741658305</v>
        <stp/>
        <stp>BDH|3000442903226321583</stp>
        <tr r="Z404" s="1"/>
      </tp>
      <tp t="s">
        <v>#N/A Requesting Data...2520901334</v>
        <stp/>
        <stp>BDH|1323740503621941318</stp>
        <tr r="Z846" s="1"/>
      </tp>
      <tp t="s">
        <v>#N/A Requesting Data...3930104627</v>
        <stp/>
        <stp>BDH|9014366989564606259</stp>
        <tr r="V16" s="8"/>
        <tr r="Z246" s="1"/>
        <tr r="V10" s="7"/>
        <tr r="V20" s="6"/>
        <tr r="Z33" s="3"/>
        <tr r="V107" s="6"/>
        <tr r="V89" s="8"/>
      </tp>
      <tp t="s">
        <v>#N/A Requesting Data...3321688421</v>
        <stp/>
        <stp>BDH|7796390648416309285</stp>
        <tr r="Z697" s="1"/>
      </tp>
      <tp t="s">
        <v>#N/A Requesting Data...4040271809</v>
        <stp/>
        <stp>BDH|5193344742604658237</stp>
        <tr r="Z662" s="1"/>
      </tp>
      <tp t="s">
        <v>#N/A Requesting Data...1186473801</v>
        <stp/>
        <stp>BDH|2338621722205611762</stp>
        <tr r="Z685" s="1"/>
      </tp>
      <tp t="s">
        <v>#N/A Requesting Data...2327573945</v>
        <stp/>
        <stp>BDH|5586280851120934669</stp>
        <tr r="Z551" s="1"/>
      </tp>
    </main>
    <main first="bofaddin.rtdserver">
      <tp t="s">
        <v>#N/A Requesting Data...2761554583</v>
        <stp/>
        <stp>BDH|2528963401026027922</stp>
        <tr r="Z818" s="1"/>
      </tp>
      <tp t="s">
        <v>#N/A Requesting Data...3054869112</v>
        <stp/>
        <stp>BDH|1203229070332468244</stp>
        <tr r="Z220" s="1"/>
      </tp>
      <tp t="s">
        <v>#N/A Requesting Data...2954126220</v>
        <stp/>
        <stp>BDH|6483164188969357286</stp>
        <tr r="Z484" s="1"/>
      </tp>
      <tp t="s">
        <v>#N/A Requesting Data...2020521427</v>
        <stp/>
        <stp>BDH|5017795718353302443</stp>
        <tr r="Z737" s="1"/>
      </tp>
      <tp t="s">
        <v>#N/A Requesting Data...2806245642</v>
        <stp/>
        <stp>BDH|5750534301967336306</stp>
        <tr r="Z602" s="1"/>
      </tp>
      <tp t="s">
        <v>#N/A Requesting Data...4169374454</v>
        <stp/>
        <stp>BDH|4021366777282181662</stp>
        <tr r="Z547" s="1"/>
      </tp>
    </main>
    <main first="bofaddin.rtdserver">
      <tp t="s">
        <v>#N/A Requesting Data...726943308</v>
        <stp/>
        <stp>BDH|7313744000287909395</stp>
        <tr r="Z23" s="1"/>
      </tp>
      <tp t="s">
        <v>#N/A Requesting Data...2536266369</v>
        <stp/>
        <stp>BDH|5808989496659387821</stp>
        <tr r="V118" s="8"/>
        <tr r="V54" s="8"/>
        <tr r="Z559" s="1"/>
        <tr r="V50" s="7"/>
        <tr r="V138" s="6"/>
        <tr r="V64" s="6"/>
        <tr r="Z107" s="3"/>
      </tp>
      <tp t="s">
        <v>#N/A Requesting Data...893288065</v>
        <stp/>
        <stp>BDH|1147120643209189964</stp>
        <tr r="Z384" s="1"/>
      </tp>
    </main>
    <main first="bloomberg.rtd">
      <tp>
        <v>21.06</v>
        <stp/>
        <stp>##V3_BDPV12</stp>
        <stp>KLK MK Equity</stp>
        <stp>PX_YEST_CLOSE</stp>
        <stp>[Crispin Spreadsheet.xlsx]SWAN!R41C6</stp>
        <tr r="F41" s="3"/>
      </tp>
      <tp t="s">
        <v>GBp</v>
        <stp/>
        <stp>##V3_BDPV12</stp>
        <stp>TCAP LN Equity</stp>
        <stp>CRNCY</stp>
        <stp>[Crispin Spreadsheet.xlsx]FDXC!R124C4</stp>
        <tr r="D124" s="8"/>
      </tp>
      <tp>
        <v>561.20000000000005</v>
        <stp/>
        <stp>##V3_BDPV12</stp>
        <stp>RMV LN Equity</stp>
        <stp>PX_YEST_CLOSE</stp>
        <stp>[Crispin Spreadsheet.xlsx]SWAN!R120C6</stp>
        <tr r="F120" s="3"/>
      </tp>
      <tp>
        <v>258</v>
        <stp/>
        <stp>##V3_BDPV12</stp>
        <stp>ONT LN Equity</stp>
        <stp>PX_YEST_CLOSE</stp>
        <stp>[Crispin Spreadsheet.xlsx]SWAN!R112C6</stp>
        <tr r="F112" s="3"/>
      </tp>
      <tp>
        <v>467.6</v>
        <stp/>
        <stp>##V3_BDPV12</stp>
        <stp>YAR NO Equity</stp>
        <stp>PX_YEST_CLOSE</stp>
        <stp>[Crispin Spreadsheet.xlsx]FDXC!R25C6</stp>
        <tr r="F25" s="8"/>
      </tp>
      <tp>
        <v>31750</v>
        <stp/>
        <stp>##V3_BDPV12</stp>
        <stp>ANG SJ Equity</stp>
        <stp>PX_YEST_CLOSE</stp>
        <stp>[Crispin Spreadsheet.xlsx]SWAN!R62C6</stp>
        <tr r="F62" s="3"/>
      </tp>
      <tp>
        <v>106.69</v>
        <stp/>
        <stp>##V3_BDPV12</stp>
        <stp>BTSA Comdty</stp>
        <stp>LAST_PRICE</stp>
        <stp>[Crispin Spreadsheet.xlsx]OEI!R840C7</stp>
        <tr r="G840" s="1"/>
      </tp>
      <tp>
        <v>82.89</v>
        <stp/>
        <stp>##V3_BDPV12</stp>
        <stp>SONY US Equity</stp>
        <stp>PX_YEST_CLOSE</stp>
        <stp>[Crispin Spreadsheet.xlsx]FDXC!R134C6</stp>
        <tr r="F134" s="8"/>
      </tp>
      <tp>
        <v>70.2</v>
        <stp/>
        <stp>##V3_BDPV12</stp>
        <stp>JSE LN Equity</stp>
        <stp>PX_YEST_CLOSE</stp>
        <stp>[Crispin Spreadsheet.xlsx]FDXC!R116C6</stp>
        <tr r="F116" s="8"/>
      </tp>
      <tp>
        <v>41.09</v>
        <stp/>
        <stp>##V3_BDPV12</stp>
        <stp>ARMK US Equity</stp>
        <stp>PX_YEST_CLOSE</stp>
        <stp>[Crispin Spreadsheet.xlsx]SWAN!R133C6</stp>
        <tr r="F133" s="3"/>
      </tp>
      <tp t="s">
        <v>GBp</v>
        <stp/>
        <stp>##V3_BDPV12</stp>
        <stp>JSE LN Equity</stp>
        <stp>CRNCY</stp>
        <stp>[Crispin Spreadsheet.xlsx]OPUS!R136C4</stp>
        <tr r="D136" s="6"/>
      </tp>
      <tp t="s">
        <v>USD</v>
        <stp/>
        <stp>##V3_BDPV12</stp>
        <stp>SNE US Equity</stp>
        <stp>CRNCY</stp>
        <stp>[Crispin Spreadsheet.xlsx]OPUS!R156C4</stp>
        <tr r="D156" s="6"/>
      </tp>
      <tp t="s">
        <v>HKD</v>
        <stp/>
        <stp>##V3_BDPV12</stp>
        <stp>880 HK Equity</stp>
        <stp>CRNCY</stp>
        <stp>[Crispin Spreadsheet.xlsx]OEI!R214C4</stp>
        <tr r="D214" s="1"/>
      </tp>
      <tp>
        <v>65.59</v>
        <stp/>
        <stp>##V3_BDPV12</stp>
        <stp>ERICB SS Equity</stp>
        <stp>PX_YEST_CLOSE</stp>
        <stp>[Crispin Spreadsheet.xlsx]OPUS!R123C6</stp>
        <tr r="F123" s="6"/>
      </tp>
      <tp>
        <v>99.724000000000004</v>
        <stp/>
        <stp>##V3_BDPV12</stp>
        <stp>USG9460GAA97 Corp</stp>
        <stp>LAST_PRICE</stp>
        <stp>[Crispin Spreadsheet.xlsx]SWAN!R56C7</stp>
        <tr r="G56" s="3"/>
      </tp>
      <tp>
        <v>1</v>
        <stp/>
        <stp>##V3_BDPV12</stp>
        <stp>GBPCAD Curncy</stp>
        <stp>QUOTE_FACTOR</stp>
        <stp>[Crispin Spreadsheet.xlsx]OPUS!R14C12</stp>
        <tr r="L14" s="6"/>
      </tp>
      <tp>
        <v>1</v>
        <stp/>
        <stp>##V3_BDPV12</stp>
        <stp>GBPCAD Curncy</stp>
        <stp>QUOTE_FACTOR</stp>
        <stp>[Crispin Spreadsheet.xlsx]OPUS!R15C12</stp>
        <tr r="L15" s="6"/>
      </tp>
      <tp>
        <v>1</v>
        <stp/>
        <stp>##V3_BDPV12</stp>
        <stp>GBPCAD Curncy</stp>
        <stp>QUOTE_FACTOR</stp>
        <stp>[Crispin Spreadsheet.xlsx]OPUS!R16C12</stp>
        <tr r="L16" s="6"/>
      </tp>
      <tp>
        <v>1</v>
        <stp/>
        <stp>##V3_BDPV12</stp>
        <stp>GBPCAD Curncy</stp>
        <stp>QUOTE_FACTOR</stp>
        <stp>[Crispin Spreadsheet.xlsx]OPUS!R17C12</stp>
        <tr r="L17" s="6"/>
      </tp>
      <tp>
        <v>1</v>
        <stp/>
        <stp>##V3_BDPV12</stp>
        <stp>GBPCAD Curncy</stp>
        <stp>QUOTE_FACTOR</stp>
        <stp>[Crispin Spreadsheet.xlsx]OPUS!R96C12</stp>
        <tr r="L96" s="6"/>
      </tp>
      <tp>
        <v>1</v>
        <stp/>
        <stp>##V3_BDPV12</stp>
        <stp>GBPCAD Curncy</stp>
        <stp>QUOTE_FACTOR</stp>
        <stp>[Crispin Spreadsheet.xlsx]OPUS!R97C12</stp>
        <tr r="L97" s="6"/>
      </tp>
      <tp>
        <v>1</v>
        <stp/>
        <stp>##V3_BDPV12</stp>
        <stp>GBPUSD Curncy</stp>
        <stp>QUOTE_FACTOR</stp>
        <stp>[Crispin Spreadsheet.xlsx]OPUS!R60C12</stp>
        <tr r="L60" s="6"/>
      </tp>
      <tp>
        <v>1</v>
        <stp/>
        <stp>##V3_BDPV12</stp>
        <stp>GBPUSD Curncy</stp>
        <stp>QUOTE_FACTOR</stp>
        <stp>[Crispin Spreadsheet.xlsx]OPUS!R72C12</stp>
        <tr r="L72" s="6"/>
      </tp>
      <tp>
        <v>1</v>
        <stp/>
        <stp>##V3_BDPV12</stp>
        <stp>GBPUSD Curncy</stp>
        <stp>QUOTE_FACTOR</stp>
        <stp>[Crispin Spreadsheet.xlsx]OPUS!R79C12</stp>
        <tr r="L79" s="6"/>
      </tp>
      <tp>
        <v>1</v>
        <stp/>
        <stp>##V3_BDPV12</stp>
        <stp>GBPSGD Curncy</stp>
        <stp>QUOTE_FACTOR</stp>
        <stp>[Crispin Spreadsheet.xlsx]OPUS!R35C12</stp>
        <tr r="L35" s="6"/>
      </tp>
      <tp>
        <v>1</v>
        <stp/>
        <stp>##V3_BDPV12</stp>
        <stp>GBPUSD Curncy</stp>
        <stp>QUOTE_FACTOR</stp>
        <stp>[Crispin Spreadsheet.xlsx]OPUS!R56C12</stp>
        <tr r="L56" s="6"/>
      </tp>
      <tp>
        <v>1</v>
        <stp/>
        <stp>##V3_BDPV12</stp>
        <stp>GBPUSD Curncy</stp>
        <stp>QUOTE_FACTOR</stp>
        <stp>[Crispin Spreadsheet.xlsx]OPUS!R82C12</stp>
        <tr r="L82" s="6"/>
      </tp>
      <tp>
        <v>1</v>
        <stp/>
        <stp>##V3_BDPV12</stp>
        <stp>GBPUSD Curncy</stp>
        <stp>QUOTE_FACTOR</stp>
        <stp>[Crispin Spreadsheet.xlsx]OPUS!R83C12</stp>
        <tr r="L83" s="6"/>
      </tp>
      <tp>
        <v>1</v>
        <stp/>
        <stp>##V3_BDPV12</stp>
        <stp>GBPUSD Curncy</stp>
        <stp>QUOTE_FACTOR</stp>
        <stp>[Crispin Spreadsheet.xlsx]OPUS!R80C12</stp>
        <tr r="L80" s="6"/>
      </tp>
      <tp>
        <v>1</v>
        <stp/>
        <stp>##V3_BDPV12</stp>
        <stp>GBPUSD Curncy</stp>
        <stp>QUOTE_FACTOR</stp>
        <stp>[Crispin Spreadsheet.xlsx]OPUS!R81C12</stp>
        <tr r="L81" s="6"/>
      </tp>
      <tp>
        <v>1</v>
        <stp/>
        <stp>##V3_BDPV12</stp>
        <stp>GBPUSD Curncy</stp>
        <stp>QUOTE_FACTOR</stp>
        <stp>[Crispin Spreadsheet.xlsx]OPUS!R84C12</stp>
        <tr r="L84" s="6"/>
      </tp>
      <tp>
        <v>1</v>
        <stp/>
        <stp>##V3_BDPV12</stp>
        <stp>GBPUSD Curncy</stp>
        <stp>QUOTE_FACTOR</stp>
        <stp>[Crispin Spreadsheet.xlsx]OPUS!R85C12</stp>
        <tr r="L85" s="6"/>
      </tp>
      <tp t="s">
        <v>NOK</v>
        <stp/>
        <stp>##V3_BDPV12</stp>
        <stp>AKERBP NO Equity</stp>
        <stp>CRNCY</stp>
        <stp>[Crispin Spreadsheet.xlsx]OPUS!R114C4</stp>
        <tr r="D114" s="6"/>
      </tp>
      <tp>
        <v>113.85599999999999</v>
        <stp/>
        <stp>##V3_BDPV12</stp>
        <stp>GB00BDX8CX86 Govt</stp>
        <stp>PX_YEST_CLOSE</stp>
        <stp>[Crispin Spreadsheet.xlsx]OEI!R875C6</stp>
        <tr r="F875" s="1"/>
      </tp>
    </main>
    <main first="bofaddin.rtdserver">
      <tp t="s">
        <v>#N/A Requesting Data...2420636027</v>
        <stp/>
        <stp>BDH|4727390610615740638</stp>
        <tr r="Z806" s="1"/>
      </tp>
      <tp t="s">
        <v>#N/A Requesting Data...2818734510</v>
        <stp/>
        <stp>BDH|2489151381046960833</stp>
        <tr r="Z780" s="1"/>
      </tp>
      <tp t="s">
        <v>#N/A Requesting Data...2222255273</v>
        <stp/>
        <stp>BDH|6825526712867828098</stp>
        <tr r="V57" s="8"/>
        <tr r="Z576" s="1"/>
        <tr r="V53" s="7"/>
        <tr r="V67" s="6"/>
        <tr r="Z113" s="3"/>
        <tr r="V119" s="8"/>
        <tr r="V140" s="6"/>
      </tp>
    </main>
    <main first="bloomberg.rtd">
      <tp>
        <v>44.16</v>
        <stp/>
        <stp>##V3_BDPV12</stp>
        <stp>SLCE3 BS Equity</stp>
        <stp>LAST_PRICE</stp>
        <stp>[Crispin Spreadsheet.xlsx]OEI!R48C7</stp>
        <tr r="G48" s="1"/>
      </tp>
    </main>
    <main first="bofaddin.rtdserver">
      <tp t="s">
        <v>#N/A Requesting Data...4266288073</v>
        <stp/>
        <stp>BDH|2244439376855971114</stp>
        <tr r="Z509" s="1"/>
      </tp>
      <tp t="s">
        <v>#N/A Requesting Data...1520761745</v>
        <stp/>
        <stp>BDH|9181917311611870567</stp>
        <tr r="Z506" s="1"/>
      </tp>
      <tp t="s">
        <v>#N/A Requesting Data...959479686</v>
        <stp/>
        <stp>BDH|1278440408034392427</stp>
        <tr r="Z366" s="1"/>
      </tp>
      <tp t="s">
        <v>#N/A Requesting Data...3875918744</v>
        <stp/>
        <stp>BDH|4117490032564259278</stp>
        <tr r="Z163" s="1"/>
      </tp>
      <tp t="s">
        <v>#N/A Requesting Data...1060597374</v>
        <stp/>
        <stp>BDH|8980424301998529139</stp>
        <tr r="V41" s="8"/>
        <tr r="Z468" s="1"/>
        <tr r="V32" s="7"/>
        <tr r="V48" s="6"/>
        <tr r="Z85" s="3"/>
      </tp>
    </main>
    <main first="bloomberg.rtd">
      <tp>
        <v>1.2092000000000001</v>
        <stp/>
        <stp>##V3_BDPV12</stp>
        <stp>GBPUSD Curncy</stp>
        <stp>PX_YEST_CLOSE</stp>
        <stp>[Crispin Spreadsheet.xlsx]OPUS!R155C26</stp>
        <tr r="Z155" s="6"/>
      </tp>
      <tp>
        <v>1.2092000000000001</v>
        <stp/>
        <stp>##V3_BDPV12</stp>
        <stp>GBPUSD Curncy</stp>
        <stp>PX_YEST_CLOSE</stp>
        <stp>[Crispin Spreadsheet.xlsx]OPUS!R154C26</stp>
        <tr r="Z154" s="6"/>
      </tp>
      <tp>
        <v>1.2092000000000001</v>
        <stp/>
        <stp>##V3_BDPV12</stp>
        <stp>GBPUSD Curncy</stp>
        <stp>PX_YEST_CLOSE</stp>
        <stp>[Crispin Spreadsheet.xlsx]OPUS!R157C26</stp>
        <tr r="Z157" s="6"/>
      </tp>
      <tp>
        <v>1.2092000000000001</v>
        <stp/>
        <stp>##V3_BDPV12</stp>
        <stp>GBPUSD Curncy</stp>
        <stp>PX_YEST_CLOSE</stp>
        <stp>[Crispin Spreadsheet.xlsx]OPUS!R156C26</stp>
        <tr r="Z156" s="6"/>
      </tp>
      <tp>
        <v>1.2092000000000001</v>
        <stp/>
        <stp>##V3_BDPV12</stp>
        <stp>GBPUSD Curncy</stp>
        <stp>PX_YEST_CLOSE</stp>
        <stp>[Crispin Spreadsheet.xlsx]OPUS!R151C26</stp>
        <tr r="Z151" s="6"/>
      </tp>
      <tp>
        <v>1.2092000000000001</v>
        <stp/>
        <stp>##V3_BDPV12</stp>
        <stp>GBPUSD Curncy</stp>
        <stp>PX_YEST_CLOSE</stp>
        <stp>[Crispin Spreadsheet.xlsx]OPUS!R153C26</stp>
        <tr r="Z153" s="6"/>
      </tp>
      <tp>
        <v>1.2092000000000001</v>
        <stp/>
        <stp>##V3_BDPV12</stp>
        <stp>GBPUSD Curncy</stp>
        <stp>PX_YEST_CLOSE</stp>
        <stp>[Crispin Spreadsheet.xlsx]OPUS!R152C26</stp>
        <tr r="Z152" s="6"/>
      </tp>
      <tp>
        <v>1.2092000000000001</v>
        <stp/>
        <stp>##V3_BDPV12</stp>
        <stp>GBPUSD Curncy</stp>
        <stp>PX_YEST_CLOSE</stp>
        <stp>[Crispin Spreadsheet.xlsx]OPUS!R158C26</stp>
        <tr r="Z158" s="6"/>
      </tp>
      <tp>
        <v>1.2092000000000001</v>
        <stp/>
        <stp>##V3_BDPV12</stp>
        <stp>GBPUSD Curncy</stp>
        <stp>PX_YEST_CLOSE</stp>
        <stp>[Crispin Spreadsheet.xlsx]OPUS!R134C26</stp>
        <tr r="Z134" s="6"/>
      </tp>
    </main>
    <main first="bofaddin.rtdserver">
      <tp t="s">
        <v>#N/A Requesting Data...3454637464</v>
        <stp/>
        <stp>BDH|2692806699302448460</stp>
        <tr r="Z476" s="1"/>
      </tp>
      <tp t="s">
        <v>#N/A Requesting Data...2829914089</v>
        <stp/>
        <stp>BDH|4421214866644691182</stp>
        <tr r="V114" s="8"/>
        <tr r="Z522" s="1"/>
        <tr r="V133" s="6"/>
      </tp>
      <tp t="s">
        <v>#N/A Requesting Data...760406159</v>
        <stp/>
        <stp>BDH|1694054858482035392</stp>
        <tr r="Z770" s="1"/>
      </tp>
      <tp t="s">
        <v>#N/A Requesting Data...4137821783</v>
        <stp/>
        <stp>BDH|3465250333992018502</stp>
        <tr r="Z302" s="1"/>
      </tp>
      <tp t="s">
        <v>#N/A Requesting Data...1456575682</v>
        <stp/>
        <stp>BDH|7285223819255916424</stp>
        <tr r="Z116" s="1"/>
      </tp>
      <tp t="s">
        <v>#N/A Requesting Data...1548888337</v>
        <stp/>
        <stp>BDH|6805461711965837343</stp>
        <tr r="Z161" s="3"/>
      </tp>
    </main>
    <main first="bofaddin.rtdserver">
      <tp t="s">
        <v>#N/A Requesting Data...2617159855</v>
        <stp/>
        <stp>BDH|5606536896544462871</stp>
        <tr r="Z236" s="1"/>
        <tr r="Z32" s="3"/>
      </tp>
      <tp t="s">
        <v>#N/A Requesting Data...3570660032</v>
        <stp/>
        <stp>BDH|2882746468773700521</stp>
        <tr r="Z81" s="1"/>
      </tp>
    </main>
    <main first="bofaddin.rtdserver">
      <tp t="s">
        <v>#N/A Requesting Data...2296070941</v>
        <stp/>
        <stp>BDH|2808527529231437106</stp>
        <tr r="Z768" s="1"/>
      </tp>
      <tp t="s">
        <v>#N/A Requesting Data...4130856874</v>
        <stp/>
        <stp>BDH|4432937832679664244</stp>
        <tr r="Z790" s="1"/>
      </tp>
      <tp t="s">
        <v>#N/A Requesting Data...3146354989</v>
        <stp/>
        <stp>BDH|5788629413247706065</stp>
        <tr r="V114" s="6"/>
      </tp>
      <tp t="s">
        <v>#N/A Requesting Data...3694001705</v>
        <stp/>
        <stp>BDH|5640343222750277163</stp>
        <tr r="Z429" s="1"/>
      </tp>
    </main>
    <main first="bloomberg.rtd">
      <tp>
        <v>175.9</v>
        <stp/>
        <stp>##V3_BDPV12</stp>
        <stp>TCAP LN Equity</stp>
        <stp>PX_YEST_CLOSE</stp>
        <stp>[Crispin Spreadsheet.xlsx]OPUS!R145C6</stp>
        <tr r="F145" s="6"/>
      </tp>
      <tp>
        <v>70.072999999999993</v>
        <stp/>
        <stp>##V3_BDPV12</stp>
        <stp>USG91237AA87 Corp</stp>
        <stp>LAST_PRICE</stp>
        <stp>[Crispin Spreadsheet.xlsx]SWAN!R55C7</stp>
        <tr r="G55" s="3"/>
      </tp>
      <tp t="s">
        <v>USD</v>
        <stp/>
        <stp>##V3_BDPV12</stp>
        <stp>XGLD LN Equity</stp>
        <stp>CRNCY</stp>
        <stp>[Crispin Spreadsheet.xlsx]SWAN!R154C4</stp>
        <tr r="D154" s="3"/>
      </tp>
      <tp>
        <v>93.06</v>
        <stp/>
        <stp>##V3_BDPV12</stp>
        <stp>VOD LN Equity</stp>
        <stp>PX_YEST_CLOSE</stp>
        <stp>[Crispin Spreadsheet.xlsx]FDXC!R126C6</stp>
        <tr r="F126" s="8"/>
      </tp>
      <tp t="s">
        <v>USD</v>
        <stp/>
        <stp>##V3_BDPV12</stp>
        <stp>BMA US Equity</stp>
        <stp>CRNCY</stp>
        <stp>[Crispin Spreadsheet.xlsx]OPUS!R153C4</stp>
        <tr r="D153" s="6"/>
      </tp>
      <tp t="s">
        <v>USD</v>
        <stp/>
        <stp>##V3_BDPV12</stp>
        <stp>VSAT US Equity</stp>
        <stp>CRNCY</stp>
        <stp>[Crispin Spreadsheet.xlsx]OPUS!R158C4</stp>
        <tr r="D158" s="6"/>
      </tp>
      <tp t="s">
        <v>GBP</v>
        <stp/>
        <stp>##V3_BDPV12</stp>
        <stp>GB00BMBL1D50 Govt</stp>
        <stp>CRNCY</stp>
        <stp>[Crispin Spreadsheet.xlsx]GILT!R6C4</stp>
        <tr r="D6" s="4"/>
      </tp>
      <tp t="s">
        <v>USD</v>
        <stp/>
        <stp>##V3_BDPV12</stp>
        <stp>HURLN 7.5 07/24/22 Corp</stp>
        <stp>CRNCY</stp>
        <stp>[Crispin Spreadsheet.xlsx]OPUS!R134C4</stp>
        <tr r="D134" s="6"/>
      </tp>
      <tp>
        <v>113</v>
        <stp/>
        <stp>##V3_BDPV12</stp>
        <stp>RE/ LN Equity</stp>
        <stp>PX_YEST_CLOSE</stp>
        <stp>[Crispin Spreadsheet.xlsx]FDXC!R61C6</stp>
        <tr r="F61" s="8"/>
      </tp>
      <tp t="s">
        <v>EUR</v>
        <stp/>
        <stp>##V3_BDPV12</stp>
        <stp>VGA Index</stp>
        <stp>CRNCY</stp>
        <stp>[Crispin Spreadsheet.xlsx]OEI!R87C4</stp>
        <tr r="D87" s="1"/>
      </tp>
    </main>
    <main first="bofaddin.rtdserver">
      <tp t="s">
        <v>#N/A Requesting Data...2461967918</v>
        <stp/>
        <stp>BDH|7834387643591023793</stp>
        <tr r="V129" s="8"/>
        <tr r="Z643" s="1"/>
        <tr r="V151" s="6"/>
      </tp>
      <tp t="s">
        <v>#N/A Requesting Data...3358963845</v>
        <stp/>
        <stp>BDH|8969351597653789764</stp>
        <tr r="Z53" s="1"/>
      </tp>
      <tp t="s">
        <v>#N/A Requesting Data...2558951296</v>
        <stp/>
        <stp>BDH|4708262366065565399</stp>
        <tr r="Z788" s="1"/>
      </tp>
      <tp t="s">
        <v>#N/A Requesting Data...2503051832</v>
        <stp/>
        <stp>BDH|7853670641302272146</stp>
        <tr r="Z825" s="1"/>
      </tp>
      <tp t="s">
        <v>#N/A Requesting Data...2443644479</v>
        <stp/>
        <stp>BDH|1317920868201904984</stp>
        <tr r="Z436" s="1"/>
      </tp>
      <tp t="s">
        <v>#N/A Requesting Data...2754911750</v>
        <stp/>
        <stp>BDH|9568864306556853125</stp>
        <tr r="Z629" s="1"/>
        <tr r="Z127" s="3"/>
      </tp>
      <tp t="s">
        <v>#N/A Requesting Data...3367154370</v>
        <stp/>
        <stp>BDH|7567797572567286631</stp>
        <tr r="Z812" s="1"/>
      </tp>
      <tp t="s">
        <v>#N/A Requesting Data...3335703963</v>
        <stp/>
        <stp>BDH|9765538071325896813</stp>
        <tr r="V117" s="8"/>
        <tr r="V53" s="8"/>
        <tr r="Z558" s="1"/>
        <tr r="V49" s="7"/>
        <tr r="V137" s="6"/>
        <tr r="V63" s="6"/>
        <tr r="Z106" s="3"/>
      </tp>
      <tp t="s">
        <v>#N/A Requesting Data...1846859776</v>
        <stp/>
        <stp>BDH|6477298079746099391</stp>
        <tr r="Z168" s="1"/>
      </tp>
      <tp t="s">
        <v>#N/A Requesting Data...1316179998</v>
        <stp/>
        <stp>BDH|1117070019754657244</stp>
        <tr r="Z696" s="1"/>
      </tp>
      <tp t="s">
        <v>#N/A Requesting Data...790808638</v>
        <stp/>
        <stp>BDH|3067177302997449328</stp>
        <tr r="Z664" s="1"/>
      </tp>
      <tp t="s">
        <v>#N/A Requesting Data...1477984016</v>
        <stp/>
        <stp>BDH|5053035420742182313</stp>
        <tr r="Z427" s="1"/>
      </tp>
    </main>
    <main first="bofaddin.rtdserver">
      <tp t="s">
        <v>#N/A Requesting Data...3501763178</v>
        <stp/>
        <stp>BDH|4335905584031024270</stp>
        <tr r="Z746" s="1"/>
      </tp>
      <tp t="s">
        <v>#N/A Requesting Data...2093932783</v>
        <stp/>
        <stp>BDH|3537727676914992196</stp>
        <tr r="Z784" s="1"/>
      </tp>
      <tp t="s">
        <v>#N/A Requesting Data...3104741828</v>
        <stp/>
        <stp>BDH|2835668389142436825</stp>
        <tr r="Z388" s="1"/>
      </tp>
      <tp t="s">
        <v>#N/A Requesting Data...3995886772</v>
        <stp/>
        <stp>BDH|7698105942740765457</stp>
        <tr r="Z663" s="1"/>
      </tp>
    </main>
    <main first="bofaddin.rtdserver">
      <tp t="s">
        <v>#N/A Requesting Data...2906411636</v>
        <stp/>
        <stp>BDH|3309316574190371121</stp>
        <tr r="Z742" s="1"/>
      </tp>
      <tp t="s">
        <v>#N/A Requesting Data...2819231961</v>
        <stp/>
        <stp>BDH|2741337834051469531</stp>
        <tr r="Z119" s="1"/>
      </tp>
      <tp t="s">
        <v>#N/A Requesting Data...2231148996</v>
        <stp/>
        <stp>BDH|1589565700395560722</stp>
        <tr r="Z785" s="1"/>
      </tp>
      <tp t="s">
        <v>#N/A Requesting Data...4022250669</v>
        <stp/>
        <stp>BDH|5046658870082852083</stp>
        <tr r="Z343" s="1"/>
      </tp>
      <tp t="s">
        <v>#N/A Requesting Data...1910616718</v>
        <stp/>
        <stp>BDH|2850449618142802391</stp>
        <tr r="Z412" s="1"/>
      </tp>
    </main>
    <main first="bloomberg.rtd">
      <tp>
        <v>125.7</v>
        <stp/>
        <stp>##V3_BDPV12</stp>
        <stp>MKS LN Equity</stp>
        <stp>PX_YEST_CLOSE</stp>
        <stp>[Crispin Spreadsheet.xlsx]SWAN!R107C6</stp>
        <tr r="F107" s="3"/>
      </tp>
      <tp>
        <v>260.89999999999998</v>
        <stp/>
        <stp>##V3_BDPV12</stp>
        <stp>LGEN LN Equity</stp>
        <stp>PX_YEST_CLOSE</stp>
        <stp>[Crispin Spreadsheet.xlsx]SWAN!R104C6</stp>
        <tr r="F104" s="3"/>
      </tp>
      <tp t="s">
        <v>USD</v>
        <stp/>
        <stp>##V3_BDPV12</stp>
        <stp>SLCJY US Equity</stp>
        <stp>CRNCY</stp>
        <stp>[Crispin Spreadsheet.xlsx]OPUS!R155C4</stp>
        <tr r="D155" s="6"/>
      </tp>
      <tp>
        <v>1357</v>
        <stp/>
        <stp>##V3_BDPV12</stp>
        <stp>III LN Equity</stp>
        <stp>PX_YEST_CLOSE</stp>
        <stp>[Crispin Spreadsheet.xlsx]FDXC!R108C6</stp>
        <tr r="F108" s="8"/>
      </tp>
      <tp>
        <v>129.18</v>
        <stp/>
        <stp>##V3_BDPV12</stp>
        <stp>FMC US Equity</stp>
        <stp>PX_YEST_CLOSE</stp>
        <stp>[Crispin Spreadsheet.xlsx]FDXC!R132C6</stp>
        <tr r="F132" s="8"/>
      </tp>
      <tp t="s">
        <v>GBp</v>
        <stp/>
        <stp>##V3_BDPV12</stp>
        <stp>ABF LN Equity</stp>
        <stp>CRNCY</stp>
        <stp>[Crispin Spreadsheet.xlsx]OPUS!R127C4</stp>
        <tr r="D127" s="6"/>
      </tp>
      <tp>
        <v>1232</v>
        <stp/>
        <stp>##V3_BDPV12</stp>
        <stp>ICP LN Equity</stp>
        <stp>PX_YEST_CLOSE</stp>
        <stp>[Crispin Spreadsheet.xlsx]SWAN!R99C6</stp>
        <tr r="F99" s="3"/>
      </tp>
      <tp t="s">
        <v>GBp</v>
        <stp/>
        <stp>##V3_BDPV12</stp>
        <stp>BA/ LN Equity</stp>
        <stp>CRNCY</stp>
        <stp>[Crispin Spreadsheet.xlsx]OPUS!R48C4</stp>
        <tr r="D48" s="6"/>
      </tp>
      <tp>
        <v>2.855</v>
        <stp/>
        <stp>##V3_BDPV12</stp>
        <stp>AGFB BB Equity</stp>
        <stp>LAST_PRICE</stp>
        <stp>[Crispin Spreadsheet.xlsx]OEI!R36C7</stp>
        <tr r="G36" s="1"/>
      </tp>
    </main>
    <main first="bofaddin.rtdserver">
      <tp t="s">
        <v>#N/A Requesting Data...1053908409</v>
        <stp/>
        <stp>BDH|1960638657206109364</stp>
        <tr r="Z93" s="1"/>
      </tp>
      <tp t="s">
        <v>#N/A Requesting Data...4019896002</v>
        <stp/>
        <stp>BDH|9341092043859724358</stp>
        <tr r="Z542" s="1"/>
      </tp>
      <tp t="s">
        <v>#N/A Requesting Data...1030302935</v>
        <stp/>
        <stp>BDH|5888141393649336378</stp>
        <tr r="Z749" s="1"/>
      </tp>
      <tp t="s">
        <v>#N/A Requesting Data...2179499387</v>
        <stp/>
        <stp>BDH|1012175029047308262</stp>
        <tr r="Z357" s="1"/>
        <tr r="Z56" s="3"/>
      </tp>
      <tp t="s">
        <v>#N/A Requesting Data...3845620483</v>
        <stp/>
        <stp>BDH|6058586242749363911</stp>
        <tr r="Z360" s="1"/>
      </tp>
      <tp t="s">
        <v>#N/A Requesting Data...2527936940</v>
        <stp/>
        <stp>BDH|4135011670186043297</stp>
        <tr r="V43" s="8"/>
        <tr r="Z477" s="1"/>
        <tr r="V34" s="7"/>
        <tr r="V50" s="6"/>
        <tr r="Z88" s="3"/>
      </tp>
      <tp t="s">
        <v>#N/A Requesting Data...2375308340</v>
        <stp/>
        <stp>BDH|8379812102183862411</stp>
        <tr r="Z224" s="1"/>
      </tp>
      <tp t="s">
        <v>#N/A Requesting Data...1897101737</v>
        <stp/>
        <stp>BDH|7847102455970412409</stp>
        <tr r="Z422" s="1"/>
      </tp>
      <tp t="s">
        <v>#N/A Requesting Data...3968556204</v>
        <stp/>
        <stp>BDH|2831236101407491071</stp>
        <tr r="Z198" s="1"/>
      </tp>
      <tp t="s">
        <v>#N/A Requesting Data...831749601</v>
        <stp/>
        <stp>BDH|6792256708046343578</stp>
        <tr r="Z594" s="1"/>
      </tp>
      <tp t="s">
        <v>#N/A Requesting Data...3094347586</v>
        <stp/>
        <stp>BDH|1252641428547769574</stp>
        <tr r="Z229" s="1"/>
        <tr r="V103" s="6"/>
      </tp>
      <tp t="s">
        <v>#N/A Requesting Data...1710769109</v>
        <stp/>
        <stp>BDH|8604971622661590585</stp>
        <tr r="Z88" s="1"/>
      </tp>
      <tp t="s">
        <v>#N/A Requesting Data...3849008195</v>
        <stp/>
        <stp>BDH|5733841296942946130</stp>
        <tr r="Z700" s="1"/>
      </tp>
      <tp t="s">
        <v>#N/A Requesting Data...4035404392</v>
        <stp/>
        <stp>BDH|7597392007617467405</stp>
        <tr r="Z569" s="1"/>
      </tp>
      <tp t="s">
        <v>#N/A Requesting Data...2489595853</v>
        <stp/>
        <stp>BDH|6860305879705685082</stp>
        <tr r="Z173" s="1"/>
      </tp>
      <tp t="s">
        <v>#N/A Requesting Data...3848587937</v>
        <stp/>
        <stp>BDH|8073951267688616895</stp>
        <tr r="Z235" s="1"/>
      </tp>
      <tp t="s">
        <v>#N/A Requesting Data...1955930153</v>
        <stp/>
        <stp>BDH|1138680201672400218</stp>
        <tr r="Z479" s="1"/>
      </tp>
      <tp t="s">
        <v>#N/A Requesting Data...3245397543</v>
        <stp/>
        <stp>BDH|4689186187889211368</stp>
        <tr r="Z67" s="1"/>
      </tp>
      <tp t="s">
        <v>#N/A Requesting Data...3482945559</v>
        <stp/>
        <stp>BDH|7194585445526501746</stp>
        <tr r="Z691" s="1"/>
      </tp>
      <tp t="s">
        <v>#N/A Requesting Data...3159430387</v>
        <stp/>
        <stp>BDH|8587978705176568012</stp>
        <tr r="Z490" s="1"/>
      </tp>
    </main>
    <main first="bofaddin.rtdserver">
      <tp t="s">
        <v>#N/A Requesting Data...4070030408</v>
        <stp/>
        <stp>BDH|5024140428510801146</stp>
        <tr r="Z37" s="1"/>
      </tp>
      <tp t="s">
        <v>#N/A Requesting Data...3011240470</v>
        <stp/>
        <stp>BDH|4134312011342887395</stp>
        <tr r="Z126" s="1"/>
      </tp>
      <tp t="s">
        <v>#N/A Requesting Data...2450772238</v>
        <stp/>
        <stp>BDH|1209450010846313547</stp>
        <tr r="V126" s="8"/>
        <tr r="Z633" s="1"/>
        <tr r="V148" s="6"/>
      </tp>
      <tp t="s">
        <v>#N/A Requesting Data...1985777103</v>
        <stp/>
        <stp>BDH|4600762868546854412</stp>
        <tr r="Z9" s="4"/>
        <tr r="Z873" s="1"/>
        <tr r="Z163" s="3"/>
      </tp>
      <tp t="s">
        <v>#N/A Requesting Data...2651664495</v>
        <stp/>
        <stp>BDH|9862654189338016829</stp>
        <tr r="Z841" s="1"/>
      </tp>
      <tp t="s">
        <v>#N/A Requesting Data...3560483009</v>
        <stp/>
        <stp>BDH|2986440634025626790</stp>
        <tr r="Z642" s="1"/>
      </tp>
    </main>
    <main first="bofaddin.rtdserver">
      <tp t="s">
        <v>#N/A Requesting Data...1855211085</v>
        <stp/>
        <stp>BDH|7383254705814178676</stp>
        <tr r="Z799" s="1"/>
      </tp>
      <tp t="s">
        <v>#N/A Requesting Data...3742462402</v>
        <stp/>
        <stp>BDH|7302941175438266659</stp>
        <tr r="Z54" s="1"/>
      </tp>
      <tp t="s">
        <v>#N/A Requesting Data...3154376259</v>
        <stp/>
        <stp>BDH|6942392230605174449</stp>
        <tr r="Z284" s="1"/>
      </tp>
    </main>
    <main first="bloomberg.rtd">
      <tp>
        <v>14.76</v>
        <stp/>
        <stp>##V3_BDPV12</stp>
        <stp>PEY CN Equity</stp>
        <stp>PX_YEST_CLOSE</stp>
        <stp>[Crispin Spreadsheet.xlsx]FDXC!R13C6</stp>
        <tr r="F13" s="8"/>
      </tp>
      <tp>
        <v>170.5</v>
        <stp/>
        <stp>##V3_BDPV12</stp>
        <stp>SRP LN Equity</stp>
        <stp>PX_YEST_CLOSE</stp>
        <stp>[Crispin Spreadsheet.xlsx]OPUS!R74C6</stp>
        <tr r="F74" s="6"/>
      </tp>
      <tp t="s">
        <v>EUR</v>
        <stp/>
        <stp>##V3_BDPV12</stp>
        <stp>SRS IM Equity</stp>
        <stp>CRNCY</stp>
        <stp>[Crispin Spreadsheet.xlsx]FDXC!R89C4</stp>
        <tr r="D89" s="8"/>
      </tp>
      <tp t="s">
        <v>GBp</v>
        <stp/>
        <stp>##V3_BDPV12</stp>
        <stp>LSEG LN Equity</stp>
        <stp>CRNCY</stp>
        <stp>[Crispin Spreadsheet.xlsx]SWAN!R105C4</stp>
        <tr r="D105" s="3"/>
      </tp>
      <tp>
        <v>10.2681</v>
        <stp/>
        <stp>##V3_BDPV12</stp>
        <stp>EURNOK Curncy</stp>
        <stp>PX_YEST_CLOSE</stp>
        <stp>[Crispin Spreadsheet.xlsx]OPE!R18C26</stp>
        <tr r="Z18" s="7"/>
      </tp>
      <tp>
        <v>10.2681</v>
        <stp/>
        <stp>##V3_BDPV12</stp>
        <stp>EURNOK Curncy</stp>
        <stp>PX_YEST_CLOSE</stp>
        <stp>[Crispin Spreadsheet.xlsx]OPE!R19C26</stp>
        <tr r="Z19" s="7"/>
      </tp>
      <tp>
        <v>10.2681</v>
        <stp/>
        <stp>##V3_BDPV12</stp>
        <stp>EURNOK Curncy</stp>
        <stp>PX_YEST_CLOSE</stp>
        <stp>[Crispin Spreadsheet.xlsx]OPE!R16C26</stp>
        <tr r="Z16" s="7"/>
      </tp>
      <tp>
        <v>10.2681</v>
        <stp/>
        <stp>##V3_BDPV12</stp>
        <stp>EURNOK Curncy</stp>
        <stp>PX_YEST_CLOSE</stp>
        <stp>[Crispin Spreadsheet.xlsx]OPE!R17C26</stp>
        <tr r="Z17" s="7"/>
      </tp>
      <tp>
        <v>10.849</v>
        <stp/>
        <stp>##V3_BDPV12</stp>
        <stp>EURSEK Curncy</stp>
        <stp>PX_YEST_CLOSE</stp>
        <stp>[Crispin Spreadsheet.xlsx]OPE!R28C26</stp>
        <tr r="Z28" s="7"/>
      </tp>
      <tp>
        <v>7.4363000000000001</v>
        <stp/>
        <stp>##V3_BDPV12</stp>
        <stp>EURDKK Curncy</stp>
        <stp>PX_YEST_CLOSE</stp>
        <stp>[Crispin Spreadsheet.xlsx]OEI!R66C30</stp>
        <tr r="AD66" s="1"/>
      </tp>
      <tp>
        <v>7.4363000000000001</v>
        <stp/>
        <stp>##V3_BDPV12</stp>
        <stp>EURDKK Curncy</stp>
        <stp>PX_YEST_CLOSE</stp>
        <stp>[Crispin Spreadsheet.xlsx]OEI!R67C30</stp>
        <tr r="AD67" s="1"/>
      </tp>
      <tp>
        <v>7.4363000000000001</v>
        <stp/>
        <stp>##V3_BDPV12</stp>
        <stp>EURDKK Curncy</stp>
        <stp>PX_YEST_CLOSE</stp>
        <stp>[Crispin Spreadsheet.xlsx]OEI!R65C30</stp>
        <tr r="AD65" s="1"/>
      </tp>
      <tp>
        <v>7.4363000000000001</v>
        <stp/>
        <stp>##V3_BDPV12</stp>
        <stp>EURDKK Curncy</stp>
        <stp>PX_YEST_CLOSE</stp>
        <stp>[Crispin Spreadsheet.xlsx]OEI!R68C30</stp>
        <tr r="AD68" s="1"/>
      </tp>
      <tp>
        <v>7.4363000000000001</v>
        <stp/>
        <stp>##V3_BDPV12</stp>
        <stp>EURDKK Curncy</stp>
        <stp>PX_YEST_CLOSE</stp>
        <stp>[Crispin Spreadsheet.xlsx]OEI!R69C30</stp>
        <tr r="AD69" s="1"/>
      </tp>
      <tp>
        <v>7.4363000000000001</v>
        <stp/>
        <stp>##V3_BDPV12</stp>
        <stp>EURDKK Curncy</stp>
        <stp>PX_YEST_CLOSE</stp>
        <stp>[Crispin Spreadsheet.xlsx]OEI!R72C30</stp>
        <tr r="AD72" s="1"/>
      </tp>
      <tp>
        <v>7.4363000000000001</v>
        <stp/>
        <stp>##V3_BDPV12</stp>
        <stp>EURDKK Curncy</stp>
        <stp>PX_YEST_CLOSE</stp>
        <stp>[Crispin Spreadsheet.xlsx]OEI!R73C30</stp>
        <tr r="AD73" s="1"/>
      </tp>
      <tp>
        <v>7.4363000000000001</v>
        <stp/>
        <stp>##V3_BDPV12</stp>
        <stp>EURDKK Curncy</stp>
        <stp>PX_YEST_CLOSE</stp>
        <stp>[Crispin Spreadsheet.xlsx]OEI!R70C30</stp>
        <tr r="AD70" s="1"/>
      </tp>
      <tp>
        <v>7.4363000000000001</v>
        <stp/>
        <stp>##V3_BDPV12</stp>
        <stp>EURDKK Curncy</stp>
        <stp>PX_YEST_CLOSE</stp>
        <stp>[Crispin Spreadsheet.xlsx]OEI!R71C30</stp>
        <tr r="AD71" s="1"/>
      </tp>
      <tp>
        <v>162.13499999999999</v>
        <stp/>
        <stp>##V3_BDPV12</stp>
        <stp>GBS LN Equity</stp>
        <stp>PX_YEST_CLOSE</stp>
        <stp>[Crispin Spreadsheet.xlsx]SWAN!R156C6</stp>
        <tr r="F156" s="3"/>
      </tp>
      <tp t="s">
        <v>GBp</v>
        <stp/>
        <stp>##V3_BDPV12</stp>
        <stp>ONT LN Equity</stp>
        <stp>CRNCY</stp>
        <stp>[Crispin Spreadsheet.xlsx]OPUS!R66C4</stp>
        <tr r="D66" s="6"/>
      </tp>
      <tp>
        <v>27.96</v>
        <stp/>
        <stp>##V3_BDPV12</stp>
        <stp>EDV CN Equity</stp>
        <stp>PX_YEST_CLOSE</stp>
        <stp>[Crispin Spreadsheet.xlsx]FDXC!R12C6</stp>
        <tr r="F12" s="8"/>
      </tp>
      <tp t="s">
        <v>USD</v>
        <stp/>
        <stp>##V3_BDPV12</stp>
        <stp>BMA US Equity</stp>
        <stp>CRNCY</stp>
        <stp>[Crispin Spreadsheet.xlsx]FDXC!R68C4</stp>
        <tr r="D68" s="8"/>
      </tp>
      <tp t="s">
        <v>CHF</v>
        <stp/>
        <stp>##V3_BDPV12</stp>
        <stp>UHR SW Equity</stp>
        <stp>CRNCY</stp>
        <stp>[Crispin Spreadsheet.xlsx]SWAN!R74C4</stp>
        <tr r="D74" s="3"/>
      </tp>
      <tp>
        <v>477.99</v>
        <stp/>
        <stp>##V3_BDPV12</stp>
        <stp>CACC US Equity</stp>
        <stp>PX_YEST_CLOSE</stp>
        <stp>[Crispin Spreadsheet.xlsx]SWAN!R138C6</stp>
        <tr r="F138" s="3"/>
      </tp>
      <tp>
        <v>215.6</v>
        <stp/>
        <stp>##V3_BDPV12</stp>
        <stp>EMG LN Equity</stp>
        <stp>PX_YEST_CLOSE</stp>
        <stp>[Crispin Spreadsheet.xlsx]FDXC!R117C6</stp>
        <tr r="F117" s="8"/>
      </tp>
      <tp>
        <v>13.68</v>
        <stp/>
        <stp>##V3_BDPV12</stp>
        <stp>BMA US Equity</stp>
        <stp>PX_YEST_CLOSE</stp>
        <stp>[Crispin Spreadsheet.xlsx]FDXC!R131C6</stp>
        <tr r="F131" s="8"/>
      </tp>
      <tp t="s">
        <v>GBp</v>
        <stp/>
        <stp>##V3_BDPV12</stp>
        <stp>EMG LN Equity</stp>
        <stp>CRNCY</stp>
        <stp>[Crispin Spreadsheet.xlsx]OPUS!R137C4</stp>
        <tr r="D137" s="6"/>
      </tp>
      <tp t="s">
        <v>USD</v>
        <stp/>
        <stp>##V3_BDPV12</stp>
        <stp>VAL US Equity</stp>
        <stp>CRNCY</stp>
        <stp>[Crispin Spreadsheet.xlsx]FDXC!R74C4</stp>
        <tr r="D74" s="8"/>
      </tp>
      <tp>
        <v>111.233</v>
        <stp/>
        <stp>##V3_BDPV12</stp>
        <stp>GB00BDX8CX86 Govt</stp>
        <stp>LAST_PRICE</stp>
        <stp>[Crispin Spreadsheet.xlsx]GILT!R11C7</stp>
        <tr r="G11" s="4"/>
      </tp>
      <tp>
        <v>202.6</v>
        <stp/>
        <stp>##V3_BDPV12</stp>
        <stp>PFG LN Equity</stp>
        <stp>PX_YEST_CLOSE</stp>
        <stp>[Crispin Spreadsheet.xlsx]FDXC!R60C6</stp>
        <tr r="F60" s="8"/>
      </tp>
      <tp>
        <v>73.025000000000006</v>
        <stp/>
        <stp>##V3_BDPV12</stp>
        <stp>K US Equity</stp>
        <stp>LAST_PRICE</stp>
        <stp>[Crispin Spreadsheet.xlsx]OEI!R737C7</stp>
        <tr r="G737" s="1"/>
      </tp>
      <tp>
        <v>1</v>
        <stp/>
        <stp>##V3_BDPV12</stp>
        <stp>EURBRL Curncy</stp>
        <stp>QUOTE_FACTOR</stp>
        <stp>[Crispin Spreadsheet.xlsx]SWAN!R13C12</stp>
        <tr r="L13" s="3"/>
      </tp>
      <tp>
        <v>1754</v>
        <stp/>
        <stp>##V3_BDPV12</stp>
        <stp>GCZ2 Comdty</stp>
        <stp>PX_YEST_CLOSE</stp>
        <stp>[Crispin Spreadsheet.xlsx]OEI!R850C6</stp>
        <tr r="F850" s="1"/>
      </tp>
    </main>
    <main first="bofaddin.rtdserver">
      <tp t="s">
        <v>#N/A Requesting Data...4072743843</v>
        <stp/>
        <stp>BDH|1922288035708649881</stp>
        <tr r="Z532" s="1"/>
        <tr r="V44" s="7"/>
        <tr r="V135" s="6"/>
        <tr r="V59" s="6"/>
      </tp>
      <tp t="s">
        <v>#N/A Requesting Data...3383293071</v>
        <stp/>
        <stp>BDH|7395270336226106095</stp>
        <tr r="Z692" s="1"/>
        <tr r="Z138" s="3"/>
      </tp>
      <tp t="s">
        <v>#N/A Requesting Data...2677731174</v>
        <stp/>
        <stp>BDH|5188843181906659397</stp>
        <tr r="V92" s="8"/>
        <tr r="Z269" s="1"/>
        <tr r="V110" s="6"/>
      </tp>
      <tp t="s">
        <v>#N/A Requesting Data...3842646616</v>
        <stp/>
        <stp>BDH|4661782170875139145</stp>
        <tr r="Z424" s="1"/>
      </tp>
      <tp t="s">
        <v>#N/A Requesting Data...2883271427</v>
        <stp/>
        <stp>BDH|4872871742380351861</stp>
        <tr r="V55" s="8"/>
        <tr r="Z601" s="1"/>
        <tr r="V51" s="7"/>
        <tr r="V65" s="6"/>
        <tr r="Z110" s="3"/>
      </tp>
    </main>
    <main first="bofaddin.rtdserver">
      <tp t="s">
        <v>#N/A Requesting Data...2197090221</v>
        <stp/>
        <stp>BDH|2349089657921443608</stp>
        <tr r="Z256" s="1"/>
      </tp>
      <tp t="s">
        <v>#N/A Requesting Data...2173378855</v>
        <stp/>
        <stp>BDH|9206593146298630039</stp>
        <tr r="V88" s="8"/>
        <tr r="Z238" s="1"/>
        <tr r="V106" s="6"/>
      </tp>
      <tp t="s">
        <v>#N/A Requesting Data...3783332394</v>
        <stp/>
        <stp>BDH|7855599929031306136</stp>
        <tr r="Z500" s="1"/>
      </tp>
      <tp t="s">
        <v>#N/A Requesting Data...4099943455</v>
        <stp/>
        <stp>BDH|1761059243982039799</stp>
        <tr r="Z743" s="1"/>
      </tp>
      <tp t="s">
        <v>#N/A Requesting Data...1905733805</v>
        <stp/>
        <stp>BDH|7842712287470447836</stp>
        <tr r="Z687" s="1"/>
      </tp>
      <tp t="s">
        <v>#N/A Requesting Data...2287788383</v>
        <stp/>
        <stp>BDH|7844299537183908568</stp>
        <tr r="Z786" s="1"/>
      </tp>
      <tp t="s">
        <v>#N/A Requesting Data...3938106478</v>
        <stp/>
        <stp>BDH|6055338298385723956</stp>
        <tr r="Z233" s="1"/>
      </tp>
      <tp t="s">
        <v>#N/A Requesting Data...1890058426</v>
        <stp/>
        <stp>BDH|5488005423073848409</stp>
        <tr r="Z719" s="1"/>
      </tp>
      <tp t="s">
        <v>#N/A Requesting Data...3048515280</v>
        <stp/>
        <stp>BDH|5320786955397481074</stp>
        <tr r="Z686" s="1"/>
      </tp>
      <tp t="s">
        <v>#N/A Requesting Data...2984037909</v>
        <stp/>
        <stp>BDH|1020041060551474621</stp>
        <tr r="Z378" s="1"/>
      </tp>
      <tp t="s">
        <v>#N/A Requesting Data...1675158254</v>
        <stp/>
        <stp>BDH|6360687900440860008</stp>
        <tr r="Z150" s="1"/>
      </tp>
      <tp t="s">
        <v>#N/A Requesting Data...3750618725</v>
        <stp/>
        <stp>BDH|9168000042975425842</stp>
        <tr r="Z710" s="1"/>
        <tr r="Z140" s="3"/>
      </tp>
    </main>
    <main first="bofaddin.rtdserver">
      <tp t="s">
        <v>#N/A Requesting Data...4119744696</v>
        <stp/>
        <stp>BDH|3803583071659509840</stp>
        <tr r="Z346" s="1"/>
      </tp>
      <tp t="s">
        <v>#N/A Requesting Data...2225143114</v>
        <stp/>
        <stp>BDH|7750268772177743557</stp>
        <tr r="Z336" s="1"/>
      </tp>
    </main>
    <main first="bofaddin.rtdserver">
      <tp t="s">
        <v>#N/A Requesting Data...1644354446</v>
        <stp/>
        <stp>BDH|4314205576099054821</stp>
        <tr r="Z634" s="1"/>
        <tr r="Z128" s="3"/>
      </tp>
      <tp t="s">
        <v>#N/A Requesting Data...3202995030</v>
        <stp/>
        <stp>BDH|1426576202105690105</stp>
        <tr r="Z480" s="1"/>
      </tp>
      <tp t="s">
        <v>#N/A Requesting Data...4173987026</v>
        <stp/>
        <stp>BDH|3644568761879265948</stp>
        <tr r="Z451" s="1"/>
        <tr r="Z78" s="3"/>
      </tp>
      <tp t="s">
        <v>#N/A Requesting Data...1656830597</v>
        <stp/>
        <stp>BDH|4366488069852107449</stp>
        <tr r="Z421" s="1"/>
      </tp>
      <tp t="s">
        <v>#N/A Requesting Data...3427873673</v>
        <stp/>
        <stp>BDH|7217147372864249515</stp>
        <tr r="Z653" s="1"/>
      </tp>
      <tp t="s">
        <v>#N/A Requesting Data...2522010058</v>
        <stp/>
        <stp>BDH|8090007399342458392</stp>
        <tr r="Z102" s="1"/>
      </tp>
    </main>
    <main first="bloomberg.rtd">
      <tp>
        <v>1.3029999999999999</v>
        <stp/>
        <stp>##V3_BDPV12</stp>
        <stp>SRS IM Equity</stp>
        <stp>PX_YEST_CLOSE</stp>
        <stp>[Crispin Spreadsheet.xlsx]OPUS!R20C6</stp>
        <tr r="F20" s="6"/>
      </tp>
      <tp>
        <v>5.6197999999999997</v>
        <stp/>
        <stp>##V3_BDPV12</stp>
        <stp>EURBRL Curncy</stp>
        <stp>PX_YEST_CLOSE</stp>
        <stp>[Crispin Spreadsheet.xlsx]OEI!R49C30</stp>
        <tr r="AD49" s="1"/>
      </tp>
      <tp>
        <v>5.6197999999999997</v>
        <stp/>
        <stp>##V3_BDPV12</stp>
        <stp>EURBRL Curncy</stp>
        <stp>PX_YEST_CLOSE</stp>
        <stp>[Crispin Spreadsheet.xlsx]OEI!R48C30</stp>
        <tr r="AD48" s="1"/>
      </tp>
      <tp>
        <v>2.2000000000000002</v>
        <stp/>
        <stp>##V3_BDPV12</stp>
        <stp>ADAP US Equity</stp>
        <stp>PX_YEST_CLOSE</stp>
        <stp>[Crispin Spreadsheet.xlsx]FDXC!R129C6</stp>
        <tr r="F129" s="8"/>
      </tp>
      <tp t="s">
        <v>GBp</v>
        <stp/>
        <stp>##V3_BDPV12</stp>
        <stp>MKS LN Equity</stp>
        <stp>CRNCY</stp>
        <stp>[Crispin Spreadsheet.xlsx]OPUS!R64C4</stp>
        <tr r="D64" s="6"/>
      </tp>
      <tp>
        <v>31750</v>
        <stp/>
        <stp>##V3_BDPV12</stp>
        <stp>ANG SJ Equity</stp>
        <stp>PX_YEST_CLOSE</stp>
        <stp>[Crispin Spreadsheet.xlsx]OPUS!R119C6</stp>
        <tr r="F119" s="6"/>
      </tp>
      <tp>
        <v>218.99</v>
        <stp/>
        <stp>##V3_BDPV12</stp>
        <stp>ILMN US Equity</stp>
        <stp>PX_YEST_CLOSE</stp>
        <stp>[Crispin Spreadsheet.xlsx]SWAN!R142C6</stp>
        <tr r="F142" s="3"/>
      </tp>
      <tp t="s">
        <v>HKD</v>
        <stp/>
        <stp>##V3_BDPV12</stp>
        <stp>388 HK Equity</stp>
        <stp>CRNCY</stp>
        <stp>[Crispin Spreadsheet.xlsx]OEI!R210C4</stp>
        <tr r="D210" s="1"/>
      </tp>
      <tp t="s">
        <v>EUR</v>
        <stp/>
        <stp>##V3_BDPV12</stp>
        <stp>SRS IM Equity</stp>
        <stp>CRNCY</stp>
        <stp>[Crispin Spreadsheet.xlsx]SWAN!R33C4</stp>
        <tr r="D33" s="3"/>
      </tp>
      <tp>
        <v>8.4550000000000001</v>
        <stp/>
        <stp>##V3_BDPV12</stp>
        <stp>SLCJY US Equity</stp>
        <stp>PX_YEST_CLOSE</stp>
        <stp>[Crispin Spreadsheet.xlsx]FDXC!R133C6</stp>
        <tr r="F133" s="8"/>
      </tp>
      <tp>
        <v>28.3</v>
        <stp/>
        <stp>##V3_BDPV12</stp>
        <stp>PDG LN Equity</stp>
        <stp>PX_YEST_CLOSE</stp>
        <stp>[Crispin Spreadsheet.xlsx]FDXC!R120C6</stp>
        <tr r="F120" s="8"/>
      </tp>
      <tp t="s">
        <v>GBp</v>
        <stp/>
        <stp>##V3_BDPV12</stp>
        <stp>IMB LN Equity</stp>
        <stp>CRNCY</stp>
        <stp>[Crispin Spreadsheet.xlsx]OPUS!R135C4</stp>
        <tr r="D135" s="6"/>
      </tp>
      <tp t="s">
        <v>USD</v>
        <stp/>
        <stp>##V3_BDPV12</stp>
        <stp>FMC US Equity</stp>
        <stp>CRNCY</stp>
        <stp>[Crispin Spreadsheet.xlsx]OPUS!R154C4</stp>
        <tr r="D154" s="6"/>
      </tp>
      <tp t="s">
        <v>HKD</v>
        <stp/>
        <stp>##V3_BDPV12</stp>
        <stp>317 HK Equity</stp>
        <stp>CRNCY</stp>
        <stp>[Crispin Spreadsheet.xlsx]OEI!R209C4</stp>
        <tr r="D209" s="1"/>
      </tp>
      <tp>
        <v>810</v>
        <stp/>
        <stp>##V3_BDPV12</stp>
        <stp>AEP LN Equity</stp>
        <stp>PX_YEST_CLOSE</stp>
        <stp>[Crispin Spreadsheet.xlsx]SWAN!R79C6</stp>
        <tr r="F79" s="3"/>
      </tp>
      <tp>
        <v>1</v>
        <stp/>
        <stp>##V3_BDPV12</stp>
        <stp>EURSEK Curncy</stp>
        <stp>QUOTE_FACTOR</stp>
        <stp>[Crispin Spreadsheet.xlsx]SWAN!R69C12</stp>
        <tr r="L69" s="3"/>
      </tp>
      <tp>
        <v>1</v>
        <stp/>
        <stp>##V3_BDPV12</stp>
        <stp>EURSEK Curncy</stp>
        <stp>QUOTE_FACTOR</stp>
        <stp>[Crispin Spreadsheet.xlsx]SWAN!R68C12</stp>
        <tr r="L68" s="3"/>
      </tp>
      <tp>
        <v>1</v>
        <stp/>
        <stp>##V3_BDPV12</stp>
        <stp>EURSEK Curncy</stp>
        <stp>QUOTE_FACTOR</stp>
        <stp>[Crispin Spreadsheet.xlsx]SWAN!R70C12</stp>
        <tr r="L70" s="3"/>
      </tp>
      <tp>
        <v>1</v>
        <stp/>
        <stp>##V3_BDPV12</stp>
        <stp>EURDKK Curncy</stp>
        <stp>QUOTE_FACTOR</stp>
        <stp>[Crispin Spreadsheet.xlsx]SWAN!R21C12</stp>
        <tr r="L21" s="3"/>
      </tp>
      <tp>
        <v>1</v>
        <stp/>
        <stp>##V3_BDPV12</stp>
        <stp>EURDKK Curncy</stp>
        <stp>QUOTE_FACTOR</stp>
        <stp>[Crispin Spreadsheet.xlsx]SWAN!R22C12</stp>
        <tr r="L22" s="3"/>
      </tp>
      <tp>
        <v>1</v>
        <stp/>
        <stp>##V3_BDPV12</stp>
        <stp>EURNOK Curncy</stp>
        <stp>QUOTE_FACTOR</stp>
        <stp>[Crispin Spreadsheet.xlsx]SWAN!R51C12</stp>
        <tr r="L51" s="3"/>
      </tp>
      <tp>
        <v>1</v>
        <stp/>
        <stp>##V3_BDPV12</stp>
        <stp>EURNOK Curncy</stp>
        <stp>QUOTE_FACTOR</stp>
        <stp>[Crispin Spreadsheet.xlsx]SWAN!R50C12</stp>
        <tr r="L50" s="3"/>
      </tp>
      <tp>
        <v>1</v>
        <stp/>
        <stp>##V3_BDPV12</stp>
        <stp>EURNOK Curncy</stp>
        <stp>QUOTE_FACTOR</stp>
        <stp>[Crispin Spreadsheet.xlsx]SWAN!R52C12</stp>
        <tr r="L52" s="3"/>
      </tp>
      <tp>
        <v>1</v>
        <stp/>
        <stp>##V3_BDPV12</stp>
        <stp>EURNOK Curncy</stp>
        <stp>QUOTE_FACTOR</stp>
        <stp>[Crispin Spreadsheet.xlsx]SWAN!R49C12</stp>
        <tr r="L49" s="3"/>
      </tp>
      <tp>
        <v>1</v>
        <stp/>
        <stp>##V3_BDPV12</stp>
        <stp>EURNOK Curncy</stp>
        <stp>QUOTE_FACTOR</stp>
        <stp>[Crispin Spreadsheet.xlsx]SWAN!R48C12</stp>
        <tr r="L48" s="3"/>
      </tp>
      <tp>
        <v>92.2</v>
        <stp/>
        <stp>##V3_BDPV12</stp>
        <stp>16 HK Equity</stp>
        <stp>PX_YEST_CLOSE</stp>
        <stp>[Crispin Spreadsheet.xlsx]OEI!R215C6</stp>
        <tr r="F215" s="1"/>
      </tp>
      <tp>
        <v>195</v>
        <stp/>
        <stp>##V3_BDPV12</stp>
        <stp>SFOR LN Equity</stp>
        <stp>LAST_PRICE</stp>
        <stp>[Crispin Spreadsheet.xlsx]OPE!R59C7</stp>
        <tr r="G59" s="7"/>
      </tp>
      <tp>
        <v>210.5</v>
        <stp/>
        <stp>##V3_BDPV12</stp>
        <stp>DEMANT DC Equity</stp>
        <stp>LAST_PRICE</stp>
        <stp>[Crispin Spreadsheet.xlsx]OEI!R73C7</stp>
        <tr r="G73" s="1"/>
      </tp>
    </main>
    <main first="bofaddin.rtdserver">
      <tp t="s">
        <v>#N/A Requesting Data...2227154109</v>
        <stp/>
        <stp>BDH|4398112679593962085</stp>
        <tr r="Z283" s="1"/>
      </tp>
      <tp t="s">
        <v>#N/A Requesting Data...2622987901</v>
        <stp/>
        <stp>BDH|9636927429260207341</stp>
        <tr r="Z204" s="1"/>
      </tp>
      <tp t="s">
        <v>#N/A Requesting Data...2527956110</v>
        <stp/>
        <stp>BDH|8831601659332898825</stp>
        <tr r="Z184" s="1"/>
      </tp>
      <tp t="s">
        <v>#N/A Requesting Data...1912972335</v>
        <stp/>
        <stp>BDH|1016465258598547936</stp>
        <tr r="Z387" s="1"/>
      </tp>
      <tp t="s">
        <v>#N/A Requesting Data...3297608343</v>
        <stp/>
        <stp>BDH|2355041526617834614</stp>
        <tr r="Z408" s="1"/>
      </tp>
    </main>
    <main first="bofaddin.rtdserver">
      <tp t="s">
        <v>#N/A Requesting Data...3254668543</v>
        <stp/>
        <stp>BDH|1130278806664022693</stp>
        <tr r="Z76" s="1"/>
      </tp>
      <tp t="s">
        <v>#N/A Requesting Data...2228213355</v>
        <stp/>
        <stp>BDH|3712152174362241683</stp>
        <tr r="Z27" s="1"/>
      </tp>
      <tp t="s">
        <v>#N/A Requesting Data...3210747059</v>
        <stp/>
        <stp>BDH|5954639276362916781</stp>
        <tr r="Z827" s="1"/>
      </tp>
      <tp t="s">
        <v>#N/A Requesting Data...3470541027</v>
        <stp/>
        <stp>BDH|7831991413149952793</stp>
        <tr r="Z329" s="1"/>
        <tr r="Z45" s="3"/>
      </tp>
      <tp t="s">
        <v>#N/A Requesting Data...2989776149</v>
        <stp/>
        <stp>BDH|1752754501537885084</stp>
        <tr r="Z80" s="1"/>
      </tp>
      <tp t="s">
        <v>#N/A Requesting Data...2496221558</v>
        <stp/>
        <stp>BDH|6796261440195655440</stp>
        <tr r="Z540" s="1"/>
      </tp>
    </main>
    <main first="bofaddin.rtdserver">
      <tp t="s">
        <v>#N/A Requesting Data...1999254501</v>
        <stp/>
        <stp>BDH|7844857835504016987</stp>
        <tr r="Z301" s="1"/>
      </tp>
      <tp t="s">
        <v>#N/A Requesting Data...2015698313</v>
        <stp/>
        <stp>BDH|3270550951271275344</stp>
        <tr r="Z415" s="1"/>
      </tp>
      <tp t="s">
        <v>#N/A Requesting Data...1339742317</v>
        <stp/>
        <stp>BDH|6068436716580726234</stp>
        <tr r="Z36" s="1"/>
      </tp>
      <tp t="s">
        <v>#N/A Requesting Data...3763924777</v>
        <stp/>
        <stp>BDH|6578982696492525581</stp>
        <tr r="Z745" s="1"/>
      </tp>
      <tp t="s">
        <v>#N/A Requesting Data...1342994100</v>
        <stp/>
        <stp>BDH|4546418531340580261</stp>
        <tr r="Z212" s="1"/>
      </tp>
    </main>
    <main first="bofaddin.rtdserver">
      <tp t="s">
        <v>#N/A Requesting Data...4095574478</v>
        <stp/>
        <stp>BDH|1542267425034750462</stp>
        <tr r="Z117" s="1"/>
        <tr r="Z26" s="3"/>
      </tp>
      <tp t="s">
        <v>#N/A Requesting Data...4125302946</v>
        <stp/>
        <stp>BDH|6311977967090660811</stp>
        <tr r="Z478" s="1"/>
      </tp>
      <tp t="s">
        <v>#N/A Requesting Data...3023136941</v>
        <stp/>
        <stp>BDH|1209163157722535621</stp>
        <tr r="Z356" s="1"/>
        <tr r="Z55" s="3"/>
      </tp>
      <tp t="s">
        <v>#N/A Requesting Data...4232672134</v>
        <stp/>
        <stp>BDH|1639380368183495663</stp>
        <tr r="Z375" s="1"/>
      </tp>
      <tp t="s">
        <v>#N/A Requesting Data...2675255095</v>
        <stp/>
        <stp>BDH|4773056607407991286</stp>
        <tr r="Z303" s="1"/>
      </tp>
      <tp t="s">
        <v>#N/A Requesting Data...3979272660</v>
        <stp/>
        <stp>BDH|5368432816849242810</stp>
        <tr r="Z795" s="1"/>
      </tp>
    </main>
    <main first="bloomberg.rtd">
      <tp>
        <v>21.51</v>
        <stp/>
        <stp>##V3_BDPV12</stp>
        <stp>ABX CN Equity</stp>
        <stp>PX_YEST_CLOSE</stp>
        <stp>[Crispin Spreadsheet.xlsx]FDXC!R82C6</stp>
        <tr r="F82" s="8"/>
      </tp>
      <tp t="s">
        <v>GBp</v>
        <stp/>
        <stp>##V3_BDPV12</stp>
        <stp>HTG LN Equity</stp>
        <stp>CRNCY</stp>
        <stp>[Crispin Spreadsheet.xlsx]SWAN!R97C4</stp>
        <tr r="D97" s="3"/>
      </tp>
      <tp>
        <v>1748.7</v>
        <stp/>
        <stp>##V3_BDPV12</stp>
        <stp>GCZ2 Comdty</stp>
        <stp>LAST_PRICE</stp>
        <stp>[Crispin Spreadsheet.xlsx]OEI!R850C7</stp>
        <tr r="G850" s="1"/>
      </tp>
      <tp t="s">
        <v>AUD</v>
        <stp/>
        <stp>##V3_BDPV12</stp>
        <stp>WHC AU Equity</stp>
        <stp>CRNCY</stp>
        <stp>[Crispin Spreadsheet.xlsx]SWAN!R10C4</stp>
        <tr r="D10" s="3"/>
      </tp>
      <tp>
        <v>60.08</v>
        <stp/>
        <stp>##V3_BDPV12</stp>
        <stp>AER US Equity</stp>
        <stp>PX_YEST_CLOSE</stp>
        <stp>[Crispin Spreadsheet.xlsx]SWAN!R131C6</stp>
        <tr r="F131" s="3"/>
      </tp>
      <tp>
        <v>455.58</v>
        <stp/>
        <stp>##V3_BDPV12</stp>
        <stp>FDS US Equity</stp>
        <stp>PX_YEST_CLOSE</stp>
        <stp>[Crispin Spreadsheet.xlsx]SWAN!R140C6</stp>
        <tr r="F140" s="3"/>
      </tp>
      <tp>
        <v>170.5</v>
        <stp/>
        <stp>##V3_BDPV12</stp>
        <stp>SRP LN Equity</stp>
        <stp>PX_YEST_CLOSE</stp>
        <stp>[Crispin Spreadsheet.xlsx]SWAN!R123C6</stp>
        <tr r="F123" s="3"/>
      </tp>
      <tp>
        <v>979</v>
        <stp/>
        <stp>##V3_BDPV12</stp>
        <stp>PSON LN Equity</stp>
        <stp>PX_YEST_CLOSE</stp>
        <stp>[Crispin Spreadsheet.xlsx]SWAN!R113C6</stp>
        <tr r="F113" s="3"/>
      </tp>
      <tp>
        <v>1870</v>
        <stp/>
        <stp>##V3_BDPV12</stp>
        <stp>PLUS LN Equity</stp>
        <stp>PX_YEST_CLOSE</stp>
        <stp>[Crispin Spreadsheet.xlsx]OPUS!R142C6</stp>
        <tr r="F142" s="6"/>
      </tp>
      <tp>
        <v>1357</v>
        <stp/>
        <stp>##V3_BDPV12</stp>
        <stp>III LN Equity</stp>
        <stp>PX_YEST_CLOSE</stp>
        <stp>[Crispin Spreadsheet.xlsx]OPUS!R126C6</stp>
        <tr r="F126" s="6"/>
      </tp>
      <tp t="s">
        <v>GBp</v>
        <stp/>
        <stp>##V3_BDPV12</stp>
        <stp>ABF LN Equity</stp>
        <stp>CRNCY</stp>
        <stp>[Crispin Spreadsheet.xlsx]FDXC!R109C4</stp>
        <tr r="D109" s="8"/>
      </tp>
      <tp t="s">
        <v>GBp</v>
        <stp/>
        <stp>##V3_BDPV12</stp>
        <stp>HUW LN Equity</stp>
        <stp>CRNCY</stp>
        <stp>[Crispin Spreadsheet.xlsx]SWAN!R96C4</stp>
        <tr r="D96" s="3"/>
      </tp>
      <tp>
        <v>598.5</v>
        <stp/>
        <stp>##V3_BDPV12</stp>
        <stp>LRE LN Equity</stp>
        <stp>PX_YEST_CLOSE</stp>
        <stp>[Crispin Spreadsheet.xlsx]OPUS!R62C6</stp>
        <tr r="F62" s="6"/>
      </tp>
      <tp>
        <v>14.76</v>
        <stp/>
        <stp>##V3_BDPV12</stp>
        <stp>PEY CN Equity</stp>
        <stp>PX_YEST_CLOSE</stp>
        <stp>[Crispin Spreadsheet.xlsx]SWAN!R18C6</stp>
        <tr r="F18" s="3"/>
      </tp>
      <tp t="s">
        <v>GBp</v>
        <stp/>
        <stp>##V3_BDPV12</stp>
        <stp>FLTR LN Equity</stp>
        <stp>CRNCY</stp>
        <stp>[Crispin Spreadsheet.xlsx]FDXC!R113C4</stp>
        <tr r="D113" s="8"/>
      </tp>
      <tp>
        <v>31750</v>
        <stp/>
        <stp>##V3_BDPV12</stp>
        <stp>ANG SJ Equity</stp>
        <stp>PX_YEST_CLOSE</stp>
        <stp>[Crispin Spreadsheet.xlsx]FDXC!R101C6</stp>
        <tr r="F101" s="8"/>
      </tp>
      <tp>
        <v>888</v>
        <stp/>
        <stp>##V3_BDPV12</stp>
        <stp>FRAS LN Equity</stp>
        <stp>PX_YEST_CLOSE</stp>
        <stp>[Crispin Spreadsheet.xlsx]OPUS!R132C6</stp>
        <tr r="F132" s="6"/>
      </tp>
      <tp t="s">
        <v>GBp</v>
        <stp/>
        <stp>##V3_BDPV12</stp>
        <stp>PDG LN Equity</stp>
        <stp>CRNCY</stp>
        <stp>[Crispin Spreadsheet.xlsx]OPUS!R141C4</stp>
        <tr r="D141" s="6"/>
      </tp>
      <tp>
        <v>2.2000000000000002</v>
        <stp/>
        <stp>##V3_BDPV12</stp>
        <stp>ADAP US Equity</stp>
        <stp>PX_YEST_CLOSE</stp>
        <stp>[Crispin Spreadsheet.xlsx]OPUS!R151C6</stp>
        <tr r="F151" s="6"/>
      </tp>
      <tp t="s">
        <v>GBp</v>
        <stp/>
        <stp>##V3_BDPV12</stp>
        <stp>EMG LN Equity</stp>
        <stp>CRNCY</stp>
        <stp>[Crispin Spreadsheet.xlsx]OPUS!R63C4</stp>
        <tr r="D63" s="6"/>
      </tp>
      <tp>
        <v>806.8</v>
        <stp/>
        <stp>##V3_BDPV12</stp>
        <stp>BA/ LN Equity</stp>
        <stp>PX_YEST_CLOSE</stp>
        <stp>[Crispin Spreadsheet.xlsx]FDXC!R41C6</stp>
        <tr r="F41" s="8"/>
      </tp>
      <tp>
        <v>51.459000000000003</v>
        <stp/>
        <stp>##V3_BDPV12</stp>
        <stp>GB00BMBL1F74 Govt</stp>
        <stp>PX_YEST_CLOSE</stp>
        <stp>[Crispin Spreadsheet.xlsx]GILT!R8C6</stp>
        <tr r="F8" s="4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Spreadsheet.xlsx]FDXC!R93C12</stp>
        <tr r="L93" s="8"/>
      </tp>
      <tp>
        <v>1</v>
        <stp/>
        <stp>##V3_BDPV12</stp>
        <stp>USDJPY Curncy</stp>
        <stp>QUOTE_FACTOR</stp>
        <stp>[Crispin Spreadsheet.xlsx]FDXC!R92C12</stp>
        <tr r="L92" s="8"/>
      </tp>
      <tp>
        <v>488.35</v>
        <stp/>
        <stp>##V3_BDPV12</stp>
        <stp>BP/ LN Equity</stp>
        <stp>PX_YEST_CLOSE</stp>
        <stp>[Crispin Spreadsheet.xlsx]OPUS!R50C6</stp>
        <tr r="F50" s="6"/>
      </tp>
      <tp>
        <v>126.45</v>
        <stp/>
        <stp>##V3_BDPV12</stp>
        <stp>DANSKE DC Equity</stp>
        <stp>LAST_PRICE</stp>
        <stp>[Crispin Spreadsheet.xlsx]OEI!R67C7</stp>
        <tr r="G67" s="1"/>
      </tp>
      <tp t="s">
        <v>JPY</v>
        <stp/>
        <stp>##V3_BDPV12</stp>
        <stp>8848 JT Equity</stp>
        <stp>CRNCY</stp>
        <stp>[Crispin Spreadsheet.xlsx]OPE!R13C4</stp>
        <tr r="D13" s="7"/>
      </tp>
      <tp>
        <v>1.0395000000000001</v>
        <stp/>
        <stp>##V3_BDPV12</stp>
        <stp>EURUSD Curncy</stp>
        <stp>PX_YEST_CLOSE</stp>
        <stp>[Crispin Spreadsheet.xlsx]SWAN!R121C30</stp>
        <tr r="AD121" s="3"/>
      </tp>
      <tp>
        <v>1.0395000000000001</v>
        <stp/>
        <stp>##V3_BDPV12</stp>
        <stp>EURUSD Curncy</stp>
        <stp>PX_YEST_CLOSE</stp>
        <stp>[Crispin Spreadsheet.xlsx]SWAN!R124C30</stp>
        <tr r="AD124" s="3"/>
      </tp>
      <tp>
        <v>1.0395000000000001</v>
        <stp/>
        <stp>##V3_BDPV12</stp>
        <stp>EURUSD Curncy</stp>
        <stp>PX_YEST_CLOSE</stp>
        <stp>[Crispin Spreadsheet.xlsx]SWAN!R139C30</stp>
        <tr r="AD139" s="3"/>
      </tp>
      <tp>
        <v>1.0395000000000001</v>
        <stp/>
        <stp>##V3_BDPV12</stp>
        <stp>EURUSD Curncy</stp>
        <stp>PX_YEST_CLOSE</stp>
        <stp>[Crispin Spreadsheet.xlsx]SWAN!R138C30</stp>
        <tr r="AD138" s="3"/>
      </tp>
      <tp>
        <v>1.0395000000000001</v>
        <stp/>
        <stp>##V3_BDPV12</stp>
        <stp>EURUSD Curncy</stp>
        <stp>PX_YEST_CLOSE</stp>
        <stp>[Crispin Spreadsheet.xlsx]SWAN!R133C30</stp>
        <tr r="AD133" s="3"/>
      </tp>
      <tp>
        <v>1.0395000000000001</v>
        <stp/>
        <stp>##V3_BDPV12</stp>
        <stp>EURUSD Curncy</stp>
        <stp>PX_YEST_CLOSE</stp>
        <stp>[Crispin Spreadsheet.xlsx]SWAN!R132C30</stp>
        <tr r="AD132" s="3"/>
      </tp>
      <tp>
        <v>1.0395000000000001</v>
        <stp/>
        <stp>##V3_BDPV12</stp>
        <stp>EURUSD Curncy</stp>
        <stp>PX_YEST_CLOSE</stp>
        <stp>[Crispin Spreadsheet.xlsx]SWAN!R131C30</stp>
        <tr r="AD131" s="3"/>
      </tp>
      <tp>
        <v>1.0395000000000001</v>
        <stp/>
        <stp>##V3_BDPV12</stp>
        <stp>EURUSD Curncy</stp>
        <stp>PX_YEST_CLOSE</stp>
        <stp>[Crispin Spreadsheet.xlsx]SWAN!R137C30</stp>
        <tr r="AD137" s="3"/>
      </tp>
      <tp>
        <v>1.0395000000000001</v>
        <stp/>
        <stp>##V3_BDPV12</stp>
        <stp>EURUSD Curncy</stp>
        <stp>PX_YEST_CLOSE</stp>
        <stp>[Crispin Spreadsheet.xlsx]SWAN!R136C30</stp>
        <tr r="AD136" s="3"/>
      </tp>
      <tp>
        <v>1.0395000000000001</v>
        <stp/>
        <stp>##V3_BDPV12</stp>
        <stp>EURUSD Curncy</stp>
        <stp>PX_YEST_CLOSE</stp>
        <stp>[Crispin Spreadsheet.xlsx]SWAN!R135C30</stp>
        <tr r="AD135" s="3"/>
      </tp>
      <tp>
        <v>1.0395000000000001</v>
        <stp/>
        <stp>##V3_BDPV12</stp>
        <stp>EURUSD Curncy</stp>
        <stp>PX_YEST_CLOSE</stp>
        <stp>[Crispin Spreadsheet.xlsx]SWAN!R134C30</stp>
        <tr r="AD134" s="3"/>
      </tp>
      <tp>
        <v>1.0395000000000001</v>
        <stp/>
        <stp>##V3_BDPV12</stp>
        <stp>EURUSD Curncy</stp>
        <stp>PX_YEST_CLOSE</stp>
        <stp>[Crispin Spreadsheet.xlsx]SWAN!R149C30</stp>
        <tr r="AD149" s="3"/>
      </tp>
      <tp>
        <v>1.0395000000000001</v>
        <stp/>
        <stp>##V3_BDPV12</stp>
        <stp>EURUSD Curncy</stp>
        <stp>PX_YEST_CLOSE</stp>
        <stp>[Crispin Spreadsheet.xlsx]SWAN!R148C30</stp>
        <tr r="AD148" s="3"/>
      </tp>
      <tp>
        <v>1.0395000000000001</v>
        <stp/>
        <stp>##V3_BDPV12</stp>
        <stp>EURUSD Curncy</stp>
        <stp>PX_YEST_CLOSE</stp>
        <stp>[Crispin Spreadsheet.xlsx]SWAN!R143C30</stp>
        <tr r="AD143" s="3"/>
      </tp>
      <tp>
        <v>1.0395000000000001</v>
        <stp/>
        <stp>##V3_BDPV12</stp>
        <stp>EURUSD Curncy</stp>
        <stp>PX_YEST_CLOSE</stp>
        <stp>[Crispin Spreadsheet.xlsx]SWAN!R142C30</stp>
        <tr r="AD142" s="3"/>
      </tp>
      <tp>
        <v>1.0395000000000001</v>
        <stp/>
        <stp>##V3_BDPV12</stp>
        <stp>EURUSD Curncy</stp>
        <stp>PX_YEST_CLOSE</stp>
        <stp>[Crispin Spreadsheet.xlsx]SWAN!R141C30</stp>
        <tr r="AD141" s="3"/>
      </tp>
      <tp>
        <v>1.0395000000000001</v>
        <stp/>
        <stp>##V3_BDPV12</stp>
        <stp>EURUSD Curncy</stp>
        <stp>PX_YEST_CLOSE</stp>
        <stp>[Crispin Spreadsheet.xlsx]SWAN!R140C30</stp>
        <tr r="AD140" s="3"/>
      </tp>
      <tp>
        <v>1.0395000000000001</v>
        <stp/>
        <stp>##V3_BDPV12</stp>
        <stp>EURUSD Curncy</stp>
        <stp>PX_YEST_CLOSE</stp>
        <stp>[Crispin Spreadsheet.xlsx]SWAN!R147C30</stp>
        <tr r="AD147" s="3"/>
      </tp>
      <tp>
        <v>1.0395000000000001</v>
        <stp/>
        <stp>##V3_BDPV12</stp>
        <stp>EURUSD Curncy</stp>
        <stp>PX_YEST_CLOSE</stp>
        <stp>[Crispin Spreadsheet.xlsx]SWAN!R146C30</stp>
        <tr r="AD146" s="3"/>
      </tp>
      <tp>
        <v>1.0395000000000001</v>
        <stp/>
        <stp>##V3_BDPV12</stp>
        <stp>EURUSD Curncy</stp>
        <stp>PX_YEST_CLOSE</stp>
        <stp>[Crispin Spreadsheet.xlsx]SWAN!R145C30</stp>
        <tr r="AD145" s="3"/>
      </tp>
      <tp>
        <v>1.0395000000000001</v>
        <stp/>
        <stp>##V3_BDPV12</stp>
        <stp>EURUSD Curncy</stp>
        <stp>PX_YEST_CLOSE</stp>
        <stp>[Crispin Spreadsheet.xlsx]SWAN!R144C30</stp>
        <tr r="AD144" s="3"/>
      </tp>
      <tp>
        <v>1.0395000000000001</v>
        <stp/>
        <stp>##V3_BDPV12</stp>
        <stp>EURUSD Curncy</stp>
        <stp>PX_YEST_CLOSE</stp>
        <stp>[Crispin Spreadsheet.xlsx]SWAN!R158C30</stp>
        <tr r="AD158" s="3"/>
      </tp>
      <tp>
        <v>1.0395000000000001</v>
        <stp/>
        <stp>##V3_BDPV12</stp>
        <stp>EURUSD Curncy</stp>
        <stp>PX_YEST_CLOSE</stp>
        <stp>[Crispin Spreadsheet.xlsx]SWAN!R156C30</stp>
        <tr r="AD156" s="3"/>
      </tp>
      <tp>
        <v>1.0395000000000001</v>
        <stp/>
        <stp>##V3_BDPV12</stp>
        <stp>EURUSD Curncy</stp>
        <stp>PX_YEST_CLOSE</stp>
        <stp>[Crispin Spreadsheet.xlsx]SWAN!R155C30</stp>
        <tr r="AD155" s="3"/>
      </tp>
      <tp>
        <v>1.0395000000000001</v>
        <stp/>
        <stp>##V3_BDPV12</stp>
        <stp>EURUSD Curncy</stp>
        <stp>PX_YEST_CLOSE</stp>
        <stp>[Crispin Spreadsheet.xlsx]SWAN!R154C30</stp>
        <tr r="AD154" s="3"/>
      </tp>
      <tp>
        <v>1.0395000000000001</v>
        <stp/>
        <stp>##V3_BDPV12</stp>
        <stp>EURUSD Curncy</stp>
        <stp>PX_YEST_CLOSE</stp>
        <stp>[Crispin Spreadsheet.xlsx]SWAN!R168C30</stp>
        <tr r="AD168" s="3"/>
      </tp>
      <tp>
        <v>1.0395000000000001</v>
        <stp/>
        <stp>##V3_BDPV12</stp>
        <stp>EURUSD Curncy</stp>
        <stp>PX_YEST_CLOSE</stp>
        <stp>[Crispin Spreadsheet.xlsx]SWAN!R170C30</stp>
        <tr r="AD170" s="3"/>
      </tp>
      <tp>
        <v>1.0395000000000001</v>
        <stp/>
        <stp>##V3_BDPV12</stp>
        <stp>EURUSD Curncy</stp>
        <stp>PX_YEST_CLOSE</stp>
        <stp>[Crispin Spreadsheet.xlsx]SWAN!R174C30</stp>
        <tr r="AD174" s="3"/>
      </tp>
    </main>
    <main first="bofaddin.rtdserver">
      <tp t="s">
        <v>#N/A Requesting Data...3248117229</v>
        <stp/>
        <stp>BDH|9451799376623691862</stp>
        <tr r="Z418" s="1"/>
      </tp>
      <tp t="s">
        <v>#N/A Requesting Data...4233582268</v>
        <stp/>
        <stp>BDH|1386808117668533284</stp>
        <tr r="Z538" s="1"/>
      </tp>
      <tp t="s">
        <v>#N/A Requesting Data...1811637276</v>
        <stp/>
        <stp>BDH|6074193929281926604</stp>
        <tr r="Z56" s="1"/>
      </tp>
      <tp t="s">
        <v>#N/A Requesting Data...3271753159</v>
        <stp/>
        <stp>BDH|1556214527545219681</stp>
        <tr r="Z787" s="1"/>
      </tp>
      <tp t="s">
        <v>#N/A Requesting Data...4293781488</v>
        <stp/>
        <stp>BDH|4949346320896007142</stp>
        <tr r="Z185" s="1"/>
      </tp>
      <tp t="s">
        <v>#N/A Requesting Data...4104386667</v>
        <stp/>
        <stp>BDH|6326651630610039184</stp>
        <tr r="Z816" s="1"/>
      </tp>
      <tp t="s">
        <v>#N/A Requesting Data...3953514156</v>
        <stp/>
        <stp>BDH|5362570046033892540</stp>
        <tr r="Z640" s="1"/>
      </tp>
      <tp t="s">
        <v>#N/A Requesting Data...2478407052</v>
        <stp/>
        <stp>BDH|9395186990714359763</stp>
        <tr r="Z667" s="1"/>
      </tp>
      <tp t="s">
        <v>#N/A Requesting Data...3779667762</v>
        <stp/>
        <stp>BDH|5733370313892489781</stp>
        <tr r="Z77" s="1"/>
      </tp>
      <tp t="s">
        <v>#N/A Requesting Data...3742162087</v>
        <stp/>
        <stp>BDH|2487062694529805027</stp>
        <tr r="Z69" s="1"/>
      </tp>
      <tp t="s">
        <v>#N/A Requesting Data...4289829632</v>
        <stp/>
        <stp>BDH|6469412167547820172</stp>
        <tr r="Z183" s="1"/>
      </tp>
      <tp t="s">
        <v>#N/A Requesting Data...2122882854</v>
        <stp/>
        <stp>BDH|9872003997072723057</stp>
        <tr r="Z332" s="1"/>
      </tp>
      <tp t="s">
        <v>#N/A Requesting Data...2912515221</v>
        <stp/>
        <stp>BDH|7249114610581911470</stp>
        <tr r="Z299" s="1"/>
      </tp>
      <tp t="s">
        <v>#N/A Requesting Data...2278070380</v>
        <stp/>
        <stp>BDH|4222663192169933024</stp>
        <tr r="Z706" s="1"/>
      </tp>
      <tp t="s">
        <v>#N/A Requesting Data...3312511373</v>
        <stp/>
        <stp>BDH|9840020359699139701</stp>
        <tr r="Z689" s="1"/>
      </tp>
      <tp t="s">
        <v>#N/A Requesting Data...2220652777</v>
        <stp/>
        <stp>BDH|6063139555974450413</stp>
        <tr r="Z425" s="1"/>
      </tp>
      <tp t="s">
        <v>#N/A Requesting Data...4245264499</v>
        <stp/>
        <stp>BDH|9493523385296934098</stp>
        <tr r="Z805" s="1"/>
      </tp>
      <tp t="s">
        <v>#N/A Requesting Data...3573906067</v>
        <stp/>
        <stp>BDH|4180493168921215514</stp>
        <tr r="V49" s="8"/>
        <tr r="Z519" s="1"/>
        <tr r="V42" s="7"/>
        <tr r="V57" s="6"/>
        <tr r="Z96" s="3"/>
      </tp>
      <tp t="s">
        <v>#N/A Requesting Data...3318020543</v>
        <stp/>
        <stp>BDH|6081145930487130167</stp>
        <tr r="Z544" s="1"/>
      </tp>
      <tp t="s">
        <v>#N/A Requesting Data...1840825386</v>
        <stp/>
        <stp>BDH|4435258552544754574</stp>
        <tr r="Z15" s="4"/>
        <tr r="Z8" s="4"/>
        <tr r="Z872" s="1"/>
        <tr r="Z160" s="3"/>
      </tp>
    </main>
    <main first="bofaddin.rtdserver">
      <tp t="s">
        <v>#N/A Requesting Data...4120599936</v>
        <stp/>
        <stp>BDH|7316852494192474666</stp>
        <tr r="Z361" s="1"/>
      </tp>
      <tp t="s">
        <v>#N/A Requesting Data...3099304013</v>
        <stp/>
        <stp>BDH|7264507238934898736</stp>
        <tr r="Z564" s="1"/>
      </tp>
      <tp t="s">
        <v>#N/A Requesting Data...2045234885</v>
        <stp/>
        <stp>BDH|2829947182107873678</stp>
        <tr r="V132" s="8"/>
        <tr r="Z714" s="1"/>
        <tr r="V154" s="6"/>
      </tp>
      <tp t="s">
        <v>#N/A Requesting Data...2868561187</v>
        <stp/>
        <stp>BDH|8153570305916299909</stp>
        <tr r="Z428" s="1"/>
      </tp>
      <tp t="s">
        <v>#N/A Requesting Data...3378279486</v>
        <stp/>
        <stp>BDH|6009120944617494631</stp>
        <tr r="V62" s="8"/>
        <tr r="Z600" s="1"/>
        <tr r="V58" s="7"/>
        <tr r="V72" s="6"/>
        <tr r="Z121" s="3"/>
      </tp>
    </main>
    <main first="bofaddin.rtdserver">
      <tp t="s">
        <v>#N/A Requesting Data...3066882209</v>
        <stp/>
        <stp>BDH|5191517269737782396</stp>
        <tr r="Z526" s="1"/>
      </tp>
      <tp t="s">
        <v>#N/A Requesting Data...3104664803</v>
        <stp/>
        <stp>BDH|9065966305553799131</stp>
        <tr r="Z607" s="1"/>
      </tp>
      <tp t="s">
        <v>#N/A Requesting Data...3248387443</v>
        <stp/>
        <stp>BDH|6020675200782393009</stp>
        <tr r="Z216" s="1"/>
      </tp>
      <tp t="s">
        <v>#N/A Requesting Data...2635007226</v>
        <stp/>
        <stp>BDH|3372401535824417266</stp>
        <tr r="Z516" s="1"/>
      </tp>
    </main>
    <main first="bloomberg.rtd">
      <tp>
        <v>21.51</v>
        <stp/>
        <stp>##V3_BDPV12</stp>
        <stp>ABX CN Equity</stp>
        <stp>PX_YEST_CLOSE</stp>
        <stp>[Crispin Spreadsheet.xlsx]FDXC!R11C6</stp>
        <tr r="F11" s="8"/>
      </tp>
      <tp t="s">
        <v>GBp</v>
        <stp/>
        <stp>##V3_BDPV12</stp>
        <stp>MTRO LN Equity</stp>
        <stp>CRNCY</stp>
        <stp>[Crispin Spreadsheet.xlsx]SWAN!R108C4</stp>
        <tr r="D108" s="3"/>
      </tp>
      <tp t="s">
        <v>DKK</v>
        <stp/>
        <stp>##V3_BDPV12</stp>
        <stp>DRLCO DC Equity</stp>
        <stp>CRNCY</stp>
        <stp>[Crispin Spreadsheet.xlsx]OPUS!R100C4</stp>
        <tr r="D100" s="6"/>
      </tp>
      <tp>
        <v>295</v>
        <stp/>
        <stp>##V3_BDPV12</stp>
        <stp>VLX LN Equity</stp>
        <stp>PX_YEST_CLOSE</stp>
        <stp>[Crispin Spreadsheet.xlsx]SWAN!R128C6</stp>
        <tr r="F128" s="3"/>
      </tp>
      <tp>
        <v>45.42</v>
        <stp/>
        <stp>##V3_BDPV12</stp>
        <stp>TLW LN Equity</stp>
        <stp>PX_YEST_CLOSE</stp>
        <stp>[Crispin Spreadsheet.xlsx]SWAN!R127C6</stp>
        <tr r="F127" s="3"/>
      </tp>
      <tp t="s">
        <v>USD</v>
        <stp/>
        <stp>##V3_BDPV12</stp>
        <stp>VSAT US Equity</stp>
        <stp>CRNCY</stp>
        <stp>[Crispin Spreadsheet.xlsx]FDXC!R136C4</stp>
        <tr r="D136" s="8"/>
      </tp>
      <tp t="s">
        <v>GBp</v>
        <stp/>
        <stp>##V3_BDPV12</stp>
        <stp>PLUS LN Equity</stp>
        <stp>CRNCY</stp>
        <stp>[Crispin Spreadsheet.xlsx]FDXC!R121C4</stp>
        <tr r="D121" s="8"/>
      </tp>
      <tp>
        <v>93.06</v>
        <stp/>
        <stp>##V3_BDPV12</stp>
        <stp>VOD LN Equity</stp>
        <stp>PX_YEST_CLOSE</stp>
        <stp>[Crispin Spreadsheet.xlsx]OPUS!R148C6</stp>
        <tr r="F148" s="6"/>
      </tp>
      <tp t="s">
        <v>SGD</v>
        <stp/>
        <stp>##V3_BDPV12</stp>
        <stp>GGR SP Equity</stp>
        <stp>CRNCY</stp>
        <stp>[Crispin Spreadsheet.xlsx]SWAN!R59C4</stp>
        <tr r="D59" s="3"/>
      </tp>
      <tp>
        <v>202.6</v>
        <stp/>
        <stp>##V3_BDPV12</stp>
        <stp>PFG LN Equity</stp>
        <stp>PX_YEST_CLOSE</stp>
        <stp>[Crispin Spreadsheet.xlsx]FDXC!R122C6</stp>
        <tr r="F122" s="8"/>
      </tp>
      <tp t="s">
        <v>USD</v>
        <stp/>
        <stp>##V3_BDPV12</stp>
        <stp>TSLA US Equity</stp>
        <stp>CRNCY</stp>
        <stp>[Crispin Spreadsheet.xlsx]SWAN!R146C4</stp>
        <tr r="D146" s="3"/>
      </tp>
      <tp t="s">
        <v>SEK</v>
        <stp/>
        <stp>##V3_BDPV12</stp>
        <stp>ERICB SS Equity</stp>
        <stp>CRNCY</stp>
        <stp>[Crispin Spreadsheet.xlsx]FDXC!R105C4</stp>
        <tr r="D105" s="8"/>
      </tp>
      <tp t="s">
        <v>USD</v>
        <stp/>
        <stp>##V3_BDPV12</stp>
        <stp>CF US Equity</stp>
        <stp>CRNCY</stp>
        <stp>[Crispin Spreadsheet.xlsx]OPUS!R81C4</stp>
        <tr r="D81" s="6"/>
      </tp>
      <tp>
        <v>13.855</v>
        <stp/>
        <stp>##V3_BDPV12</stp>
        <stp>STERV FH Equity</stp>
        <stp>LAST_PRICE</stp>
        <stp>[Crispin Spreadsheet.xlsx]OEI!R83C7</stp>
        <tr r="G83" s="1"/>
      </tp>
      <tp>
        <v>12.6189</v>
        <stp/>
        <stp>##V3_BDPV12</stp>
        <stp>GBPSEK Curncy</stp>
        <stp>PX_YEST_CLOSE</stp>
        <stp>[Crispin Spreadsheet.xlsx]OPUS!R123C26</stp>
        <tr r="Z123" s="6"/>
      </tp>
    </main>
    <main first="bofaddin.rtdserver">
      <tp t="s">
        <v>#N/A Requesting Data...3565835633</v>
        <stp/>
        <stp>BDH|6528160140026101694</stp>
        <tr r="Z177" s="1"/>
      </tp>
      <tp t="s">
        <v>#N/A Requesting Data...3018864016</v>
        <stp/>
        <stp>BDH|9625870025304575493</stp>
        <tr r="Z340" s="1"/>
      </tp>
      <tp t="s">
        <v>#N/A Requesting Data...3953986806</v>
        <stp/>
        <stp>BDH|5410792648310526586</stp>
        <tr r="Z721" s="1"/>
      </tp>
      <tp t="s">
        <v>#N/A Requesting Data...3073455798</v>
        <stp/>
        <stp>BDH|6518100227234211288</stp>
        <tr r="Z811" s="1"/>
      </tp>
      <tp t="s">
        <v>#N/A Requesting Data...3005757823</v>
        <stp/>
        <stp>BDH|5974656235627076471</stp>
        <tr r="Z270" s="1"/>
      </tp>
      <tp t="s">
        <v>#N/A Requesting Data...3803473707</v>
        <stp/>
        <stp>BDH|4853459645126737109</stp>
        <tr r="Z120" s="1"/>
      </tp>
      <tp t="s">
        <v>#N/A Requesting Data...3123563819</v>
        <stp/>
        <stp>BDH|6278800700664624986</stp>
        <tr r="Z563" s="1"/>
      </tp>
      <tp t="s">
        <v>#N/A Requesting Data...3198117964</v>
        <stp/>
        <stp>BDH|4939215045353697271</stp>
        <tr r="Z830" s="1"/>
      </tp>
    </main>
    <main first="bloomberg.rtd">
      <tp>
        <v>0.82699999999999996</v>
        <stp/>
        <stp>##V3_BDPV12</stp>
        <stp>USDGBp Curncy</stp>
        <stp>PX_YEST_CLOSE</stp>
        <stp>[Crispin Spreadsheet.xlsx]FDXC!R118C26</stp>
        <tr r="Z118" s="8"/>
      </tp>
      <tp>
        <v>0.82699999999999996</v>
        <stp/>
        <stp>##V3_BDPV12</stp>
        <stp>USDGBp Curncy</stp>
        <stp>PX_YEST_CLOSE</stp>
        <stp>[Crispin Spreadsheet.xlsx]FDXC!R119C26</stp>
        <tr r="Z119" s="8"/>
      </tp>
      <tp>
        <v>0.82699999999999996</v>
        <stp/>
        <stp>##V3_BDPV12</stp>
        <stp>USDGBp Curncy</stp>
        <stp>PX_YEST_CLOSE</stp>
        <stp>[Crispin Spreadsheet.xlsx]FDXC!R110C26</stp>
        <tr r="Z110" s="8"/>
      </tp>
      <tp>
        <v>0.82699999999999996</v>
        <stp/>
        <stp>##V3_BDPV12</stp>
        <stp>USDGBp Curncy</stp>
        <stp>PX_YEST_CLOSE</stp>
        <stp>[Crispin Spreadsheet.xlsx]FDXC!R111C26</stp>
        <tr r="Z111" s="8"/>
      </tp>
      <tp>
        <v>0.82699999999999996</v>
        <stp/>
        <stp>##V3_BDPV12</stp>
        <stp>USDGBp Curncy</stp>
        <stp>PX_YEST_CLOSE</stp>
        <stp>[Crispin Spreadsheet.xlsx]FDXC!R112C26</stp>
        <tr r="Z112" s="8"/>
      </tp>
      <tp>
        <v>0.82699999999999996</v>
        <stp/>
        <stp>##V3_BDPV12</stp>
        <stp>USDGBp Curncy</stp>
        <stp>PX_YEST_CLOSE</stp>
        <stp>[Crispin Spreadsheet.xlsx]FDXC!R113C26</stp>
        <tr r="Z113" s="8"/>
      </tp>
      <tp>
        <v>0.82699999999999996</v>
        <stp/>
        <stp>##V3_BDPV12</stp>
        <stp>USDGBp Curncy</stp>
        <stp>PX_YEST_CLOSE</stp>
        <stp>[Crispin Spreadsheet.xlsx]FDXC!R114C26</stp>
        <tr r="Z114" s="8"/>
      </tp>
      <tp>
        <v>0.82699999999999996</v>
        <stp/>
        <stp>##V3_BDPV12</stp>
        <stp>USDGBp Curncy</stp>
        <stp>PX_YEST_CLOSE</stp>
        <stp>[Crispin Spreadsheet.xlsx]FDXC!R116C26</stp>
        <tr r="Z116" s="8"/>
      </tp>
      <tp>
        <v>0.82699999999999996</v>
        <stp/>
        <stp>##V3_BDPV12</stp>
        <stp>USDGBp Curncy</stp>
        <stp>PX_YEST_CLOSE</stp>
        <stp>[Crispin Spreadsheet.xlsx]FDXC!R117C26</stp>
        <tr r="Z117" s="8"/>
      </tp>
      <tp>
        <v>0.82699999999999996</v>
        <stp/>
        <stp>##V3_BDPV12</stp>
        <stp>USDGBp Curncy</stp>
        <stp>PX_YEST_CLOSE</stp>
        <stp>[Crispin Spreadsheet.xlsx]FDXC!R108C26</stp>
        <tr r="Z108" s="8"/>
      </tp>
      <tp>
        <v>0.82699999999999996</v>
        <stp/>
        <stp>##V3_BDPV12</stp>
        <stp>USDGBp Curncy</stp>
        <stp>PX_YEST_CLOSE</stp>
        <stp>[Crispin Spreadsheet.xlsx]FDXC!R109C26</stp>
        <tr r="Z109" s="8"/>
      </tp>
      <tp>
        <v>0.82699999999999996</v>
        <stp/>
        <stp>##V3_BDPV12</stp>
        <stp>USDGBp Curncy</stp>
        <stp>PX_YEST_CLOSE</stp>
        <stp>[Crispin Spreadsheet.xlsx]FDXC!R120C26</stp>
        <tr r="Z120" s="8"/>
      </tp>
      <tp>
        <v>0.82699999999999996</v>
        <stp/>
        <stp>##V3_BDPV12</stp>
        <stp>USDGBp Curncy</stp>
        <stp>PX_YEST_CLOSE</stp>
        <stp>[Crispin Spreadsheet.xlsx]FDXC!R121C26</stp>
        <tr r="Z121" s="8"/>
      </tp>
      <tp>
        <v>0.82699999999999996</v>
        <stp/>
        <stp>##V3_BDPV12</stp>
        <stp>USDGBp Curncy</stp>
        <stp>PX_YEST_CLOSE</stp>
        <stp>[Crispin Spreadsheet.xlsx]FDXC!R122C26</stp>
        <tr r="Z122" s="8"/>
      </tp>
      <tp>
        <v>0.82699999999999996</v>
        <stp/>
        <stp>##V3_BDPV12</stp>
        <stp>USDGBp Curncy</stp>
        <stp>PX_YEST_CLOSE</stp>
        <stp>[Crispin Spreadsheet.xlsx]FDXC!R123C26</stp>
        <tr r="Z123" s="8"/>
      </tp>
      <tp>
        <v>0.82699999999999996</v>
        <stp/>
        <stp>##V3_BDPV12</stp>
        <stp>USDGBp Curncy</stp>
        <stp>PX_YEST_CLOSE</stp>
        <stp>[Crispin Spreadsheet.xlsx]FDXC!R124C26</stp>
        <tr r="Z124" s="8"/>
      </tp>
      <tp>
        <v>0.82699999999999996</v>
        <stp/>
        <stp>##V3_BDPV12</stp>
        <stp>USDGBp Curncy</stp>
        <stp>PX_YEST_CLOSE</stp>
        <stp>[Crispin Spreadsheet.xlsx]FDXC!R125C26</stp>
        <tr r="Z125" s="8"/>
      </tp>
      <tp>
        <v>0.82699999999999996</v>
        <stp/>
        <stp>##V3_BDPV12</stp>
        <stp>USDGBp Curncy</stp>
        <stp>PX_YEST_CLOSE</stp>
        <stp>[Crispin Spreadsheet.xlsx]FDXC!R126C26</stp>
        <tr r="Z126" s="8"/>
      </tp>
    </main>
    <main first="bofaddin.rtdserver">
      <tp t="s">
        <v>#N/A Requesting Data...3182804358</v>
        <stp/>
        <stp>BDH|7818164493935882967</stp>
        <tr r="Z603" s="1"/>
      </tp>
      <tp t="s">
        <v>#N/A Requesting Data...2750400363</v>
        <stp/>
        <stp>BDH|8798015965294066900</stp>
        <tr r="V116" s="8"/>
        <tr r="V51" s="8"/>
        <tr r="Z548" s="1"/>
        <tr r="V46" s="7"/>
        <tr r="V136" s="6"/>
        <tr r="V61" s="6"/>
        <tr r="Z101" s="3"/>
      </tp>
    </main>
    <main first="bloomberg.rtd">
      <tp>
        <v>124.646</v>
        <stp/>
        <stp>##V3_BDPV12</stp>
        <stp>GB00BM8Z2W66 Govt</stp>
        <stp>PX_YEST_CLOSE</stp>
        <stp>[Crispin Spreadsheet.xlsx]OEI!R874C6</stp>
        <tr r="F874" s="1"/>
      </tp>
    </main>
    <main first="bofaddin.rtdserver">
      <tp t="s">
        <v>#N/A Requesting Data...4161400503</v>
        <stp/>
        <stp>BDH|2784950503250281830</stp>
        <tr r="V133" s="8"/>
        <tr r="V71" s="8"/>
        <tr r="V65" s="7"/>
        <tr r="V155" s="6"/>
        <tr r="V82" s="6"/>
      </tp>
      <tp t="s">
        <v>#N/A Requesting Data...2909913210</v>
        <stp/>
        <stp>BDH|7167076003901280575</stp>
        <tr r="Z566" s="1"/>
      </tp>
      <tp t="s">
        <v>#N/A Requesting Data...3000816024</v>
        <stp/>
        <stp>BDH|6536630525081535078</stp>
        <tr r="Z580" s="1"/>
        <tr r="Z115" s="3"/>
      </tp>
      <tp t="s">
        <v>#N/A Requesting Data...3854965494</v>
        <stp/>
        <stp>BDH|4601287543561976022</stp>
        <tr r="Z15" s="1"/>
        <tr r="Z6" s="3"/>
      </tp>
    </main>
    <main first="bloomberg.rtd">
      <tp>
        <v>90.5</v>
        <stp/>
        <stp>##V3_BDPV12</stp>
        <stp>MS US Equity</stp>
        <stp>LAST_PRICE</stp>
        <stp>[Crispin Spreadsheet.xlsx]OEI!R759C7</stp>
        <tr r="G759" s="1"/>
      </tp>
      <tp>
        <v>88.84</v>
        <stp/>
        <stp>##V3_BDPV12</stp>
        <stp>BX US Equity</stp>
        <stp>LAST_PRICE</stp>
        <stp>[Crispin Spreadsheet.xlsx]OEI!R672C7</stp>
        <tr r="G672" s="1"/>
      </tp>
      <tp>
        <v>36.19</v>
        <stp/>
        <stp>##V3_BDPV12</stp>
        <stp>AR US Equity</stp>
        <stp>LAST_PRICE</stp>
        <stp>[Crispin Spreadsheet.xlsx]OEI!R658C7</stp>
        <tr r="G658" s="1"/>
      </tp>
    </main>
    <main first="bofaddin.rtdserver">
      <tp t="s">
        <v>#N/A Requesting Data...2972608108</v>
        <stp/>
        <stp>BDH|5708258038283460494</stp>
        <tr r="Z437" s="1"/>
        <tr r="Z74" s="3"/>
      </tp>
      <tp t="s">
        <v>#N/A Requesting Data...2928102217</v>
        <stp/>
        <stp>BDH|3760021131523828082</stp>
        <tr r="Z552" s="1"/>
      </tp>
      <tp t="s">
        <v>#N/A Requesting Data...2924471896</v>
        <stp/>
        <stp>BDH|2421414434172768437</stp>
        <tr r="Z281" s="1"/>
      </tp>
      <tp t="s">
        <v>#N/A Requesting Data...3140176818</v>
        <stp/>
        <stp>BDH|1034746048693893210</stp>
        <tr r="Z326" s="1"/>
      </tp>
    </main>
    <main first="bloomberg.rtd">
      <tp t="s">
        <v>GBp</v>
        <stp/>
        <stp>##V3_BDPV12</stp>
        <stp>CPG LN Equity</stp>
        <stp>CRNCY</stp>
        <stp>[Crispin Spreadsheet.xlsx]SWAN!R91C4</stp>
        <tr r="D91" s="3"/>
      </tp>
      <tp t="s">
        <v>USD</v>
        <stp/>
        <stp>##V3_BDPV12</stp>
        <stp>IGLN LN Equity</stp>
        <stp>CRNCY</stp>
        <stp>[Crispin Spreadsheet.xlsx]SWAN!R158C4</stp>
        <tr r="D158" s="3"/>
      </tp>
      <tp t="s">
        <v>GBp</v>
        <stp/>
        <stp>##V3_BDPV12</stp>
        <stp>HUW LN Equity</stp>
        <stp>CRNCY</stp>
        <stp>[Crispin Spreadsheet.xlsx]FDXC!R49C4</stp>
        <tr r="D49" s="8"/>
      </tp>
      <tp>
        <v>156.5</v>
        <stp/>
        <stp>##V3_BDPV12</stp>
        <stp>HUW LN Equity</stp>
        <stp>PX_YEST_CLOSE</stp>
        <stp>[Crispin Spreadsheet.xlsx]OPUS!R57C6</stp>
        <tr r="F57" s="6"/>
      </tp>
      <tp t="s">
        <v>GBp</v>
        <stp/>
        <stp>##V3_BDPV12</stp>
        <stp>BVC LN Equity</stp>
        <stp>CRNCY</stp>
        <stp>[Crispin Spreadsheet.xlsx]SWAN!R87C4</stp>
        <tr r="D87" s="3"/>
      </tp>
      <tp t="s">
        <v>#N/A N/A</v>
        <stp/>
        <stp>##V3_BDPV12</stp>
        <stp>ROSN LI Equity</stp>
        <stp>PX_YEST_CLOSE</stp>
        <stp>[Crispin Spreadsheet.xlsx]SWAN!R121C6</stp>
        <tr r="F121" s="3"/>
      </tp>
      <tp>
        <v>70.2</v>
        <stp/>
        <stp>##V3_BDPV12</stp>
        <stp>JSE LN Equity</stp>
        <stp>PX_YEST_CLOSE</stp>
        <stp>[Crispin Spreadsheet.xlsx]OPUS!R61C6</stp>
        <tr r="F61" s="6"/>
      </tp>
      <tp>
        <v>256</v>
        <stp/>
        <stp>##V3_BDPV12</stp>
        <stp>NWG LN Equity</stp>
        <stp>PX_YEST_CLOSE</stp>
        <stp>[Crispin Spreadsheet.xlsx]OPUS!R65C6</stp>
        <tr r="F65" s="6"/>
      </tp>
      <tp>
        <v>27.3</v>
        <stp/>
        <stp>##V3_BDPV12</stp>
        <stp>CPI LN Equity</stp>
        <stp>PX_YEST_CLOSE</stp>
        <stp>[Crispin Spreadsheet.xlsx]OPUS!R52C6</stp>
        <tr r="F52" s="6"/>
      </tp>
      <tp>
        <v>2.1800000000000002</v>
        <stp/>
        <stp>##V3_BDPV12</stp>
        <stp>CDZI US Equity</stp>
        <stp>PX_YEST_CLOSE</stp>
        <stp>[Crispin Spreadsheet.xlsx]SWAN!R136C6</stp>
        <tr r="F136" s="3"/>
      </tp>
      <tp>
        <v>1374</v>
        <stp/>
        <stp>##V3_BDPV12</stp>
        <stp>TGA LN Equity</stp>
        <stp>PX_YEST_CLOSE</stp>
        <stp>[Crispin Spreadsheet.xlsx]FDXC!R65C6</stp>
        <tr r="F65" s="8"/>
      </tp>
      <tp>
        <v>11795</v>
        <stp/>
        <stp>##V3_BDPV12</stp>
        <stp>FLTR LN Equity</stp>
        <stp>PX_YEST_CLOSE</stp>
        <stp>[Crispin Spreadsheet.xlsx]OPUS!R131C6</stp>
        <tr r="F131" s="6"/>
      </tp>
      <tp t="s">
        <v>EUR</v>
        <stp/>
        <stp>##V3_BDPV12</stp>
        <stp>SKG ID Equity</stp>
        <stp>CRNCY</stp>
        <stp>[Crispin Spreadsheet.xlsx]OPUS!R103C4</stp>
        <tr r="D103" s="6"/>
      </tp>
      <tp t="s">
        <v>GBp</v>
        <stp/>
        <stp>##V3_BDPV12</stp>
        <stp>PFG LN Equity</stp>
        <stp>CRNCY</stp>
        <stp>[Crispin Spreadsheet.xlsx]OPUS!R143C4</stp>
        <tr r="D143" s="6"/>
      </tp>
      <tp>
        <v>0.6633</v>
        <stp/>
        <stp>##V3_BDPV12</stp>
        <stp>FRLN US Equity</stp>
        <stp>PX_YEST_CLOSE</stp>
        <stp>[Crispin Spreadsheet.xlsx]SWAN!R141C6</stp>
        <tr r="F141" s="3"/>
      </tp>
      <tp>
        <v>27.88</v>
        <stp/>
        <stp>##V3_BDPV12</stp>
        <stp>AMP IM Equity</stp>
        <stp>PX_YEST_CLOSE</stp>
        <stp>[Crispin Spreadsheet.xlsx]SWAN!R31C6</stp>
        <tr r="F31" s="3"/>
      </tp>
      <tp>
        <v>1589.5</v>
        <stp/>
        <stp>##V3_BDPV12</stp>
        <stp>ABF LN Equity</stp>
        <stp>PX_YEST_CLOSE</stp>
        <stp>[Crispin Spreadsheet.xlsx]FDXC!R40C6</stp>
        <tr r="F40" s="8"/>
      </tp>
      <tp t="s">
        <v>GBp</v>
        <stp/>
        <stp>##V3_BDPV12</stp>
        <stp>PDG LN Equity</stp>
        <stp>CRNCY</stp>
        <stp>[Crispin Spreadsheet.xlsx]OPUS!R68C4</stp>
        <tr r="D68" s="6"/>
      </tp>
      <tp>
        <v>63.95</v>
        <stp/>
        <stp>##V3_BDPV12</stp>
        <stp>AO/ LN Equity</stp>
        <stp>PX_YEST_CLOSE</stp>
        <stp>[Crispin Spreadsheet.xlsx]SWAN!R80C6</stp>
        <tr r="F80" s="3"/>
      </tp>
      <tp>
        <v>6678</v>
        <stp/>
        <stp>##V3_BDPV12</stp>
        <stp>CFA Index</stp>
        <stp>LAST_PRICE</stp>
        <stp>[Crispin Spreadsheet.xlsx]OEI!R86C7</stp>
        <tr r="G86" s="1"/>
      </tp>
      <tp>
        <v>3945</v>
        <stp/>
        <stp>##V3_BDPV12</stp>
        <stp>VGA Index</stp>
        <stp>LAST_PRICE</stp>
        <stp>[Crispin Spreadsheet.xlsx]OEI!R87C7</stp>
        <tr r="G87" s="1"/>
      </tp>
      <tp>
        <v>617.5</v>
        <stp/>
        <stp>##V3_BDPV12</stp>
        <stp>ORSTED DC Equity</stp>
        <stp>LAST_PRICE</stp>
        <stp>[Crispin Spreadsheet.xlsx]OEI!R70C7</stp>
        <tr r="G70" s="1"/>
      </tp>
      <tp>
        <v>25.62</v>
        <stp/>
        <stp>##V3_BDPV12</stp>
        <stp>COLR BB Equity</stp>
        <stp>LAST_PRICE</stp>
        <stp>[Crispin Spreadsheet.xlsx]OEI!R39C7</stp>
        <tr r="G39" s="1"/>
      </tp>
      <tp>
        <v>8.42</v>
        <stp/>
        <stp>##V3_BDPV12</stp>
        <stp>UA US Equity</stp>
        <stp>LAST_PRICE</stp>
        <stp>[Crispin Spreadsheet.xlsx]OEI!R814C7</stp>
        <tr r="G814" s="1"/>
      </tp>
      <tp>
        <v>194.1</v>
        <stp/>
        <stp>##V3_BDPV12</stp>
        <stp>SFOR LN Equity</stp>
        <stp>PX_YEST_CLOSE</stp>
        <stp>[Crispin Spreadsheet.xlsx]SWAN!R122C6</stp>
        <tr r="F122" s="3"/>
      </tp>
      <tp t="s">
        <v>CAD</v>
        <stp/>
        <stp>##V3_BDPV12</stp>
        <stp>ABX CN Equity</stp>
        <stp>CRNCY</stp>
        <stp>[Crispin Spreadsheet.xlsx]FDXC!R11C4</stp>
        <tr r="D11" s="8"/>
      </tp>
      <tp>
        <v>164.66</v>
        <stp/>
        <stp>##V3_BDPV12</stp>
        <stp>PHAU LN Equity</stp>
        <stp>PX_YEST_CLOSE</stp>
        <stp>[Crispin Spreadsheet.xlsx]SWAN!R155C6</stp>
        <tr r="F155" s="3"/>
      </tp>
      <tp>
        <v>125.7</v>
        <stp/>
        <stp>##V3_BDPV12</stp>
        <stp>MKS LN Equity</stp>
        <stp>PX_YEST_CLOSE</stp>
        <stp>[Crispin Spreadsheet.xlsx]FDXC!R118C6</stp>
        <tr r="F118" s="8"/>
      </tp>
      <tp t="s">
        <v>GBp</v>
        <stp/>
        <stp>##V3_BDPV12</stp>
        <stp>MKS LN Equity</stp>
        <stp>CRNCY</stp>
        <stp>[Crispin Spreadsheet.xlsx]OPUS!R138C4</stp>
        <tr r="D138" s="6"/>
      </tp>
      <tp t="s">
        <v>GBp</v>
        <stp/>
        <stp>##V3_BDPV12</stp>
        <stp>NWG LN Equity</stp>
        <stp>CRNCY</stp>
        <stp>[Crispin Spreadsheet.xlsx]SWAN!R110C4</stp>
        <tr r="D110" s="3"/>
      </tp>
      <tp>
        <v>0.28499999999999998</v>
        <stp/>
        <stp>##V3_BDPV12</stp>
        <stp>GGR SP Equity</stp>
        <stp>PX_YEST_CLOSE</stp>
        <stp>[Crispin Spreadsheet.xlsx]SWAN!R59C6</stp>
        <tr r="F59" s="3"/>
      </tp>
      <tp>
        <v>213.53</v>
        <stp/>
        <stp>##V3_BDPV12</stp>
        <stp>V US Equity</stp>
        <stp>LAST_PRICE</stp>
        <stp>[Crispin Spreadsheet.xlsx]OEI!R821C7</stp>
        <tr r="G821" s="1"/>
      </tp>
      <tp>
        <v>19.02</v>
        <stp/>
        <stp>##V3_BDPV12</stp>
        <stp>T US Equity</stp>
        <stp>LAST_PRICE</stp>
        <stp>[Crispin Spreadsheet.xlsx]OEI!R663C7</stp>
        <tr r="G663" s="1"/>
      </tp>
      <tp>
        <v>1</v>
        <stp/>
        <stp>##V3_BDPV12</stp>
        <stp>USDCAD Curncy</stp>
        <stp>QUOTE_FACTOR</stp>
        <stp>[Crispin Spreadsheet.xlsx]FDXC!R82C12</stp>
        <tr r="L82" s="8"/>
      </tp>
      <tp>
        <v>1</v>
        <stp/>
        <stp>##V3_BDPV12</stp>
        <stp>USDCAD Curncy</stp>
        <stp>QUOTE_FACTOR</stp>
        <stp>[Crispin Spreadsheet.xlsx]FDXC!R12C12</stp>
        <tr r="L12" s="8"/>
      </tp>
      <tp>
        <v>1</v>
        <stp/>
        <stp>##V3_BDPV12</stp>
        <stp>USDCAD Curncy</stp>
        <stp>QUOTE_FACTOR</stp>
        <stp>[Crispin Spreadsheet.xlsx]FDXC!R13C12</stp>
        <tr r="L13" s="8"/>
      </tp>
      <tp>
        <v>1</v>
        <stp/>
        <stp>##V3_BDPV12</stp>
        <stp>USDCAD Curncy</stp>
        <stp>QUOTE_FACTOR</stp>
        <stp>[Crispin Spreadsheet.xlsx]FDXC!R11C12</stp>
        <tr r="L11" s="8"/>
      </tp>
      <tp>
        <v>1</v>
        <stp/>
        <stp>##V3_BDPV12</stp>
        <stp>USDSGD Curncy</stp>
        <stp>QUOTE_FACTOR</stp>
        <stp>[Crispin Spreadsheet.xlsx]FDXC!R28C12</stp>
        <tr r="L28" s="8"/>
      </tp>
      <tp>
        <v>331.3</v>
        <stp/>
        <stp>##V3_BDPV12</stp>
        <stp>AKRBP NO Equity</stp>
        <stp>LAST_PRICE</stp>
        <stp>[Crispin Spreadsheet.xlsx]OPE!R16C7</stp>
        <tr r="G16" s="7"/>
      </tp>
      <tp>
        <v>108.62</v>
        <stp/>
        <stp>##V3_BDPV12</stp>
        <stp>CF US Equity</stp>
        <stp>PX_YEST_CLOSE</stp>
        <stp>[Crispin Spreadsheet.xlsx]OPUS!R81C6</stp>
        <tr r="F81" s="6"/>
      </tp>
      <tp>
        <v>81.55</v>
        <stp/>
        <stp>##V3_BDPV12</stp>
        <stp>CURY LN Equity</stp>
        <stp>LAST_PRICE</stp>
        <stp>[Crispin Spreadsheet.xlsx]OPE!R38C7</stp>
        <tr r="G38" s="7"/>
      </tp>
      <tp t="s">
        <v>GBP</v>
        <stp/>
        <stp>##V3_BDPV12</stp>
        <stp>GB00BM8Z2W66 Govt</stp>
        <stp>CRNCY</stp>
        <stp>[Crispin Spreadsheet.xlsx]OEI!R874C4</stp>
        <tr r="D874" s="1"/>
      </tp>
      <tp>
        <v>87.41</v>
        <stp/>
        <stp>##V3_BDPV12</stp>
        <stp>GE US Equity</stp>
        <stp>LAST_PRICE</stp>
        <stp>[Crispin Spreadsheet.xlsx]OEI!R721C7</stp>
        <tr r="G721" s="1"/>
      </tp>
      <tp>
        <v>327</v>
        <stp/>
        <stp>##V3_BDPV12</stp>
        <stp>HD US Equity</stp>
        <stp>LAST_PRICE</stp>
        <stp>[Crispin Spreadsheet.xlsx]OEI!R730C7</stp>
        <tr r="G730" s="1"/>
      </tp>
      <tp>
        <v>699.6</v>
        <stp/>
        <stp>##V3_BDPV12</stp>
        <stp>MC FP Equity</stp>
        <stp>LAST_PRICE</stp>
        <stp>[Crispin Spreadsheet.xlsx]OEI!R117C7</stp>
        <tr r="G117" s="1"/>
      </tp>
      <tp>
        <v>202.6</v>
        <stp/>
        <stp>##V3_BDPV12</stp>
        <stp>PFG LN Equity</stp>
        <stp>PX_YEST_CLOSE</stp>
        <stp>[Crispin Spreadsheet.xlsx]SWAN!R118C6</stp>
        <tr r="F118" s="3"/>
      </tp>
      <tp>
        <v>1841</v>
        <stp/>
        <stp>##V3_BDPV12</stp>
        <stp>CPG LN Equity</stp>
        <stp>PX_YEST_CLOSE</stp>
        <stp>[Crispin Spreadsheet.xlsx]SWAN!R91C6</stp>
        <tr r="F91" s="3"/>
      </tp>
      <tp t="s">
        <v>USD</v>
        <stp/>
        <stp>##V3_BDPV12</stp>
        <stp>ERIC US Equity</stp>
        <stp>CRNCY</stp>
        <stp>[Crispin Spreadsheet.xlsx]OPUS!R157C4</stp>
        <tr r="D157" s="6"/>
      </tp>
      <tp>
        <v>27.7</v>
        <stp/>
        <stp>##V3_BDPV12</stp>
        <stp>BVC LN Equity</stp>
        <stp>PX_YEST_CLOSE</stp>
        <stp>[Crispin Spreadsheet.xlsx]SWAN!R87C6</stp>
        <tr r="F87" s="3"/>
      </tp>
      <tp t="s">
        <v>GBp</v>
        <stp/>
        <stp>##V3_BDPV12</stp>
        <stp>SRP LN Equity</stp>
        <stp>CRNCY</stp>
        <stp>[Crispin Spreadsheet.xlsx]FDXC!R123C4</stp>
        <tr r="D123" s="8"/>
      </tp>
      <tp t="s">
        <v>GBp</v>
        <stp/>
        <stp>##V3_BDPV12</stp>
        <stp>HUW LN Equity</stp>
        <stp>CRNCY</stp>
        <stp>[Crispin Spreadsheet.xlsx]OPUS!R57C4</stp>
        <tr r="D57" s="6"/>
      </tp>
      <tp>
        <v>156.5</v>
        <stp/>
        <stp>##V3_BDPV12</stp>
        <stp>HUW LN Equity</stp>
        <stp>PX_YEST_CLOSE</stp>
        <stp>[Crispin Spreadsheet.xlsx]FDXC!R49C6</stp>
        <tr r="F49" s="8"/>
      </tp>
      <tp t="s">
        <v>GBp</v>
        <stp/>
        <stp>##V3_BDPV12</stp>
        <stp>TGA LN Equity</stp>
        <stp>CRNCY</stp>
        <stp>[Crispin Spreadsheet.xlsx]FDXC!R65C4</stp>
        <tr r="D65" s="8"/>
      </tp>
      <tp t="s">
        <v>GBp</v>
        <stp/>
        <stp>##V3_BDPV12</stp>
        <stp>CPI LN Equity</stp>
        <stp>CRNCY</stp>
        <stp>[Crispin Spreadsheet.xlsx]OPUS!R52C4</stp>
        <tr r="D52" s="6"/>
      </tp>
      <tp t="s">
        <v>EUR</v>
        <stp/>
        <stp>##V3_BDPV12</stp>
        <stp>AMP IM Equity</stp>
        <stp>CRNCY</stp>
        <stp>[Crispin Spreadsheet.xlsx]SWAN!R31C4</stp>
        <tr r="D31" s="3"/>
      </tp>
      <tp>
        <v>612.6</v>
        <stp/>
        <stp>##V3_BDPV12</stp>
        <stp>HWDN LN Equity</stp>
        <stp>PX_YEST_CLOSE</stp>
        <stp>[Crispin Spreadsheet.xlsx]OPUS!R133C6</stp>
        <tr r="F133" s="6"/>
      </tp>
      <tp>
        <v>28.3</v>
        <stp/>
        <stp>##V3_BDPV12</stp>
        <stp>PDG LN Equity</stp>
        <stp>PX_YEST_CLOSE</stp>
        <stp>[Crispin Spreadsheet.xlsx]OPUS!R68C6</stp>
        <tr r="F68" s="6"/>
      </tp>
      <tp t="s">
        <v>GBp</v>
        <stp/>
        <stp>##V3_BDPV12</stp>
        <stp>ABF LN Equity</stp>
        <stp>CRNCY</stp>
        <stp>[Crispin Spreadsheet.xlsx]FDXC!R40C4</stp>
        <tr r="D40" s="8"/>
      </tp>
      <tp>
        <v>132.81</v>
        <stp/>
        <stp>##V3_BDPV12</stp>
        <stp>AGCO US Equity</stp>
        <stp>PX_YEST_CLOSE</stp>
        <stp>[Crispin Spreadsheet.xlsx]OPUS!R152C6</stp>
        <tr r="F152" s="6"/>
      </tp>
      <tp t="s">
        <v>GBp</v>
        <stp/>
        <stp>##V3_BDPV12</stp>
        <stp>LRE LN Equity</stp>
        <stp>CRNCY</stp>
        <stp>[Crispin Spreadsheet.xlsx]SWAN!R103C4</stp>
        <tr r="D103" s="3"/>
      </tp>
      <tp t="s">
        <v>GBp</v>
        <stp/>
        <stp>##V3_BDPV12</stp>
        <stp>JSE LN Equity</stp>
        <stp>CRNCY</stp>
        <stp>[Crispin Spreadsheet.xlsx]OPUS!R61C4</stp>
        <tr r="D61" s="6"/>
      </tp>
      <tp t="s">
        <v>GBp</v>
        <stp/>
        <stp>##V3_BDPV12</stp>
        <stp>NWG LN Equity</stp>
        <stp>CRNCY</stp>
        <stp>[Crispin Spreadsheet.xlsx]OPUS!R65C4</stp>
        <tr r="D65" s="6"/>
      </tp>
      <tp>
        <v>99.536000000000001</v>
        <stp/>
        <stp>##V3_BDPV12</stp>
        <stp>GB00BL68HG94 Govt</stp>
        <stp>LAST_PRICE</stp>
        <stp>[Crispin Spreadsheet.xlsx]OEI!R871C7</stp>
        <tr r="G871" s="1"/>
      </tp>
      <tp t="s">
        <v>GBp</v>
        <stp/>
        <stp>##V3_BDPV12</stp>
        <stp>AO/ LN Equity</stp>
        <stp>CRNCY</stp>
        <stp>[Crispin Spreadsheet.xlsx]SWAN!R80C4</stp>
        <tr r="D80" s="3"/>
      </tp>
      <tp>
        <v>11.9389</v>
        <stp/>
        <stp>##V3_BDPV12</stp>
        <stp>GBPNOK Curncy</stp>
        <stp>PX_YEST_CLOSE</stp>
        <stp>[Crispin Spreadsheet.xlsx]OPUS!R115C26</stp>
        <tr r="Z115" s="6"/>
      </tp>
      <tp>
        <v>11.9389</v>
        <stp/>
        <stp>##V3_BDPV12</stp>
        <stp>GBPNOK Curncy</stp>
        <stp>PX_YEST_CLOSE</stp>
        <stp>[Crispin Spreadsheet.xlsx]OPUS!R114C26</stp>
        <tr r="Z114" s="6"/>
      </tp>
      <tp>
        <v>11.9389</v>
        <stp/>
        <stp>##V3_BDPV12</stp>
        <stp>GBPNOK Curncy</stp>
        <stp>PX_YEST_CLOSE</stp>
        <stp>[Crispin Spreadsheet.xlsx]OPUS!R116C26</stp>
        <tr r="Z116" s="6"/>
      </tp>
      <tp t="s">
        <v>USD</v>
        <stp/>
        <stp>##V3_BDPV12</stp>
        <stp>GCZ2 Comdty</stp>
        <stp>CRNCY</stp>
        <stp>[Crispin Spreadsheet.xlsx]OEI!R850C4</stp>
        <tr r="D850" s="1"/>
      </tp>
      <tp>
        <v>17.081299999999999</v>
        <stp/>
        <stp>##V3_BDPV12</stp>
        <stp>USDZAr Curncy</stp>
        <stp>PX_YEST_CLOSE</stp>
        <stp>[Crispin Spreadsheet.xlsx]FDXC!R101C26</stp>
        <tr r="Z101" s="8"/>
      </tp>
      <tp>
        <v>17.081299999999999</v>
        <stp/>
        <stp>##V3_BDPV12</stp>
        <stp>USDZAr Curncy</stp>
        <stp>PX_YEST_CLOSE</stp>
        <stp>[Crispin Spreadsheet.xlsx]FDXC!R102C26</stp>
        <tr r="Z102" s="8"/>
      </tp>
      <tp>
        <v>50.98</v>
        <stp/>
        <stp>##V3_BDPV12</stp>
        <stp>JD US Equity</stp>
        <stp>LAST_PRICE</stp>
        <stp>[Crispin Spreadsheet.xlsx]OEI!R733C7</stp>
        <tr r="G733" s="1"/>
      </tp>
      <tp>
        <v>96.98</v>
        <stp/>
        <stp>##V3_BDPV12</stp>
        <stp>DG FP Equity</stp>
        <stp>LAST_PRICE</stp>
        <stp>[Crispin Spreadsheet.xlsx]OEI!R140C7</stp>
        <tr r="G140" s="1"/>
      </tp>
      <tp>
        <v>125.7</v>
        <stp/>
        <stp>##V3_BDPV12</stp>
        <stp>MKS LN Equity</stp>
        <stp>PX_YEST_CLOSE</stp>
        <stp>[Crispin Spreadsheet.xlsx]OPUS!R64C6</stp>
        <tr r="F64" s="6"/>
      </tp>
      <tp>
        <v>908</v>
        <stp/>
        <stp>##V3_BDPV12</stp>
        <stp>MPE LN Equity</stp>
        <stp>PX_YEST_CLOSE</stp>
        <stp>[Crispin Spreadsheet.xlsx]SWAN!R109C6</stp>
        <tr r="F109" s="3"/>
      </tp>
      <tp t="s">
        <v>EUR</v>
        <stp/>
        <stp>##V3_BDPV12</stp>
        <stp>SRS IM Equity</stp>
        <stp>CRNCY</stp>
        <stp>[Crispin Spreadsheet.xlsx]OPUS!R20C4</stp>
        <tr r="D20" s="6"/>
      </tp>
      <tp>
        <v>979</v>
        <stp/>
        <stp>##V3_BDPV12</stp>
        <stp>PSON LN Equity</stp>
        <stp>PX_YEST_CLOSE</stp>
        <stp>[Crispin Spreadsheet.xlsx]OPUS!R140C6</stp>
        <tr r="F140" s="6"/>
      </tp>
      <tp t="s">
        <v>GBp</v>
        <stp/>
        <stp>##V3_BDPV12</stp>
        <stp>AEP LN Equity</stp>
        <stp>CRNCY</stp>
        <stp>[Crispin Spreadsheet.xlsx]SWAN!R79C4</stp>
        <tr r="D79" s="3"/>
      </tp>
      <tp>
        <v>8</v>
        <stp/>
        <stp>##V3_BDPV12</stp>
        <stp>317 HK Equity</stp>
        <stp>PX_YEST_CLOSE</stp>
        <stp>[Crispin Spreadsheet.xlsx]OEI!R209C6</stp>
        <tr r="F209" s="1"/>
      </tp>
      <tp>
        <v>979</v>
        <stp/>
        <stp>##V3_BDPV12</stp>
        <stp>PSON LN Equity</stp>
        <stp>PX_YEST_CLOSE</stp>
        <stp>[Crispin Spreadsheet.xlsx]FDXC!R119C6</stp>
        <tr r="F119" s="8"/>
      </tp>
      <tp>
        <v>287.60000000000002</v>
        <stp/>
        <stp>##V3_BDPV12</stp>
        <stp>388 HK Equity</stp>
        <stp>PX_YEST_CLOSE</stp>
        <stp>[Crispin Spreadsheet.xlsx]OEI!R210C6</stp>
        <tr r="F210" s="1"/>
      </tp>
      <tp t="s">
        <v>USD</v>
        <stp/>
        <stp>##V3_BDPV12</stp>
        <stp>BMA US Equity</stp>
        <stp>CRNCY</stp>
        <stp>[Crispin Spreadsheet.xlsx]SWAN!R134C4</stp>
        <tr r="D134" s="3"/>
      </tp>
      <tp t="s">
        <v>USD</v>
        <stp/>
        <stp>##V3_BDPV12</stp>
        <stp>VAL US Equity</stp>
        <stp>CRNCY</stp>
        <stp>[Crispin Spreadsheet.xlsx]SWAN!R149C4</stp>
        <tr r="D149" s="3"/>
      </tp>
      <tp t="s">
        <v>GBp</v>
        <stp/>
        <stp>##V3_BDPV12</stp>
        <stp>OBD LN Equity</stp>
        <stp>CRNCY</stp>
        <stp>[Crispin Spreadsheet.xlsx]SWAN!R111C4</stp>
        <tr r="D111" s="3"/>
      </tp>
      <tp>
        <v>1.3029999999999999</v>
        <stp/>
        <stp>##V3_BDPV12</stp>
        <stp>SRS IM Equity</stp>
        <stp>PX_YEST_CLOSE</stp>
        <stp>[Crispin Spreadsheet.xlsx]SWAN!R33C6</stp>
        <tr r="F33" s="3"/>
      </tp>
      <tp t="s">
        <v>HKD</v>
        <stp/>
        <stp>##V3_BDPV12</stp>
        <stp>16 HK Equity</stp>
        <stp>CRNCY</stp>
        <stp>[Crispin Spreadsheet.xlsx]OEI!R215C4</stp>
        <tr r="D215" s="1"/>
      </tp>
      <tp>
        <v>6.22</v>
        <stp/>
        <stp>##V3_BDPV12</stp>
        <stp>ONTEX BB Equity</stp>
        <stp>LAST_PRICE</stp>
        <stp>[Crispin Spreadsheet.xlsx]OEI!R42C7</stp>
        <tr r="G42" s="1"/>
      </tp>
      <tp>
        <v>859.7</v>
        <stp/>
        <stp>##V3_BDPV12</stp>
        <stp>NOVOB DC Equity</stp>
        <stp>LAST_PRICE</stp>
        <stp>[Crispin Spreadsheet.xlsx]OEI!R69C7</stp>
        <tr r="G69" s="1"/>
      </tp>
      <tp t="s">
        <v>CAD</v>
        <stp/>
        <stp>##V3_BDPV12</stp>
        <stp>ABX CN Equity</stp>
        <stp>CRNCY</stp>
        <stp>[Crispin Spreadsheet.xlsx]FDXC!R82C4</stp>
        <tr r="D82" s="8"/>
      </tp>
      <tp>
        <v>267.5</v>
        <stp/>
        <stp>##V3_BDPV12</stp>
        <stp>HTG LN Equity</stp>
        <stp>PX_YEST_CLOSE</stp>
        <stp>[Crispin Spreadsheet.xlsx]SWAN!R97C6</stp>
        <tr r="F97" s="3"/>
      </tp>
      <tp>
        <v>6.32</v>
        <stp/>
        <stp>##V3_BDPV12</stp>
        <stp>ERIC US Equity</stp>
        <stp>PX_YEST_CLOSE</stp>
        <stp>[Crispin Spreadsheet.xlsx]FDXC!R135C6</stp>
        <tr r="F135" s="8"/>
      </tp>
      <tp>
        <v>9.07</v>
        <stp/>
        <stp>##V3_BDPV12</stp>
        <stp>WHC AU Equity</stp>
        <stp>PX_YEST_CLOSE</stp>
        <stp>[Crispin Spreadsheet.xlsx]SWAN!R10C6</stp>
        <tr r="F10" s="3"/>
      </tp>
      <tp>
        <v>215.6</v>
        <stp/>
        <stp>##V3_BDPV12</stp>
        <stp>EMG LN Equity</stp>
        <stp>PX_YEST_CLOSE</stp>
        <stp>[Crispin Spreadsheet.xlsx]OPUS!R63C6</stp>
        <tr r="F63" s="6"/>
      </tp>
      <tp t="s">
        <v>USD</v>
        <stp/>
        <stp>##V3_BDPV12</stp>
        <stp>UBER US Equity</stp>
        <stp>CRNCY</stp>
        <stp>[Crispin Spreadsheet.xlsx]SWAN!R148C4</stp>
        <tr r="D148" s="3"/>
      </tp>
      <tp>
        <v>156.5</v>
        <stp/>
        <stp>##V3_BDPV12</stp>
        <stp>HUW LN Equity</stp>
        <stp>PX_YEST_CLOSE</stp>
        <stp>[Crispin Spreadsheet.xlsx]SWAN!R96C6</stp>
        <tr r="F96" s="3"/>
      </tp>
      <tp t="s">
        <v>GBp</v>
        <stp/>
        <stp>##V3_BDPV12</stp>
        <stp>TGA LN Equity</stp>
        <stp>CRNCY</stp>
        <stp>[Crispin Spreadsheet.xlsx]SWAN!R125C4</stp>
        <tr r="D125" s="3"/>
      </tp>
      <tp t="s">
        <v>GBp</v>
        <stp/>
        <stp>##V3_BDPV12</stp>
        <stp>JSE LN Equity</stp>
        <stp>CRNCY</stp>
        <stp>[Crispin Spreadsheet.xlsx]SWAN!R101C4</stp>
        <tr r="D101" s="3"/>
      </tp>
      <tp t="s">
        <v>USD</v>
        <stp/>
        <stp>##V3_BDPV12</stp>
        <stp>AGCO US Equity</stp>
        <stp>CRNCY</stp>
        <stp>[Crispin Spreadsheet.xlsx]FDXC!R130C4</stp>
        <tr r="D130" s="8"/>
      </tp>
      <tp t="s">
        <v>CAD</v>
        <stp/>
        <stp>##V3_BDPV12</stp>
        <stp>PEY CN Equity</stp>
        <stp>CRNCY</stp>
        <stp>[Crispin Spreadsheet.xlsx]SWAN!R18C4</stp>
        <tr r="D18" s="3"/>
      </tp>
      <tp t="s">
        <v>GBp</v>
        <stp/>
        <stp>##V3_BDPV12</stp>
        <stp>LRE LN Equity</stp>
        <stp>CRNCY</stp>
        <stp>[Crispin Spreadsheet.xlsx]OPUS!R62C4</stp>
        <tr r="D62" s="6"/>
      </tp>
      <tp>
        <v>15.49</v>
        <stp/>
        <stp>##V3_BDPV12</stp>
        <stp>CNHI IM Equity</stp>
        <stp>PX_YEST_CLOSE</stp>
        <stp>[Crispin Spreadsheet.xlsx]OPUS!R106C6</stp>
        <tr r="F106" s="6"/>
      </tp>
      <tp t="s">
        <v>GBp</v>
        <stp/>
        <stp>##V3_BDPV12</stp>
        <stp>BP/ LN Equity</stp>
        <stp>CRNCY</stp>
        <stp>[Crispin Spreadsheet.xlsx]OPUS!R50C4</stp>
        <tr r="D50" s="6"/>
      </tp>
      <tp t="s">
        <v>GBp</v>
        <stp/>
        <stp>##V3_BDPV12</stp>
        <stp>BA/ LN Equity</stp>
        <stp>CRNCY</stp>
        <stp>[Crispin Spreadsheet.xlsx]FDXC!R41C4</stp>
        <tr r="D41" s="8"/>
      </tp>
      <tp>
        <v>8.8439999999999994</v>
        <stp/>
        <stp>##V3_BDPV12</stp>
        <stp>MOCORP FH Equity</stp>
        <stp>LAST_PRICE</stp>
        <stp>[Crispin Spreadsheet.xlsx]OEI!R82C7</stp>
        <tr r="G82" s="1"/>
      </tp>
      <tp>
        <v>6711</v>
        <stp/>
        <stp>##V3_BDPV12</stp>
        <stp>CFA Index</stp>
        <stp>PX_YEST_CLOSE</stp>
        <stp>[Crispin Spreadsheet.xlsx]OEI!R86C6</stp>
        <tr r="F86" s="1"/>
      </tp>
      <tp>
        <v>108.85</v>
        <stp/>
        <stp>##V3_BDPV12</stp>
        <stp>CF US Equity</stp>
        <stp>LAST_PRICE</stp>
        <stp>[Crispin Spreadsheet.xlsx]OEI!R677C7</stp>
        <tr r="G677" s="1"/>
      </tp>
      <tp>
        <v>443.19</v>
        <stp/>
        <stp>##V3_BDPV12</stp>
        <stp>DE US Equity</stp>
        <stp>LAST_PRICE</stp>
        <stp>[Crispin Spreadsheet.xlsx]OEI!R694C7</stp>
        <tr r="G694" s="1"/>
      </tp>
      <tp t="s">
        <v>USD</v>
        <stp/>
        <stp>##V3_BDPV12</stp>
        <stp>NFLX US Equity</stp>
        <stp>CRNCY</stp>
        <stp>[Crispin Spreadsheet.xlsx]SWAN!R145C4</stp>
        <tr r="D145" s="3"/>
      </tp>
      <tp t="s">
        <v>GBp</v>
        <stp/>
        <stp>##V3_BDPV12</stp>
        <stp>ICP LN Equity</stp>
        <stp>CRNCY</stp>
        <stp>[Crispin Spreadsheet.xlsx]SWAN!R99C4</stp>
        <tr r="D99" s="3"/>
      </tp>
      <tp t="s">
        <v>GBp</v>
        <stp/>
        <stp>##V3_BDPV12</stp>
        <stp>PDG LN Equity</stp>
        <stp>CRNCY</stp>
        <stp>[Crispin Spreadsheet.xlsx]SWAN!R114C4</stp>
        <tr r="D114" s="3"/>
      </tp>
      <tp t="s">
        <v>USD</v>
        <stp/>
        <stp>##V3_BDPV12</stp>
        <stp>MCG US Equity</stp>
        <stp>CRNCY</stp>
        <stp>[Crispin Spreadsheet.xlsx]SWAN!R144C4</stp>
        <tr r="D144" s="3"/>
      </tp>
      <tp t="s">
        <v>GBp</v>
        <stp/>
        <stp>##V3_BDPV12</stp>
        <stp>PHNX LN Equity</stp>
        <stp>CRNCY</stp>
        <stp>[Crispin Spreadsheet.xlsx]SWAN!R115C4</stp>
        <tr r="D115" s="3"/>
      </tp>
      <tp>
        <v>126.9</v>
        <stp/>
        <stp>##V3_BDPV12</stp>
        <stp>BT/A LN Equity</stp>
        <stp>PX_YEST_CLOSE</stp>
        <stp>[Crispin Spreadsheet.xlsx]OPUS!R129C6</stp>
        <tr r="F129" s="6"/>
      </tp>
      <tp>
        <v>806.8</v>
        <stp/>
        <stp>##V3_BDPV12</stp>
        <stp>BA/ LN Equity</stp>
        <stp>PX_YEST_CLOSE</stp>
        <stp>[Crispin Spreadsheet.xlsx]OPUS!R48C6</stp>
        <tr r="F48" s="6"/>
      </tp>
      <tp>
        <v>10.2681</v>
        <stp/>
        <stp>##V3_BDPV12</stp>
        <stp>EURNOK Curncy</stp>
        <stp>PX_YEST_CLOSE</stp>
        <stp>[Crispin Spreadsheet.xlsx]SWAN!R171C30</stp>
        <tr r="AD171" s="3"/>
      </tp>
      <tp>
        <v>187</v>
        <stp/>
        <stp>##V3_BDPV12</stp>
        <stp>RI FP Equity</stp>
        <stp>LAST_PRICE</stp>
        <stp>[Crispin Spreadsheet.xlsx]OEI!R119C7</stp>
        <tr r="G119" s="1"/>
      </tp>
      <tp>
        <v>13.15</v>
        <stp/>
        <stp>##V3_BDPV12</stp>
        <stp>IF IM Equity</stp>
        <stp>LAST_PRICE</stp>
        <stp>[Crispin Spreadsheet.xlsx]OEI!R236C7</stp>
        <tr r="G236" s="1"/>
      </tp>
      <tp>
        <v>258</v>
        <stp/>
        <stp>##V3_BDPV12</stp>
        <stp>ONT LN Equity</stp>
        <stp>PX_YEST_CLOSE</stp>
        <stp>[Crispin Spreadsheet.xlsx]OPUS!R66C6</stp>
        <tr r="F66" s="6"/>
      </tp>
      <tp>
        <v>121.94799999999999</v>
        <stp/>
        <stp>##V3_BDPV12</stp>
        <stp>GB00BM8Z2W66 Govt</stp>
        <stp>LAST_PRICE</stp>
        <stp>[Crispin Spreadsheet.xlsx]OEI!R874C7</stp>
        <tr r="G874" s="1"/>
      </tp>
      <tp t="s">
        <v>CAD</v>
        <stp/>
        <stp>##V3_BDPV12</stp>
        <stp>EDV CN Equity</stp>
        <stp>CRNCY</stp>
        <stp>[Crispin Spreadsheet.xlsx]FDXC!R12C4</stp>
        <tr r="D12" s="8"/>
      </tp>
      <tp t="s">
        <v>GBp</v>
        <stp/>
        <stp>##V3_BDPV12</stp>
        <stp>SRP LN Equity</stp>
        <stp>CRNCY</stp>
        <stp>[Crispin Spreadsheet.xlsx]OPUS!R74C4</stp>
        <tr r="D74" s="6"/>
      </tp>
      <tp t="s">
        <v>CAD</v>
        <stp/>
        <stp>##V3_BDPV12</stp>
        <stp>PEY CN Equity</stp>
        <stp>CRNCY</stp>
        <stp>[Crispin Spreadsheet.xlsx]FDXC!R13C4</stp>
        <tr r="D13" s="8"/>
      </tp>
      <tp>
        <v>1870</v>
        <stp/>
        <stp>##V3_BDPV12</stp>
        <stp>PLUS LN Equity</stp>
        <stp>PX_YEST_CLOSE</stp>
        <stp>[Crispin Spreadsheet.xlsx]SWAN!R116C6</stp>
        <tr r="F116" s="3"/>
      </tp>
      <tp>
        <v>126.9</v>
        <stp/>
        <stp>##V3_BDPV12</stp>
        <stp>BT/A LN Equity</stp>
        <stp>PX_YEST_CLOSE</stp>
        <stp>[Crispin Spreadsheet.xlsx]FDXC!R111C6</stp>
        <tr r="F111" s="8"/>
      </tp>
      <tp>
        <v>1.3029999999999999</v>
        <stp/>
        <stp>##V3_BDPV12</stp>
        <stp>SRS IM Equity</stp>
        <stp>PX_YEST_CLOSE</stp>
        <stp>[Crispin Spreadsheet.xlsx]FDXC!R89C6</stp>
        <tr r="F89" s="8"/>
      </tp>
      <tp>
        <v>4460</v>
        <stp/>
        <stp>##V3_BDPV12</stp>
        <stp>SSW SJ Equity</stp>
        <stp>PX_YEST_CLOSE</stp>
        <stp>[Crispin Spreadsheet.xlsx]OPUS!R120C6</stp>
        <tr r="F120" s="6"/>
      </tp>
      <tp>
        <v>31.8</v>
        <stp/>
        <stp>##V3_BDPV12</stp>
        <stp>NODL NO Equity</stp>
        <stp>PX_YEST_CLOSE</stp>
        <stp>[Crispin Spreadsheet.xlsx]OPUS!R115C6</stp>
        <tr r="F115" s="6"/>
      </tp>
      <tp>
        <v>64.099999999999994</v>
        <stp/>
        <stp>##V3_BDPV12</stp>
        <stp>VAL US Equity</stp>
        <stp>PX_YEST_CLOSE</stp>
        <stp>[Crispin Spreadsheet.xlsx]FDXC!R74C6</stp>
        <tr r="F74" s="8"/>
      </tp>
      <tp t="s">
        <v>GBp</v>
        <stp/>
        <stp>##V3_BDPV12</stp>
        <stp>PFG LN Equity</stp>
        <stp>CRNCY</stp>
        <stp>[Crispin Spreadsheet.xlsx]FDXC!R60C4</stp>
        <tr r="D60" s="8"/>
      </tp>
      <tp>
        <v>13.68</v>
        <stp/>
        <stp>##V3_BDPV12</stp>
        <stp>BMA US Equity</stp>
        <stp>PX_YEST_CLOSE</stp>
        <stp>[Crispin Spreadsheet.xlsx]FDXC!R68C6</stp>
        <tr r="F68" s="8"/>
      </tp>
      <tp t="s">
        <v>GBp</v>
        <stp/>
        <stp>##V3_BDPV12</stp>
        <stp>TUNG LN Equity</stp>
        <stp>CRNCY</stp>
        <stp>[Crispin Spreadsheet.xlsx]OPUS!R147C4</stp>
        <tr r="D147" s="6"/>
      </tp>
      <tp>
        <v>239.5</v>
        <stp/>
        <stp>##V3_BDPV12</stp>
        <stp>UHR SW Equity</stp>
        <stp>PX_YEST_CLOSE</stp>
        <stp>[Crispin Spreadsheet.xlsx]SWAN!R74C6</stp>
        <tr r="F74" s="3"/>
      </tp>
      <tp>
        <v>1</v>
        <stp/>
        <stp>##V3_BDPV12</stp>
        <stp>EURMYR Curncy</stp>
        <stp>QUOTE_FACTOR</stp>
        <stp>[Crispin Spreadsheet.xlsx]SWAN!R42C12</stp>
        <tr r="L42" s="3"/>
      </tp>
      <tp>
        <v>1</v>
        <stp/>
        <stp>##V3_BDPV12</stp>
        <stp>EURMYR Curncy</stp>
        <stp>QUOTE_FACTOR</stp>
        <stp>[Crispin Spreadsheet.xlsx]SWAN!R41C12</stp>
        <tr r="L41" s="3"/>
      </tp>
      <tp>
        <v>1</v>
        <stp/>
        <stp>##V3_BDPV12</stp>
        <stp>GBPJPY Curncy</stp>
        <stp>QUOTE_FACTOR</stp>
        <stp>[Crispin Spreadsheet.xlsx]OPUS!R23C12</stp>
        <tr r="L23" s="6"/>
      </tp>
      <tp>
        <v>168.364</v>
        <stp/>
        <stp>##V3_BDPV12</stp>
        <stp>GBPJPY Curncy</stp>
        <stp>PX_YEST_CLOSE</stp>
        <stp>[Crispin Spreadsheet.xlsx]OPUS!R111C26</stp>
        <tr r="Z111" s="6"/>
      </tp>
      <tp>
        <v>168.364</v>
        <stp/>
        <stp>##V3_BDPV12</stp>
        <stp>GBPJPY Curncy</stp>
        <stp>PX_YEST_CLOSE</stp>
        <stp>[Crispin Spreadsheet.xlsx]OPUS!R110C26</stp>
        <tr r="Z110" s="6"/>
      </tp>
      <tp>
        <v>10.31</v>
        <stp/>
        <stp>##V3_BDPV12</stp>
        <stp>VK FP Equity</stp>
        <stp>LAST_PRICE</stp>
        <stp>[Crispin Spreadsheet.xlsx]OEI!R138C7</stp>
        <tr r="G138" s="1"/>
      </tp>
      <tp t="s">
        <v>ZAr</v>
        <stp/>
        <stp>##V3_BDPV12</stp>
        <stp>ANG SJ Equity</stp>
        <stp>CRNCY</stp>
        <stp>[Crispin Spreadsheet.xlsx]SWAN!R62C4</stp>
        <tr r="D62" s="3"/>
      </tp>
      <tp t="s">
        <v>NOK</v>
        <stp/>
        <stp>##V3_BDPV12</stp>
        <stp>YAR NO Equity</stp>
        <stp>CRNCY</stp>
        <stp>[Crispin Spreadsheet.xlsx]FDXC!R25C4</stp>
        <tr r="D25" s="8"/>
      </tp>
      <tp>
        <v>159.06</v>
        <stp/>
        <stp>##V3_BDPV12</stp>
        <stp>BARC LN Equity</stp>
        <stp>PX_YEST_CLOSE</stp>
        <stp>[Crispin Spreadsheet.xlsx]FDXC!R110C6</stp>
        <tr r="F110" s="8"/>
      </tp>
      <tp>
        <v>467.6</v>
        <stp/>
        <stp>##V3_BDPV12</stp>
        <stp>YAR NO Equity</stp>
        <stp>PX_YEST_CLOSE</stp>
        <stp>[Crispin Spreadsheet.xlsx]OPUS!R116C6</stp>
        <tr r="F116" s="6"/>
      </tp>
      <tp>
        <v>1.3029999999999999</v>
        <stp/>
        <stp>##V3_BDPV12</stp>
        <stp>SRS IM Equity</stp>
        <stp>PX_YEST_CLOSE</stp>
        <stp>[Crispin Spreadsheet.xlsx]OPUS!R107C6</stp>
        <tr r="F107" s="6"/>
      </tp>
      <tp>
        <v>170.5</v>
        <stp/>
        <stp>##V3_BDPV12</stp>
        <stp>SRP LN Equity</stp>
        <stp>PX_YEST_CLOSE</stp>
        <stp>[Crispin Spreadsheet.xlsx]OPUS!R144C6</stp>
        <tr r="F144" s="6"/>
      </tp>
      <tp t="s">
        <v>MYR</v>
        <stp/>
        <stp>##V3_BDPV12</stp>
        <stp>KLK MK Equity</stp>
        <stp>CRNCY</stp>
        <stp>[Crispin Spreadsheet.xlsx]SWAN!R41C4</stp>
        <tr r="D41" s="3"/>
      </tp>
      <tp>
        <v>457</v>
        <stp/>
        <stp>##V3_BDPV12</stp>
        <stp>KIST LN Equity</stp>
        <stp>PX_YEST_CLOSE</stp>
        <stp>[Crispin Spreadsheet.xlsx]SWAN!R102C6</stp>
        <tr r="F102" s="3"/>
      </tp>
      <tp>
        <v>3.16</v>
        <stp/>
        <stp>##V3_BDPV12</stp>
        <stp>880 HK Equity</stp>
        <stp>PX_YEST_CLOSE</stp>
        <stp>[Crispin Spreadsheet.xlsx]OEI!R214C6</stp>
        <tr r="F214" s="1"/>
      </tp>
      <tp t="s">
        <v>GBp</v>
        <stp/>
        <stp>##V3_BDPV12</stp>
        <stp>HWDN LN Equity</stp>
        <stp>CRNCY</stp>
        <stp>[Crispin Spreadsheet.xlsx]FDXC!R114C4</stp>
        <tr r="D114" s="8"/>
      </tp>
      <tp>
        <v>361.16</v>
        <stp/>
        <stp>##V3_BDPV12</stp>
        <stp>LULU US Equity</stp>
        <stp>PX_YEST_CLOSE</stp>
        <stp>[Crispin Spreadsheet.xlsx]SWAN!R143C6</stp>
        <tr r="F143" s="3"/>
      </tp>
      <tp t="s">
        <v>GBp</v>
        <stp/>
        <stp>##V3_BDPV12</stp>
        <stp>EMG LN Equity</stp>
        <stp>CRNCY</stp>
        <stp>[Crispin Spreadsheet.xlsx]SWAN!R106C4</stp>
        <tr r="D106" s="3"/>
      </tp>
      <tp>
        <v>118.68</v>
        <stp/>
        <stp>##V3_BDPV12</stp>
        <stp>IKA Comdty</stp>
        <stp>LAST_PRICE</stp>
        <stp>[Crispin Spreadsheet.xlsx]OEI!R838C7</stp>
        <tr r="G838" s="1"/>
      </tp>
      <tp>
        <v>80.373000000000005</v>
        <stp/>
        <stp>##V3_BDPV12</stp>
        <stp>GB00BZB26Y51 Govt</stp>
        <stp>LAST_PRICE</stp>
        <stp>[Crispin Spreadsheet.xlsx]SWAN!R162C7</stp>
        <tr r="G162" s="3"/>
      </tp>
      <tp>
        <v>327.6465</v>
        <stp/>
        <stp>##V3_BDPV12</stp>
        <stp>.AREQIMP G Index</stp>
        <stp>LAST_PRICE</stp>
        <stp>[Crispin Spreadsheet.xlsx]OEI!R896C13</stp>
        <tr r="M896" s="1"/>
      </tp>
      <tp t="s">
        <v>#N/A Real Time</v>
        <stp/>
        <stp>##V3_BDPV12</stp>
        <stp>ROSN LI Equity</stp>
        <stp>LAST_PRICE</stp>
        <stp>[Crispin Spreadsheet.xlsx]OPE!R58C7</stp>
        <tr r="G58" s="7"/>
      </tp>
      <tp>
        <v>4.6064999999999996</v>
        <stp/>
        <stp>##V3_BDPV12</stp>
        <stp>NOKIA FH Equity</stp>
        <stp>LAST_PRICE</stp>
        <stp>[Crispin Spreadsheet.xlsx]OEI!R80C7</stp>
        <tr r="G80" s="1"/>
      </tp>
      <tp t="s">
        <v>GBP</v>
        <stp/>
        <stp>##V3_BDPV12</stp>
        <stp>GB00BDX8CX86 Govt</stp>
        <stp>CRNCY</stp>
        <stp>[Crispin Spreadsheet.xlsx]OEI!R875C4</stp>
        <tr r="D875" s="1"/>
      </tp>
      <tp>
        <v>348.81</v>
        <stp/>
        <stp>##V3_BDPV12</stp>
        <stp>MA US Equity</stp>
        <stp>LAST_PRICE</stp>
        <stp>[Crispin Spreadsheet.xlsx]OEI!R753C7</stp>
        <tr r="G753" s="1"/>
      </tp>
      <tp>
        <v>174.52</v>
        <stp/>
        <stp>##V3_BDPV12</stp>
        <stp>BA US Equity</stp>
        <stp>LAST_PRICE</stp>
        <stp>[Crispin Spreadsheet.xlsx]OEI!R673C7</stp>
        <tr r="G673" s="1"/>
      </tp>
      <tp>
        <v>28.195</v>
        <stp/>
        <stp>##V3_BDPV12</stp>
        <stp>AD NA Equity</stp>
        <stp>LAST_PRICE</stp>
        <stp>[Crispin Spreadsheet.xlsx]OEI!R326C7</stp>
        <tr r="G326" s="1"/>
      </tp>
      <tp>
        <v>113.1875</v>
        <stp/>
        <stp>##V3_BDPV12</stp>
        <stp>TYA Comdty</stp>
        <stp>LAST_PRICE</stp>
        <stp>[Crispin Spreadsheet.xlsx]OEI!R839C7</stp>
        <tr r="G839" s="1"/>
      </tp>
      <tp>
        <v>29.31</v>
        <stp/>
        <stp>##V3_BDPV12</stp>
        <stp>TIPS LN Equity</stp>
        <stp>PX_YEST_CLOSE</stp>
        <stp>[Crispin Spreadsheet.xlsx]SWAN!R124C6</stp>
        <tr r="F124" s="3"/>
      </tp>
      <tp t="s">
        <v>ZAr</v>
        <stp/>
        <stp>##V3_BDPV12</stp>
        <stp>SSW SJ Equity</stp>
        <stp>CRNCY</stp>
        <stp>[Crispin Spreadsheet.xlsx]FDXC!R102C4</stp>
        <tr r="D102" s="8"/>
      </tp>
      <tp>
        <v>1.3912800000000001</v>
        <stp/>
        <stp>##V3_BDPV12</stp>
        <stp>EURCAD Curncy</stp>
        <stp>PX_YEST_CLOSE</stp>
        <stp>[Crispin Spreadsheet.xlsx]OPE!R7C26</stp>
        <tr r="Z7" s="7"/>
      </tp>
      <tp>
        <v>1.3912800000000001</v>
        <stp/>
        <stp>##V3_BDPV12</stp>
        <stp>EURCAD Curncy</stp>
        <stp>PX_YEST_CLOSE</stp>
        <stp>[Crispin Spreadsheet.xlsx]OPE!R6C26</stp>
        <tr r="Z6" s="7"/>
      </tp>
      <tp t="s">
        <v>USD</v>
        <stp/>
        <stp>##V3_BDPV12</stp>
        <stp>TDG US Equity</stp>
        <stp>CRNCY</stp>
        <stp>[Crispin Spreadsheet.xlsx]SWAN!R147C4</stp>
        <tr r="D147" s="3"/>
      </tp>
      <tp t="s">
        <v>#N/A N/A</v>
        <stp/>
        <stp>##V3_BDPV12</stp>
        <stp>TUNG LN Equity</stp>
        <stp>PX_YEST_CLOSE</stp>
        <stp>[Crispin Spreadsheet.xlsx]FDXC!R125C6</stp>
        <tr r="F125" s="8"/>
      </tp>
      <tp t="s">
        <v>GBp</v>
        <stp/>
        <stp>##V3_BDPV12</stp>
        <stp>POLY LN Equity</stp>
        <stp>CRNCY</stp>
        <stp>[Crispin Spreadsheet.xlsx]SWAN!R117C4</stp>
        <tr r="D117" s="3"/>
      </tp>
      <tp>
        <v>159.06</v>
        <stp/>
        <stp>##V3_BDPV12</stp>
        <stp>BARC LN Equity</stp>
        <stp>PX_YEST_CLOSE</stp>
        <stp>[Crispin Spreadsheet.xlsx]OPUS!R128C6</stp>
        <tr r="F128" s="6"/>
      </tp>
      <tp>
        <v>1.3914299999999999</v>
        <stp/>
        <stp>##V3_BDPV12</stp>
        <stp>GB00BDX8CX86 Govt</stp>
        <stp>MOST_RECENT_REPORTED_FACTOR</stp>
        <stp>[Crispin Spreadsheet.xlsx]OEI!R875C7</stp>
        <tr r="G875" s="1"/>
      </tp>
      <tp>
        <v>17.77</v>
        <stp/>
        <stp>##V3_BDPV12</stp>
        <stp>EURZAr Curncy</stp>
        <stp>PX_YEST_CLOSE</stp>
        <stp>[Crispin Spreadsheet.xlsx]OEI!R369C30</stp>
        <tr r="AD369" s="1"/>
      </tp>
      <tp>
        <v>17.77</v>
        <stp/>
        <stp>##V3_BDPV12</stp>
        <stp>EURZAr Curncy</stp>
        <stp>PX_YEST_CLOSE</stp>
        <stp>[Crispin Spreadsheet.xlsx]OEI!R371C30</stp>
        <tr r="AD371" s="1"/>
      </tp>
      <tp>
        <v>17.77</v>
        <stp/>
        <stp>##V3_BDPV12</stp>
        <stp>EURZAr Curncy</stp>
        <stp>PX_YEST_CLOSE</stp>
        <stp>[Crispin Spreadsheet.xlsx]OEI!R370C30</stp>
        <tr r="AD370" s="1"/>
      </tp>
      <tp>
        <v>17.77</v>
        <stp/>
        <stp>##V3_BDPV12</stp>
        <stp>EURZAr Curncy</stp>
        <stp>PX_YEST_CLOSE</stp>
        <stp>[Crispin Spreadsheet.xlsx]OEI!R372C30</stp>
        <tr r="AD372" s="1"/>
      </tp>
      <tp>
        <v>10.849</v>
        <stp/>
        <stp>##V3_BDPV12</stp>
        <stp>EURSEK Curncy</stp>
        <stp>PX_YEST_CLOSE</stp>
        <stp>[Crispin Spreadsheet.xlsx]OEI!R900C30</stp>
        <tr r="AD900" s="1"/>
      </tp>
      <tp>
        <v>1.4313</v>
        <stp/>
        <stp>##V3_BDPV12</stp>
        <stp>EURSGD Curncy</stp>
        <stp>PX_YEST_CLOSE</stp>
        <stp>[Crispin Spreadsheet.xlsx]OEI!R881C30</stp>
        <tr r="AD881" s="1"/>
      </tp>
      <tp>
        <v>1.0395000000000001</v>
        <stp/>
        <stp>##V3_BDPV12</stp>
        <stp>EURUSD Curncy</stp>
        <stp>PX_YEST_CLOSE</stp>
        <stp>[Crispin Spreadsheet.xlsx]OEI!R887C30</stp>
        <tr r="AD887" s="1"/>
      </tp>
      <tp>
        <v>1.0395000000000001</v>
        <stp/>
        <stp>##V3_BDPV12</stp>
        <stp>EURUSD Curncy</stp>
        <stp>PX_YEST_CLOSE</stp>
        <stp>[Crispin Spreadsheet.xlsx]OEI!R886C30</stp>
        <tr r="AD886" s="1"/>
      </tp>
      <tp>
        <v>1.0395000000000001</v>
        <stp/>
        <stp>##V3_BDPV12</stp>
        <stp>EURUSD Curncy</stp>
        <stp>PX_YEST_CLOSE</stp>
        <stp>[Crispin Spreadsheet.xlsx]OEI!R884C30</stp>
        <tr r="AD884" s="1"/>
      </tp>
      <tp>
        <v>1.0395000000000001</v>
        <stp/>
        <stp>##V3_BDPV12</stp>
        <stp>EURUSD Curncy</stp>
        <stp>PX_YEST_CLOSE</stp>
        <stp>[Crispin Spreadsheet.xlsx]OEI!R883C30</stp>
        <tr r="AD883" s="1"/>
      </tp>
      <tp>
        <v>1.0395000000000001</v>
        <stp/>
        <stp>##V3_BDPV12</stp>
        <stp>EURUSD Curncy</stp>
        <stp>PX_YEST_CLOSE</stp>
        <stp>[Crispin Spreadsheet.xlsx]OEI!R889C30</stp>
        <tr r="AD889" s="1"/>
      </tp>
      <tp>
        <v>1.0395000000000001</v>
        <stp/>
        <stp>##V3_BDPV12</stp>
        <stp>EURUSD Curncy</stp>
        <stp>PX_YEST_CLOSE</stp>
        <stp>[Crispin Spreadsheet.xlsx]OEI!R888C30</stp>
        <tr r="AD888" s="1"/>
      </tp>
      <tp>
        <v>1.0395000000000001</v>
        <stp/>
        <stp>##V3_BDPV12</stp>
        <stp>EURUSD Curncy</stp>
        <stp>PX_YEST_CLOSE</stp>
        <stp>[Crispin Spreadsheet.xlsx]OEI!R894C30</stp>
        <tr r="AD894" s="1"/>
      </tp>
      <tp>
        <v>1.0395000000000001</v>
        <stp/>
        <stp>##V3_BDPV12</stp>
        <stp>EURUSD Curncy</stp>
        <stp>PX_YEST_CLOSE</stp>
        <stp>[Crispin Spreadsheet.xlsx]OEI!R891C30</stp>
        <tr r="AD891" s="1"/>
      </tp>
      <tp>
        <v>1.0395000000000001</v>
        <stp/>
        <stp>##V3_BDPV12</stp>
        <stp>EURUSD Curncy</stp>
        <stp>PX_YEST_CLOSE</stp>
        <stp>[Crispin Spreadsheet.xlsx]OEI!R890C30</stp>
        <tr r="AD890" s="1"/>
      </tp>
      <tp>
        <v>1.0395000000000001</v>
        <stp/>
        <stp>##V3_BDPV12</stp>
        <stp>EURUSD Curncy</stp>
        <stp>PX_YEST_CLOSE</stp>
        <stp>[Crispin Spreadsheet.xlsx]OEI!R827C30</stp>
        <tr r="AD827" s="1"/>
      </tp>
      <tp>
        <v>1.0395000000000001</v>
        <stp/>
        <stp>##V3_BDPV12</stp>
        <stp>EURUSD Curncy</stp>
        <stp>PX_YEST_CLOSE</stp>
        <stp>[Crispin Spreadsheet.xlsx]OEI!R826C30</stp>
        <tr r="AD826" s="1"/>
      </tp>
      <tp>
        <v>1.0395000000000001</v>
        <stp/>
        <stp>##V3_BDPV12</stp>
        <stp>EURUSD Curncy</stp>
        <stp>PX_YEST_CLOSE</stp>
        <stp>[Crispin Spreadsheet.xlsx]OEI!R825C30</stp>
        <tr r="AD825" s="1"/>
      </tp>
      <tp>
        <v>1.0395000000000001</v>
        <stp/>
        <stp>##V3_BDPV12</stp>
        <stp>EURUSD Curncy</stp>
        <stp>PX_YEST_CLOSE</stp>
        <stp>[Crispin Spreadsheet.xlsx]OEI!R824C30</stp>
        <tr r="AD824" s="1"/>
      </tp>
      <tp>
        <v>1.0395000000000001</v>
        <stp/>
        <stp>##V3_BDPV12</stp>
        <stp>EURUSD Curncy</stp>
        <stp>PX_YEST_CLOSE</stp>
        <stp>[Crispin Spreadsheet.xlsx]OEI!R823C30</stp>
        <tr r="AD823" s="1"/>
      </tp>
      <tp>
        <v>1.0395000000000001</v>
        <stp/>
        <stp>##V3_BDPV12</stp>
        <stp>EURUSD Curncy</stp>
        <stp>PX_YEST_CLOSE</stp>
        <stp>[Crispin Spreadsheet.xlsx]OEI!R822C30</stp>
        <tr r="AD822" s="1"/>
      </tp>
      <tp>
        <v>1.0395000000000001</v>
        <stp/>
        <stp>##V3_BDPV12</stp>
        <stp>EURUSD Curncy</stp>
        <stp>PX_YEST_CLOSE</stp>
        <stp>[Crispin Spreadsheet.xlsx]OEI!R821C30</stp>
        <tr r="AD821" s="1"/>
      </tp>
      <tp>
        <v>1.0395000000000001</v>
        <stp/>
        <stp>##V3_BDPV12</stp>
        <stp>EURUSD Curncy</stp>
        <stp>PX_YEST_CLOSE</stp>
        <stp>[Crispin Spreadsheet.xlsx]OEI!R820C30</stp>
        <tr r="AD820" s="1"/>
      </tp>
      <tp>
        <v>1.0395000000000001</v>
        <stp/>
        <stp>##V3_BDPV12</stp>
        <stp>EURUSD Curncy</stp>
        <stp>PX_YEST_CLOSE</stp>
        <stp>[Crispin Spreadsheet.xlsx]OEI!R829C30</stp>
        <tr r="AD829" s="1"/>
      </tp>
      <tp>
        <v>1.0395000000000001</v>
        <stp/>
        <stp>##V3_BDPV12</stp>
        <stp>EURUSD Curncy</stp>
        <stp>PX_YEST_CLOSE</stp>
        <stp>[Crispin Spreadsheet.xlsx]OEI!R828C30</stp>
        <tr r="AD828" s="1"/>
      </tp>
      <tp>
        <v>1.0395000000000001</v>
        <stp/>
        <stp>##V3_BDPV12</stp>
        <stp>EURUSD Curncy</stp>
        <stp>PX_YEST_CLOSE</stp>
        <stp>[Crispin Spreadsheet.xlsx]OEI!R830C30</stp>
        <tr r="AD830" s="1"/>
      </tp>
      <tp>
        <v>1.0395000000000001</v>
        <stp/>
        <stp>##V3_BDPV12</stp>
        <stp>EURUSD Curncy</stp>
        <stp>PX_YEST_CLOSE</stp>
        <stp>[Crispin Spreadsheet.xlsx]OEI!R839C30</stp>
        <tr r="AD839" s="1"/>
      </tp>
      <tp>
        <v>1.0395000000000001</v>
        <stp/>
        <stp>##V3_BDPV12</stp>
        <stp>EURUSD Curncy</stp>
        <stp>PX_YEST_CLOSE</stp>
        <stp>[Crispin Spreadsheet.xlsx]OEI!R807C30</stp>
        <tr r="AD807" s="1"/>
      </tp>
      <tp>
        <v>1.0395000000000001</v>
        <stp/>
        <stp>##V3_BDPV12</stp>
        <stp>EURUSD Curncy</stp>
        <stp>PX_YEST_CLOSE</stp>
        <stp>[Crispin Spreadsheet.xlsx]OEI!R806C30</stp>
        <tr r="AD806" s="1"/>
      </tp>
      <tp>
        <v>1.0395000000000001</v>
        <stp/>
        <stp>##V3_BDPV12</stp>
        <stp>EURUSD Curncy</stp>
        <stp>PX_YEST_CLOSE</stp>
        <stp>[Crispin Spreadsheet.xlsx]OEI!R805C30</stp>
        <tr r="AD805" s="1"/>
      </tp>
      <tp>
        <v>1.0395000000000001</v>
        <stp/>
        <stp>##V3_BDPV12</stp>
        <stp>EURUSD Curncy</stp>
        <stp>PX_YEST_CLOSE</stp>
        <stp>[Crispin Spreadsheet.xlsx]OEI!R804C30</stp>
        <tr r="AD804" s="1"/>
      </tp>
      <tp>
        <v>1.0395000000000001</v>
        <stp/>
        <stp>##V3_BDPV12</stp>
        <stp>EURUSD Curncy</stp>
        <stp>PX_YEST_CLOSE</stp>
        <stp>[Crispin Spreadsheet.xlsx]OEI!R803C30</stp>
        <tr r="AD803" s="1"/>
      </tp>
      <tp>
        <v>1.0395000000000001</v>
        <stp/>
        <stp>##V3_BDPV12</stp>
        <stp>EURUSD Curncy</stp>
        <stp>PX_YEST_CLOSE</stp>
        <stp>[Crispin Spreadsheet.xlsx]OEI!R802C30</stp>
        <tr r="AD802" s="1"/>
      </tp>
      <tp>
        <v>1.0395000000000001</v>
        <stp/>
        <stp>##V3_BDPV12</stp>
        <stp>EURUSD Curncy</stp>
        <stp>PX_YEST_CLOSE</stp>
        <stp>[Crispin Spreadsheet.xlsx]OEI!R801C30</stp>
        <tr r="AD801" s="1"/>
      </tp>
      <tp>
        <v>1.0395000000000001</v>
        <stp/>
        <stp>##V3_BDPV12</stp>
        <stp>EURUSD Curncy</stp>
        <stp>PX_YEST_CLOSE</stp>
        <stp>[Crispin Spreadsheet.xlsx]OEI!R800C30</stp>
        <tr r="AD800" s="1"/>
      </tp>
      <tp>
        <v>1.0395000000000001</v>
        <stp/>
        <stp>##V3_BDPV12</stp>
        <stp>EURUSD Curncy</stp>
        <stp>PX_YEST_CLOSE</stp>
        <stp>[Crispin Spreadsheet.xlsx]OEI!R809C30</stp>
        <tr r="AD809" s="1"/>
      </tp>
      <tp>
        <v>1.0395000000000001</v>
        <stp/>
        <stp>##V3_BDPV12</stp>
        <stp>EURUSD Curncy</stp>
        <stp>PX_YEST_CLOSE</stp>
        <stp>[Crispin Spreadsheet.xlsx]OEI!R808C30</stp>
        <tr r="AD808" s="1"/>
      </tp>
      <tp>
        <v>1.0395000000000001</v>
        <stp/>
        <stp>##V3_BDPV12</stp>
        <stp>EURUSD Curncy</stp>
        <stp>PX_YEST_CLOSE</stp>
        <stp>[Crispin Spreadsheet.xlsx]OEI!R817C30</stp>
        <tr r="AD817" s="1"/>
      </tp>
      <tp>
        <v>1.0395000000000001</v>
        <stp/>
        <stp>##V3_BDPV12</stp>
        <stp>EURUSD Curncy</stp>
        <stp>PX_YEST_CLOSE</stp>
        <stp>[Crispin Spreadsheet.xlsx]OEI!R816C30</stp>
        <tr r="AD816" s="1"/>
      </tp>
      <tp>
        <v>1.0395000000000001</v>
        <stp/>
        <stp>##V3_BDPV12</stp>
        <stp>EURUSD Curncy</stp>
        <stp>PX_YEST_CLOSE</stp>
        <stp>[Crispin Spreadsheet.xlsx]OEI!R815C30</stp>
        <tr r="AD815" s="1"/>
      </tp>
      <tp>
        <v>1.0395000000000001</v>
        <stp/>
        <stp>##V3_BDPV12</stp>
        <stp>EURUSD Curncy</stp>
        <stp>PX_YEST_CLOSE</stp>
        <stp>[Crispin Spreadsheet.xlsx]OEI!R814C30</stp>
        <tr r="AD814" s="1"/>
      </tp>
      <tp>
        <v>1.0395000000000001</v>
        <stp/>
        <stp>##V3_BDPV12</stp>
        <stp>EURUSD Curncy</stp>
        <stp>PX_YEST_CLOSE</stp>
        <stp>[Crispin Spreadsheet.xlsx]OEI!R813C30</stp>
        <tr r="AD813" s="1"/>
      </tp>
      <tp>
        <v>1.0395000000000001</v>
        <stp/>
        <stp>##V3_BDPV12</stp>
        <stp>EURUSD Curncy</stp>
        <stp>PX_YEST_CLOSE</stp>
        <stp>[Crispin Spreadsheet.xlsx]OEI!R812C30</stp>
        <tr r="AD812" s="1"/>
      </tp>
      <tp>
        <v>1.0395000000000001</v>
        <stp/>
        <stp>##V3_BDPV12</stp>
        <stp>EURUSD Curncy</stp>
        <stp>PX_YEST_CLOSE</stp>
        <stp>[Crispin Spreadsheet.xlsx]OEI!R811C30</stp>
        <tr r="AD811" s="1"/>
      </tp>
      <tp>
        <v>1.0395000000000001</v>
        <stp/>
        <stp>##V3_BDPV12</stp>
        <stp>EURUSD Curncy</stp>
        <stp>PX_YEST_CLOSE</stp>
        <stp>[Crispin Spreadsheet.xlsx]OEI!R810C30</stp>
        <tr r="AD810" s="1"/>
      </tp>
      <tp>
        <v>1.0395000000000001</v>
        <stp/>
        <stp>##V3_BDPV12</stp>
        <stp>EURUSD Curncy</stp>
        <stp>PX_YEST_CLOSE</stp>
        <stp>[Crispin Spreadsheet.xlsx]OEI!R819C30</stp>
        <tr r="AD819" s="1"/>
      </tp>
      <tp>
        <v>1.0395000000000001</v>
        <stp/>
        <stp>##V3_BDPV12</stp>
        <stp>EURUSD Curncy</stp>
        <stp>PX_YEST_CLOSE</stp>
        <stp>[Crispin Spreadsheet.xlsx]OEI!R818C30</stp>
        <tr r="AD818" s="1"/>
      </tp>
      <tp>
        <v>1.0395000000000001</v>
        <stp/>
        <stp>##V3_BDPV12</stp>
        <stp>EURUSD Curncy</stp>
        <stp>PX_YEST_CLOSE</stp>
        <stp>[Crispin Spreadsheet.xlsx]OEI!R847C30</stp>
        <tr r="AD847" s="1"/>
      </tp>
      <tp>
        <v>1.0395000000000001</v>
        <stp/>
        <stp>##V3_BDPV12</stp>
        <stp>EURUSD Curncy</stp>
        <stp>PX_YEST_CLOSE</stp>
        <stp>[Crispin Spreadsheet.xlsx]OEI!R846C30</stp>
        <tr r="AD846" s="1"/>
      </tp>
      <tp>
        <v>1.0395000000000001</v>
        <stp/>
        <stp>##V3_BDPV12</stp>
        <stp>EURUSD Curncy</stp>
        <stp>PX_YEST_CLOSE</stp>
        <stp>[Crispin Spreadsheet.xlsx]OEI!R845C30</stp>
        <tr r="AD845" s="1"/>
      </tp>
      <tp>
        <v>1.0395000000000001</v>
        <stp/>
        <stp>##V3_BDPV12</stp>
        <stp>EURUSD Curncy</stp>
        <stp>PX_YEST_CLOSE</stp>
        <stp>[Crispin Spreadsheet.xlsx]OEI!R844C30</stp>
        <tr r="AD844" s="1"/>
      </tp>
      <tp>
        <v>1.0395000000000001</v>
        <stp/>
        <stp>##V3_BDPV12</stp>
        <stp>EURUSD Curncy</stp>
        <stp>PX_YEST_CLOSE</stp>
        <stp>[Crispin Spreadsheet.xlsx]OEI!R843C30</stp>
        <tr r="AD843" s="1"/>
      </tp>
      <tp>
        <v>1.0395000000000001</v>
        <stp/>
        <stp>##V3_BDPV12</stp>
        <stp>EURUSD Curncy</stp>
        <stp>PX_YEST_CLOSE</stp>
        <stp>[Crispin Spreadsheet.xlsx]OEI!R842C30</stp>
        <tr r="AD842" s="1"/>
      </tp>
      <tp>
        <v>1.0395000000000001</v>
        <stp/>
        <stp>##V3_BDPV12</stp>
        <stp>EURUSD Curncy</stp>
        <stp>PX_YEST_CLOSE</stp>
        <stp>[Crispin Spreadsheet.xlsx]OEI!R841C30</stp>
        <tr r="AD841" s="1"/>
      </tp>
      <tp>
        <v>1.0395000000000001</v>
        <stp/>
        <stp>##V3_BDPV12</stp>
        <stp>EURUSD Curncy</stp>
        <stp>PX_YEST_CLOSE</stp>
        <stp>[Crispin Spreadsheet.xlsx]OEI!R849C30</stp>
        <tr r="AD849" s="1"/>
      </tp>
      <tp>
        <v>1.0395000000000001</v>
        <stp/>
        <stp>##V3_BDPV12</stp>
        <stp>EURUSD Curncy</stp>
        <stp>PX_YEST_CLOSE</stp>
        <stp>[Crispin Spreadsheet.xlsx]OEI!R848C30</stp>
        <tr r="AD848" s="1"/>
      </tp>
      <tp>
        <v>1.0395000000000001</v>
        <stp/>
        <stp>##V3_BDPV12</stp>
        <stp>EURUSD Curncy</stp>
        <stp>PX_YEST_CLOSE</stp>
        <stp>[Crispin Spreadsheet.xlsx]OEI!R850C30</stp>
        <tr r="AD850" s="1"/>
      </tp>
      <tp>
        <v>1.0395000000000001</v>
        <stp/>
        <stp>##V3_BDPV12</stp>
        <stp>EURUSD Curncy</stp>
        <stp>PX_YEST_CLOSE</stp>
        <stp>[Crispin Spreadsheet.xlsx]OEI!R512C30</stp>
        <tr r="AD512" s="1"/>
      </tp>
      <tp>
        <v>1.0395000000000001</v>
        <stp/>
        <stp>##V3_BDPV12</stp>
        <stp>EURUSD Curncy</stp>
        <stp>PX_YEST_CLOSE</stp>
        <stp>[Crispin Spreadsheet.xlsx]OEI!R570C30</stp>
        <tr r="AD570" s="1"/>
      </tp>
      <tp>
        <v>19.3292</v>
        <stp/>
        <stp>##V3_BDPV12</stp>
        <stp>EURTRY Curncy</stp>
        <stp>PX_YEST_CLOSE</stp>
        <stp>[Crispin Spreadsheet.xlsx]OEI!R443C30</stp>
        <tr r="AD443" s="1"/>
      </tp>
      <tp>
        <v>10.849</v>
        <stp/>
        <stp>##V3_BDPV12</stp>
        <stp>EURSEK Curncy</stp>
        <stp>PX_YEST_CLOSE</stp>
        <stp>[Crispin Spreadsheet.xlsx]OEI!R398C30</stp>
        <tr r="AD398" s="1"/>
      </tp>
      <tp>
        <v>10.849</v>
        <stp/>
        <stp>##V3_BDPV12</stp>
        <stp>EURSEK Curncy</stp>
        <stp>PX_YEST_CLOSE</stp>
        <stp>[Crispin Spreadsheet.xlsx]OEI!R399C30</stp>
        <tr r="AD399" s="1"/>
      </tp>
      <tp>
        <v>10.849</v>
        <stp/>
        <stp>##V3_BDPV12</stp>
        <stp>EURSEK Curncy</stp>
        <stp>PX_YEST_CLOSE</stp>
        <stp>[Crispin Spreadsheet.xlsx]OEI!R393C30</stp>
        <tr r="AD393" s="1"/>
      </tp>
      <tp>
        <v>10.849</v>
        <stp/>
        <stp>##V3_BDPV12</stp>
        <stp>EURSEK Curncy</stp>
        <stp>PX_YEST_CLOSE</stp>
        <stp>[Crispin Spreadsheet.xlsx]OEI!R394C30</stp>
        <tr r="AD394" s="1"/>
      </tp>
      <tp>
        <v>10.849</v>
        <stp/>
        <stp>##V3_BDPV12</stp>
        <stp>EURSEK Curncy</stp>
        <stp>PX_YEST_CLOSE</stp>
        <stp>[Crispin Spreadsheet.xlsx]OEI!R395C30</stp>
        <tr r="AD395" s="1"/>
      </tp>
      <tp>
        <v>10.849</v>
        <stp/>
        <stp>##V3_BDPV12</stp>
        <stp>EURSEK Curncy</stp>
        <stp>PX_YEST_CLOSE</stp>
        <stp>[Crispin Spreadsheet.xlsx]OEI!R396C30</stp>
        <tr r="AD396" s="1"/>
      </tp>
      <tp>
        <v>10.849</v>
        <stp/>
        <stp>##V3_BDPV12</stp>
        <stp>EURSEK Curncy</stp>
        <stp>PX_YEST_CLOSE</stp>
        <stp>[Crispin Spreadsheet.xlsx]OEI!R397C30</stp>
        <tr r="AD397" s="1"/>
      </tp>
      <tp>
        <v>1.4313</v>
        <stp/>
        <stp>##V3_BDPV12</stp>
        <stp>EURSGD Curncy</stp>
        <stp>PX_YEST_CLOSE</stp>
        <stp>[Crispin Spreadsheet.xlsx]OEI!R366C30</stp>
        <tr r="AD366" s="1"/>
      </tp>
      <tp>
        <v>1.4313</v>
        <stp/>
        <stp>##V3_BDPV12</stp>
        <stp>EURSGD Curncy</stp>
        <stp>PX_YEST_CLOSE</stp>
        <stp>[Crispin Spreadsheet.xlsx]OEI!R364C30</stp>
        <tr r="AD364" s="1"/>
      </tp>
      <tp>
        <v>1.0395000000000001</v>
        <stp/>
        <stp>##V3_BDPV12</stp>
        <stp>EURUSD Curncy</stp>
        <stp>PX_YEST_CLOSE</stp>
        <stp>[Crispin Spreadsheet.xlsx]OEI!R787C30</stp>
        <tr r="AD787" s="1"/>
      </tp>
      <tp>
        <v>1.0395000000000001</v>
        <stp/>
        <stp>##V3_BDPV12</stp>
        <stp>EURUSD Curncy</stp>
        <stp>PX_YEST_CLOSE</stp>
        <stp>[Crispin Spreadsheet.xlsx]OEI!R786C30</stp>
        <tr r="AD786" s="1"/>
      </tp>
      <tp>
        <v>1.0395000000000001</v>
        <stp/>
        <stp>##V3_BDPV12</stp>
        <stp>EURUSD Curncy</stp>
        <stp>PX_YEST_CLOSE</stp>
        <stp>[Crispin Spreadsheet.xlsx]OEI!R785C30</stp>
        <tr r="AD785" s="1"/>
      </tp>
      <tp>
        <v>1.0395000000000001</v>
        <stp/>
        <stp>##V3_BDPV12</stp>
        <stp>EURUSD Curncy</stp>
        <stp>PX_YEST_CLOSE</stp>
        <stp>[Crispin Spreadsheet.xlsx]OEI!R784C30</stp>
        <tr r="AD784" s="1"/>
      </tp>
      <tp>
        <v>1.0395000000000001</v>
        <stp/>
        <stp>##V3_BDPV12</stp>
        <stp>EURUSD Curncy</stp>
        <stp>PX_YEST_CLOSE</stp>
        <stp>[Crispin Spreadsheet.xlsx]OEI!R783C30</stp>
        <tr r="AD783" s="1"/>
      </tp>
      <tp>
        <v>1.0395000000000001</v>
        <stp/>
        <stp>##V3_BDPV12</stp>
        <stp>EURUSD Curncy</stp>
        <stp>PX_YEST_CLOSE</stp>
        <stp>[Crispin Spreadsheet.xlsx]OEI!R782C30</stp>
        <tr r="AD782" s="1"/>
      </tp>
      <tp>
        <v>1.0395000000000001</v>
        <stp/>
        <stp>##V3_BDPV12</stp>
        <stp>EURUSD Curncy</stp>
        <stp>PX_YEST_CLOSE</stp>
        <stp>[Crispin Spreadsheet.xlsx]OEI!R781C30</stp>
        <tr r="AD781" s="1"/>
      </tp>
      <tp>
        <v>1.0395000000000001</v>
        <stp/>
        <stp>##V3_BDPV12</stp>
        <stp>EURUSD Curncy</stp>
        <stp>PX_YEST_CLOSE</stp>
        <stp>[Crispin Spreadsheet.xlsx]OEI!R780C30</stp>
        <tr r="AD780" s="1"/>
      </tp>
      <tp>
        <v>1.0395000000000001</v>
        <stp/>
        <stp>##V3_BDPV12</stp>
        <stp>EURUSD Curncy</stp>
        <stp>PX_YEST_CLOSE</stp>
        <stp>[Crispin Spreadsheet.xlsx]OEI!R789C30</stp>
        <tr r="AD789" s="1"/>
      </tp>
      <tp>
        <v>1.0395000000000001</v>
        <stp/>
        <stp>##V3_BDPV12</stp>
        <stp>EURUSD Curncy</stp>
        <stp>PX_YEST_CLOSE</stp>
        <stp>[Crispin Spreadsheet.xlsx]OEI!R788C30</stp>
        <tr r="AD788" s="1"/>
      </tp>
      <tp>
        <v>1.0395000000000001</v>
        <stp/>
        <stp>##V3_BDPV12</stp>
        <stp>EURUSD Curncy</stp>
        <stp>PX_YEST_CLOSE</stp>
        <stp>[Crispin Spreadsheet.xlsx]OEI!R797C30</stp>
        <tr r="AD797" s="1"/>
      </tp>
      <tp>
        <v>1.0395000000000001</v>
        <stp/>
        <stp>##V3_BDPV12</stp>
        <stp>EURUSD Curncy</stp>
        <stp>PX_YEST_CLOSE</stp>
        <stp>[Crispin Spreadsheet.xlsx]OEI!R796C30</stp>
        <tr r="AD796" s="1"/>
      </tp>
      <tp>
        <v>1.0395000000000001</v>
        <stp/>
        <stp>##V3_BDPV12</stp>
        <stp>EURUSD Curncy</stp>
        <stp>PX_YEST_CLOSE</stp>
        <stp>[Crispin Spreadsheet.xlsx]OEI!R795C30</stp>
        <tr r="AD795" s="1"/>
      </tp>
      <tp>
        <v>1.0395000000000001</v>
        <stp/>
        <stp>##V3_BDPV12</stp>
        <stp>EURUSD Curncy</stp>
        <stp>PX_YEST_CLOSE</stp>
        <stp>[Crispin Spreadsheet.xlsx]OEI!R794C30</stp>
        <tr r="AD794" s="1"/>
      </tp>
      <tp>
        <v>1.0395000000000001</v>
        <stp/>
        <stp>##V3_BDPV12</stp>
        <stp>EURUSD Curncy</stp>
        <stp>PX_YEST_CLOSE</stp>
        <stp>[Crispin Spreadsheet.xlsx]OEI!R793C30</stp>
        <tr r="AD793" s="1"/>
      </tp>
      <tp>
        <v>1.0395000000000001</v>
        <stp/>
        <stp>##V3_BDPV12</stp>
        <stp>EURUSD Curncy</stp>
        <stp>PX_YEST_CLOSE</stp>
        <stp>[Crispin Spreadsheet.xlsx]OEI!R792C30</stp>
        <tr r="AD792" s="1"/>
      </tp>
      <tp>
        <v>1.0395000000000001</v>
        <stp/>
        <stp>##V3_BDPV12</stp>
        <stp>EURUSD Curncy</stp>
        <stp>PX_YEST_CLOSE</stp>
        <stp>[Crispin Spreadsheet.xlsx]OEI!R791C30</stp>
        <tr r="AD791" s="1"/>
      </tp>
      <tp>
        <v>1.0395000000000001</v>
        <stp/>
        <stp>##V3_BDPV12</stp>
        <stp>EURUSD Curncy</stp>
        <stp>PX_YEST_CLOSE</stp>
        <stp>[Crispin Spreadsheet.xlsx]OEI!R790C30</stp>
        <tr r="AD790" s="1"/>
      </tp>
      <tp>
        <v>1.0395000000000001</v>
        <stp/>
        <stp>##V3_BDPV12</stp>
        <stp>EURUSD Curncy</stp>
        <stp>PX_YEST_CLOSE</stp>
        <stp>[Crispin Spreadsheet.xlsx]OEI!R799C30</stp>
        <tr r="AD799" s="1"/>
      </tp>
      <tp>
        <v>1.0395000000000001</v>
        <stp/>
        <stp>##V3_BDPV12</stp>
        <stp>EURUSD Curncy</stp>
        <stp>PX_YEST_CLOSE</stp>
        <stp>[Crispin Spreadsheet.xlsx]OEI!R798C30</stp>
        <tr r="AD798" s="1"/>
      </tp>
      <tp>
        <v>1.0395000000000001</v>
        <stp/>
        <stp>##V3_BDPV12</stp>
        <stp>EURUSD Curncy</stp>
        <stp>PX_YEST_CLOSE</stp>
        <stp>[Crispin Spreadsheet.xlsx]OEI!R727C30</stp>
        <tr r="AD727" s="1"/>
      </tp>
      <tp>
        <v>1.0395000000000001</v>
        <stp/>
        <stp>##V3_BDPV12</stp>
        <stp>EURUSD Curncy</stp>
        <stp>PX_YEST_CLOSE</stp>
        <stp>[Crispin Spreadsheet.xlsx]OEI!R726C30</stp>
        <tr r="AD726" s="1"/>
      </tp>
      <tp>
        <v>1.0395000000000001</v>
        <stp/>
        <stp>##V3_BDPV12</stp>
        <stp>EURUSD Curncy</stp>
        <stp>PX_YEST_CLOSE</stp>
        <stp>[Crispin Spreadsheet.xlsx]OEI!R725C30</stp>
        <tr r="AD725" s="1"/>
      </tp>
      <tp>
        <v>1.0395000000000001</v>
        <stp/>
        <stp>##V3_BDPV12</stp>
        <stp>EURUSD Curncy</stp>
        <stp>PX_YEST_CLOSE</stp>
        <stp>[Crispin Spreadsheet.xlsx]OEI!R724C30</stp>
        <tr r="AD724" s="1"/>
      </tp>
      <tp>
        <v>1.0395000000000001</v>
        <stp/>
        <stp>##V3_BDPV12</stp>
        <stp>EURUSD Curncy</stp>
        <stp>PX_YEST_CLOSE</stp>
        <stp>[Crispin Spreadsheet.xlsx]OEI!R723C30</stp>
        <tr r="AD723" s="1"/>
      </tp>
      <tp>
        <v>1.0395000000000001</v>
        <stp/>
        <stp>##V3_BDPV12</stp>
        <stp>EURUSD Curncy</stp>
        <stp>PX_YEST_CLOSE</stp>
        <stp>[Crispin Spreadsheet.xlsx]OEI!R722C30</stp>
        <tr r="AD722" s="1"/>
      </tp>
      <tp>
        <v>1.0395000000000001</v>
        <stp/>
        <stp>##V3_BDPV12</stp>
        <stp>EURUSD Curncy</stp>
        <stp>PX_YEST_CLOSE</stp>
        <stp>[Crispin Spreadsheet.xlsx]OEI!R721C30</stp>
        <tr r="AD721" s="1"/>
      </tp>
      <tp>
        <v>1.0395000000000001</v>
        <stp/>
        <stp>##V3_BDPV12</stp>
        <stp>EURUSD Curncy</stp>
        <stp>PX_YEST_CLOSE</stp>
        <stp>[Crispin Spreadsheet.xlsx]OEI!R720C30</stp>
        <tr r="AD720" s="1"/>
      </tp>
      <tp>
        <v>1.0395000000000001</v>
        <stp/>
        <stp>##V3_BDPV12</stp>
        <stp>EURUSD Curncy</stp>
        <stp>PX_YEST_CLOSE</stp>
        <stp>[Crispin Spreadsheet.xlsx]OEI!R729C30</stp>
        <tr r="AD729" s="1"/>
      </tp>
      <tp>
        <v>1.0395000000000001</v>
        <stp/>
        <stp>##V3_BDPV12</stp>
        <stp>EURUSD Curncy</stp>
        <stp>PX_YEST_CLOSE</stp>
        <stp>[Crispin Spreadsheet.xlsx]OEI!R728C30</stp>
        <tr r="AD728" s="1"/>
      </tp>
      <tp>
        <v>1.0395000000000001</v>
        <stp/>
        <stp>##V3_BDPV12</stp>
        <stp>EURUSD Curncy</stp>
        <stp>PX_YEST_CLOSE</stp>
        <stp>[Crispin Spreadsheet.xlsx]OEI!R737C30</stp>
        <tr r="AD737" s="1"/>
      </tp>
      <tp>
        <v>1.0395000000000001</v>
        <stp/>
        <stp>##V3_BDPV12</stp>
        <stp>EURUSD Curncy</stp>
        <stp>PX_YEST_CLOSE</stp>
        <stp>[Crispin Spreadsheet.xlsx]OEI!R736C30</stp>
        <tr r="AD736" s="1"/>
      </tp>
      <tp>
        <v>1.0395000000000001</v>
        <stp/>
        <stp>##V3_BDPV12</stp>
        <stp>EURUSD Curncy</stp>
        <stp>PX_YEST_CLOSE</stp>
        <stp>[Crispin Spreadsheet.xlsx]OEI!R735C30</stp>
        <tr r="AD735" s="1"/>
      </tp>
      <tp>
        <v>1.0395000000000001</v>
        <stp/>
        <stp>##V3_BDPV12</stp>
        <stp>EURUSD Curncy</stp>
        <stp>PX_YEST_CLOSE</stp>
        <stp>[Crispin Spreadsheet.xlsx]OEI!R734C30</stp>
        <tr r="AD734" s="1"/>
      </tp>
      <tp>
        <v>1.0395000000000001</v>
        <stp/>
        <stp>##V3_BDPV12</stp>
        <stp>EURUSD Curncy</stp>
        <stp>PX_YEST_CLOSE</stp>
        <stp>[Crispin Spreadsheet.xlsx]OEI!R733C30</stp>
        <tr r="AD733" s="1"/>
      </tp>
      <tp>
        <v>1.0395000000000001</v>
        <stp/>
        <stp>##V3_BDPV12</stp>
        <stp>EURUSD Curncy</stp>
        <stp>PX_YEST_CLOSE</stp>
        <stp>[Crispin Spreadsheet.xlsx]OEI!R732C30</stp>
        <tr r="AD732" s="1"/>
      </tp>
      <tp>
        <v>1.0395000000000001</v>
        <stp/>
        <stp>##V3_BDPV12</stp>
        <stp>EURUSD Curncy</stp>
        <stp>PX_YEST_CLOSE</stp>
        <stp>[Crispin Spreadsheet.xlsx]OEI!R731C30</stp>
        <tr r="AD731" s="1"/>
      </tp>
      <tp>
        <v>1.0395000000000001</v>
        <stp/>
        <stp>##V3_BDPV12</stp>
        <stp>EURUSD Curncy</stp>
        <stp>PX_YEST_CLOSE</stp>
        <stp>[Crispin Spreadsheet.xlsx]OEI!R730C30</stp>
        <tr r="AD730" s="1"/>
      </tp>
      <tp>
        <v>1.0395000000000001</v>
        <stp/>
        <stp>##V3_BDPV12</stp>
        <stp>EURUSD Curncy</stp>
        <stp>PX_YEST_CLOSE</stp>
        <stp>[Crispin Spreadsheet.xlsx]OEI!R739C30</stp>
        <tr r="AD739" s="1"/>
      </tp>
      <tp>
        <v>1.0395000000000001</v>
        <stp/>
        <stp>##V3_BDPV12</stp>
        <stp>EURUSD Curncy</stp>
        <stp>PX_YEST_CLOSE</stp>
        <stp>[Crispin Spreadsheet.xlsx]OEI!R738C30</stp>
        <tr r="AD738" s="1"/>
      </tp>
      <tp>
        <v>1.0395000000000001</v>
        <stp/>
        <stp>##V3_BDPV12</stp>
        <stp>EURUSD Curncy</stp>
        <stp>PX_YEST_CLOSE</stp>
        <stp>[Crispin Spreadsheet.xlsx]OEI!R707C30</stp>
        <tr r="AD707" s="1"/>
      </tp>
      <tp>
        <v>1.0395000000000001</v>
        <stp/>
        <stp>##V3_BDPV12</stp>
        <stp>EURUSD Curncy</stp>
        <stp>PX_YEST_CLOSE</stp>
        <stp>[Crispin Spreadsheet.xlsx]OEI!R706C30</stp>
        <tr r="AD706" s="1"/>
      </tp>
      <tp>
        <v>1.0395000000000001</v>
        <stp/>
        <stp>##V3_BDPV12</stp>
        <stp>EURUSD Curncy</stp>
        <stp>PX_YEST_CLOSE</stp>
        <stp>[Crispin Spreadsheet.xlsx]OEI!R705C30</stp>
        <tr r="AD705" s="1"/>
      </tp>
      <tp>
        <v>1.0395000000000001</v>
        <stp/>
        <stp>##V3_BDPV12</stp>
        <stp>EURUSD Curncy</stp>
        <stp>PX_YEST_CLOSE</stp>
        <stp>[Crispin Spreadsheet.xlsx]OEI!R704C30</stp>
        <tr r="AD704" s="1"/>
      </tp>
      <tp>
        <v>1.0395000000000001</v>
        <stp/>
        <stp>##V3_BDPV12</stp>
        <stp>EURUSD Curncy</stp>
        <stp>PX_YEST_CLOSE</stp>
        <stp>[Crispin Spreadsheet.xlsx]OEI!R703C30</stp>
        <tr r="AD703" s="1"/>
      </tp>
      <tp>
        <v>1.0395000000000001</v>
        <stp/>
        <stp>##V3_BDPV12</stp>
        <stp>EURUSD Curncy</stp>
        <stp>PX_YEST_CLOSE</stp>
        <stp>[Crispin Spreadsheet.xlsx]OEI!R702C30</stp>
        <tr r="AD702" s="1"/>
      </tp>
      <tp>
        <v>1.0395000000000001</v>
        <stp/>
        <stp>##V3_BDPV12</stp>
        <stp>EURUSD Curncy</stp>
        <stp>PX_YEST_CLOSE</stp>
        <stp>[Crispin Spreadsheet.xlsx]OEI!R701C30</stp>
        <tr r="AD701" s="1"/>
      </tp>
      <tp>
        <v>1.0395000000000001</v>
        <stp/>
        <stp>##V3_BDPV12</stp>
        <stp>EURUSD Curncy</stp>
        <stp>PX_YEST_CLOSE</stp>
        <stp>[Crispin Spreadsheet.xlsx]OEI!R700C30</stp>
        <tr r="AD700" s="1"/>
      </tp>
      <tp>
        <v>1.0395000000000001</v>
        <stp/>
        <stp>##V3_BDPV12</stp>
        <stp>EURUSD Curncy</stp>
        <stp>PX_YEST_CLOSE</stp>
        <stp>[Crispin Spreadsheet.xlsx]OEI!R709C30</stp>
        <tr r="AD709" s="1"/>
      </tp>
      <tp>
        <v>1.0395000000000001</v>
        <stp/>
        <stp>##V3_BDPV12</stp>
        <stp>EURUSD Curncy</stp>
        <stp>PX_YEST_CLOSE</stp>
        <stp>[Crispin Spreadsheet.xlsx]OEI!R708C30</stp>
        <tr r="AD708" s="1"/>
      </tp>
      <tp>
        <v>1.0395000000000001</v>
        <stp/>
        <stp>##V3_BDPV12</stp>
        <stp>EURUSD Curncy</stp>
        <stp>PX_YEST_CLOSE</stp>
        <stp>[Crispin Spreadsheet.xlsx]OEI!R717C30</stp>
        <tr r="AD717" s="1"/>
      </tp>
      <tp>
        <v>1.0395000000000001</v>
        <stp/>
        <stp>##V3_BDPV12</stp>
        <stp>EURUSD Curncy</stp>
        <stp>PX_YEST_CLOSE</stp>
        <stp>[Crispin Spreadsheet.xlsx]OEI!R716C30</stp>
        <tr r="AD716" s="1"/>
      </tp>
      <tp>
        <v>1.0395000000000001</v>
        <stp/>
        <stp>##V3_BDPV12</stp>
        <stp>EURUSD Curncy</stp>
        <stp>PX_YEST_CLOSE</stp>
        <stp>[Crispin Spreadsheet.xlsx]OEI!R715C30</stp>
        <tr r="AD715" s="1"/>
      </tp>
      <tp>
        <v>1.0395000000000001</v>
        <stp/>
        <stp>##V3_BDPV12</stp>
        <stp>EURUSD Curncy</stp>
        <stp>PX_YEST_CLOSE</stp>
        <stp>[Crispin Spreadsheet.xlsx]OEI!R714C30</stp>
        <tr r="AD714" s="1"/>
      </tp>
      <tp>
        <v>1.0395000000000001</v>
        <stp/>
        <stp>##V3_BDPV12</stp>
        <stp>EURUSD Curncy</stp>
        <stp>PX_YEST_CLOSE</stp>
        <stp>[Crispin Spreadsheet.xlsx]OEI!R713C30</stp>
        <tr r="AD713" s="1"/>
      </tp>
      <tp>
        <v>1.0395000000000001</v>
        <stp/>
        <stp>##V3_BDPV12</stp>
        <stp>EURUSD Curncy</stp>
        <stp>PX_YEST_CLOSE</stp>
        <stp>[Crispin Spreadsheet.xlsx]OEI!R712C30</stp>
        <tr r="AD712" s="1"/>
      </tp>
      <tp>
        <v>1.0395000000000001</v>
        <stp/>
        <stp>##V3_BDPV12</stp>
        <stp>EURUSD Curncy</stp>
        <stp>PX_YEST_CLOSE</stp>
        <stp>[Crispin Spreadsheet.xlsx]OEI!R711C30</stp>
        <tr r="AD711" s="1"/>
      </tp>
      <tp>
        <v>1.0395000000000001</v>
        <stp/>
        <stp>##V3_BDPV12</stp>
        <stp>EURUSD Curncy</stp>
        <stp>PX_YEST_CLOSE</stp>
        <stp>[Crispin Spreadsheet.xlsx]OEI!R710C30</stp>
        <tr r="AD710" s="1"/>
      </tp>
      <tp>
        <v>1.0395000000000001</v>
        <stp/>
        <stp>##V3_BDPV12</stp>
        <stp>EURUSD Curncy</stp>
        <stp>PX_YEST_CLOSE</stp>
        <stp>[Crispin Spreadsheet.xlsx]OEI!R719C30</stp>
        <tr r="AD719" s="1"/>
      </tp>
      <tp>
        <v>1.0395000000000001</v>
        <stp/>
        <stp>##V3_BDPV12</stp>
        <stp>EURUSD Curncy</stp>
        <stp>PX_YEST_CLOSE</stp>
        <stp>[Crispin Spreadsheet.xlsx]OEI!R718C30</stp>
        <tr r="AD718" s="1"/>
      </tp>
      <tp>
        <v>1.0395000000000001</v>
        <stp/>
        <stp>##V3_BDPV12</stp>
        <stp>EURUSD Curncy</stp>
        <stp>PX_YEST_CLOSE</stp>
        <stp>[Crispin Spreadsheet.xlsx]OEI!R767C30</stp>
        <tr r="AD767" s="1"/>
      </tp>
      <tp>
        <v>1.0395000000000001</v>
        <stp/>
        <stp>##V3_BDPV12</stp>
        <stp>EURUSD Curncy</stp>
        <stp>PX_YEST_CLOSE</stp>
        <stp>[Crispin Spreadsheet.xlsx]OEI!R766C30</stp>
        <tr r="AD766" s="1"/>
      </tp>
      <tp>
        <v>1.0395000000000001</v>
        <stp/>
        <stp>##V3_BDPV12</stp>
        <stp>EURUSD Curncy</stp>
        <stp>PX_YEST_CLOSE</stp>
        <stp>[Crispin Spreadsheet.xlsx]OEI!R765C30</stp>
        <tr r="AD765" s="1"/>
      </tp>
      <tp>
        <v>1.0395000000000001</v>
        <stp/>
        <stp>##V3_BDPV12</stp>
        <stp>EURUSD Curncy</stp>
        <stp>PX_YEST_CLOSE</stp>
        <stp>[Crispin Spreadsheet.xlsx]OEI!R764C30</stp>
        <tr r="AD764" s="1"/>
      </tp>
      <tp>
        <v>1.0395000000000001</v>
        <stp/>
        <stp>##V3_BDPV12</stp>
        <stp>EURUSD Curncy</stp>
        <stp>PX_YEST_CLOSE</stp>
        <stp>[Crispin Spreadsheet.xlsx]OEI!R763C30</stp>
        <tr r="AD763" s="1"/>
      </tp>
      <tp>
        <v>1.0395000000000001</v>
        <stp/>
        <stp>##V3_BDPV12</stp>
        <stp>EURUSD Curncy</stp>
        <stp>PX_YEST_CLOSE</stp>
        <stp>[Crispin Spreadsheet.xlsx]OEI!R762C30</stp>
        <tr r="AD762" s="1"/>
      </tp>
      <tp>
        <v>1.0395000000000001</v>
        <stp/>
        <stp>##V3_BDPV12</stp>
        <stp>EURUSD Curncy</stp>
        <stp>PX_YEST_CLOSE</stp>
        <stp>[Crispin Spreadsheet.xlsx]OEI!R761C30</stp>
        <tr r="AD761" s="1"/>
      </tp>
      <tp>
        <v>1.0395000000000001</v>
        <stp/>
        <stp>##V3_BDPV12</stp>
        <stp>EURUSD Curncy</stp>
        <stp>PX_YEST_CLOSE</stp>
        <stp>[Crispin Spreadsheet.xlsx]OEI!R760C30</stp>
        <tr r="AD760" s="1"/>
      </tp>
      <tp>
        <v>1.0395000000000001</v>
        <stp/>
        <stp>##V3_BDPV12</stp>
        <stp>EURUSD Curncy</stp>
        <stp>PX_YEST_CLOSE</stp>
        <stp>[Crispin Spreadsheet.xlsx]OEI!R769C30</stp>
        <tr r="AD769" s="1"/>
      </tp>
      <tp>
        <v>1.0395000000000001</v>
        <stp/>
        <stp>##V3_BDPV12</stp>
        <stp>EURUSD Curncy</stp>
        <stp>PX_YEST_CLOSE</stp>
        <stp>[Crispin Spreadsheet.xlsx]OEI!R768C30</stp>
        <tr r="AD768" s="1"/>
      </tp>
      <tp>
        <v>1.0395000000000001</v>
        <stp/>
        <stp>##V3_BDPV12</stp>
        <stp>EURUSD Curncy</stp>
        <stp>PX_YEST_CLOSE</stp>
        <stp>[Crispin Spreadsheet.xlsx]OEI!R777C30</stp>
        <tr r="AD777" s="1"/>
      </tp>
      <tp>
        <v>1.0395000000000001</v>
        <stp/>
        <stp>##V3_BDPV12</stp>
        <stp>EURUSD Curncy</stp>
        <stp>PX_YEST_CLOSE</stp>
        <stp>[Crispin Spreadsheet.xlsx]OEI!R776C30</stp>
        <tr r="AD776" s="1"/>
      </tp>
      <tp>
        <v>1.0395000000000001</v>
        <stp/>
        <stp>##V3_BDPV12</stp>
        <stp>EURUSD Curncy</stp>
        <stp>PX_YEST_CLOSE</stp>
        <stp>[Crispin Spreadsheet.xlsx]OEI!R775C30</stp>
        <tr r="AD775" s="1"/>
      </tp>
      <tp>
        <v>1.0395000000000001</v>
        <stp/>
        <stp>##V3_BDPV12</stp>
        <stp>EURUSD Curncy</stp>
        <stp>PX_YEST_CLOSE</stp>
        <stp>[Crispin Spreadsheet.xlsx]OEI!R774C30</stp>
        <tr r="AD774" s="1"/>
      </tp>
      <tp>
        <v>1.0395000000000001</v>
        <stp/>
        <stp>##V3_BDPV12</stp>
        <stp>EURUSD Curncy</stp>
        <stp>PX_YEST_CLOSE</stp>
        <stp>[Crispin Spreadsheet.xlsx]OEI!R773C30</stp>
        <tr r="AD773" s="1"/>
      </tp>
      <tp>
        <v>1.0395000000000001</v>
        <stp/>
        <stp>##V3_BDPV12</stp>
        <stp>EURUSD Curncy</stp>
        <stp>PX_YEST_CLOSE</stp>
        <stp>[Crispin Spreadsheet.xlsx]OEI!R772C30</stp>
        <tr r="AD772" s="1"/>
      </tp>
      <tp>
        <v>1.0395000000000001</v>
        <stp/>
        <stp>##V3_BDPV12</stp>
        <stp>EURUSD Curncy</stp>
        <stp>PX_YEST_CLOSE</stp>
        <stp>[Crispin Spreadsheet.xlsx]OEI!R771C30</stp>
        <tr r="AD771" s="1"/>
      </tp>
      <tp>
        <v>1.0395000000000001</v>
        <stp/>
        <stp>##V3_BDPV12</stp>
        <stp>EURUSD Curncy</stp>
        <stp>PX_YEST_CLOSE</stp>
        <stp>[Crispin Spreadsheet.xlsx]OEI!R770C30</stp>
        <tr r="AD770" s="1"/>
      </tp>
      <tp>
        <v>1.0395000000000001</v>
        <stp/>
        <stp>##V3_BDPV12</stp>
        <stp>EURUSD Curncy</stp>
        <stp>PX_YEST_CLOSE</stp>
        <stp>[Crispin Spreadsheet.xlsx]OEI!R779C30</stp>
        <tr r="AD779" s="1"/>
      </tp>
      <tp>
        <v>1.0395000000000001</v>
        <stp/>
        <stp>##V3_BDPV12</stp>
        <stp>EURUSD Curncy</stp>
        <stp>PX_YEST_CLOSE</stp>
        <stp>[Crispin Spreadsheet.xlsx]OEI!R778C30</stp>
        <tr r="AD778" s="1"/>
      </tp>
      <tp>
        <v>1.0395000000000001</v>
        <stp/>
        <stp>##V3_BDPV12</stp>
        <stp>EURUSD Curncy</stp>
        <stp>PX_YEST_CLOSE</stp>
        <stp>[Crispin Spreadsheet.xlsx]OEI!R747C30</stp>
        <tr r="AD747" s="1"/>
      </tp>
      <tp>
        <v>1.0395000000000001</v>
        <stp/>
        <stp>##V3_BDPV12</stp>
        <stp>EURUSD Curncy</stp>
        <stp>PX_YEST_CLOSE</stp>
        <stp>[Crispin Spreadsheet.xlsx]OEI!R746C30</stp>
        <tr r="AD746" s="1"/>
      </tp>
      <tp>
        <v>1.0395000000000001</v>
        <stp/>
        <stp>##V3_BDPV12</stp>
        <stp>EURUSD Curncy</stp>
        <stp>PX_YEST_CLOSE</stp>
        <stp>[Crispin Spreadsheet.xlsx]OEI!R745C30</stp>
        <tr r="AD745" s="1"/>
      </tp>
      <tp>
        <v>1.0395000000000001</v>
        <stp/>
        <stp>##V3_BDPV12</stp>
        <stp>EURUSD Curncy</stp>
        <stp>PX_YEST_CLOSE</stp>
        <stp>[Crispin Spreadsheet.xlsx]OEI!R744C30</stp>
        <tr r="AD744" s="1"/>
      </tp>
      <tp>
        <v>1.0395000000000001</v>
        <stp/>
        <stp>##V3_BDPV12</stp>
        <stp>EURUSD Curncy</stp>
        <stp>PX_YEST_CLOSE</stp>
        <stp>[Crispin Spreadsheet.xlsx]OEI!R743C30</stp>
        <tr r="AD743" s="1"/>
      </tp>
      <tp>
        <v>1.0395000000000001</v>
        <stp/>
        <stp>##V3_BDPV12</stp>
        <stp>EURUSD Curncy</stp>
        <stp>PX_YEST_CLOSE</stp>
        <stp>[Crispin Spreadsheet.xlsx]OEI!R742C30</stp>
        <tr r="AD742" s="1"/>
      </tp>
      <tp>
        <v>1.0395000000000001</v>
        <stp/>
        <stp>##V3_BDPV12</stp>
        <stp>EURUSD Curncy</stp>
        <stp>PX_YEST_CLOSE</stp>
        <stp>[Crispin Spreadsheet.xlsx]OEI!R741C30</stp>
        <tr r="AD741" s="1"/>
      </tp>
      <tp>
        <v>1.0395000000000001</v>
        <stp/>
        <stp>##V3_BDPV12</stp>
        <stp>EURUSD Curncy</stp>
        <stp>PX_YEST_CLOSE</stp>
        <stp>[Crispin Spreadsheet.xlsx]OEI!R740C30</stp>
        <tr r="AD740" s="1"/>
      </tp>
      <tp>
        <v>1.0395000000000001</v>
        <stp/>
        <stp>##V3_BDPV12</stp>
        <stp>EURUSD Curncy</stp>
        <stp>PX_YEST_CLOSE</stp>
        <stp>[Crispin Spreadsheet.xlsx]OEI!R749C30</stp>
        <tr r="AD749" s="1"/>
      </tp>
      <tp>
        <v>1.0395000000000001</v>
        <stp/>
        <stp>##V3_BDPV12</stp>
        <stp>EURUSD Curncy</stp>
        <stp>PX_YEST_CLOSE</stp>
        <stp>[Crispin Spreadsheet.xlsx]OEI!R748C30</stp>
        <tr r="AD748" s="1"/>
      </tp>
      <tp>
        <v>1.0395000000000001</v>
        <stp/>
        <stp>##V3_BDPV12</stp>
        <stp>EURUSD Curncy</stp>
        <stp>PX_YEST_CLOSE</stp>
        <stp>[Crispin Spreadsheet.xlsx]OEI!R757C30</stp>
        <tr r="AD757" s="1"/>
      </tp>
      <tp>
        <v>1.0395000000000001</v>
        <stp/>
        <stp>##V3_BDPV12</stp>
        <stp>EURUSD Curncy</stp>
        <stp>PX_YEST_CLOSE</stp>
        <stp>[Crispin Spreadsheet.xlsx]OEI!R756C30</stp>
        <tr r="AD756" s="1"/>
      </tp>
      <tp>
        <v>1.0395000000000001</v>
        <stp/>
        <stp>##V3_BDPV12</stp>
        <stp>EURUSD Curncy</stp>
        <stp>PX_YEST_CLOSE</stp>
        <stp>[Crispin Spreadsheet.xlsx]OEI!R755C30</stp>
        <tr r="AD755" s="1"/>
      </tp>
      <tp>
        <v>1.0395000000000001</v>
        <stp/>
        <stp>##V3_BDPV12</stp>
        <stp>EURUSD Curncy</stp>
        <stp>PX_YEST_CLOSE</stp>
        <stp>[Crispin Spreadsheet.xlsx]OEI!R754C30</stp>
        <tr r="AD754" s="1"/>
      </tp>
      <tp>
        <v>1.0395000000000001</v>
        <stp/>
        <stp>##V3_BDPV12</stp>
        <stp>EURUSD Curncy</stp>
        <stp>PX_YEST_CLOSE</stp>
        <stp>[Crispin Spreadsheet.xlsx]OEI!R753C30</stp>
        <tr r="AD753" s="1"/>
      </tp>
      <tp>
        <v>1.0395000000000001</v>
        <stp/>
        <stp>##V3_BDPV12</stp>
        <stp>EURUSD Curncy</stp>
        <stp>PX_YEST_CLOSE</stp>
        <stp>[Crispin Spreadsheet.xlsx]OEI!R752C30</stp>
        <tr r="AD752" s="1"/>
      </tp>
      <tp>
        <v>1.0395000000000001</v>
        <stp/>
        <stp>##V3_BDPV12</stp>
        <stp>EURUSD Curncy</stp>
        <stp>PX_YEST_CLOSE</stp>
        <stp>[Crispin Spreadsheet.xlsx]OEI!R751C30</stp>
        <tr r="AD751" s="1"/>
      </tp>
      <tp>
        <v>1.0395000000000001</v>
        <stp/>
        <stp>##V3_BDPV12</stp>
        <stp>EURUSD Curncy</stp>
        <stp>PX_YEST_CLOSE</stp>
        <stp>[Crispin Spreadsheet.xlsx]OEI!R750C30</stp>
        <tr r="AD750" s="1"/>
      </tp>
      <tp>
        <v>1.0395000000000001</v>
        <stp/>
        <stp>##V3_BDPV12</stp>
        <stp>EURUSD Curncy</stp>
        <stp>PX_YEST_CLOSE</stp>
        <stp>[Crispin Spreadsheet.xlsx]OEI!R759C30</stp>
        <tr r="AD759" s="1"/>
      </tp>
      <tp>
        <v>1.0395000000000001</v>
        <stp/>
        <stp>##V3_BDPV12</stp>
        <stp>EURUSD Curncy</stp>
        <stp>PX_YEST_CLOSE</stp>
        <stp>[Crispin Spreadsheet.xlsx]OEI!R758C30</stp>
        <tr r="AD758" s="1"/>
      </tp>
      <tp>
        <v>1.0395000000000001</v>
        <stp/>
        <stp>##V3_BDPV12</stp>
        <stp>EURUSD Curncy</stp>
        <stp>PX_YEST_CLOSE</stp>
        <stp>[Crispin Spreadsheet.xlsx]OEI!R687C30</stp>
        <tr r="AD687" s="1"/>
      </tp>
      <tp>
        <v>1.0395000000000001</v>
        <stp/>
        <stp>##V3_BDPV12</stp>
        <stp>EURUSD Curncy</stp>
        <stp>PX_YEST_CLOSE</stp>
        <stp>[Crispin Spreadsheet.xlsx]OEI!R686C30</stp>
        <tr r="AD686" s="1"/>
      </tp>
      <tp>
        <v>1.0395000000000001</v>
        <stp/>
        <stp>##V3_BDPV12</stp>
        <stp>EURUSD Curncy</stp>
        <stp>PX_YEST_CLOSE</stp>
        <stp>[Crispin Spreadsheet.xlsx]OEI!R685C30</stp>
        <tr r="AD685" s="1"/>
      </tp>
      <tp>
        <v>1.0395000000000001</v>
        <stp/>
        <stp>##V3_BDPV12</stp>
        <stp>EURUSD Curncy</stp>
        <stp>PX_YEST_CLOSE</stp>
        <stp>[Crispin Spreadsheet.xlsx]OEI!R684C30</stp>
        <tr r="AD684" s="1"/>
      </tp>
      <tp>
        <v>1.0395000000000001</v>
        <stp/>
        <stp>##V3_BDPV12</stp>
        <stp>EURUSD Curncy</stp>
        <stp>PX_YEST_CLOSE</stp>
        <stp>[Crispin Spreadsheet.xlsx]OEI!R683C30</stp>
        <tr r="AD683" s="1"/>
      </tp>
      <tp>
        <v>1.0395000000000001</v>
        <stp/>
        <stp>##V3_BDPV12</stp>
        <stp>EURUSD Curncy</stp>
        <stp>PX_YEST_CLOSE</stp>
        <stp>[Crispin Spreadsheet.xlsx]OEI!R682C30</stp>
        <tr r="AD682" s="1"/>
      </tp>
      <tp>
        <v>1.0395000000000001</v>
        <stp/>
        <stp>##V3_BDPV12</stp>
        <stp>EURUSD Curncy</stp>
        <stp>PX_YEST_CLOSE</stp>
        <stp>[Crispin Spreadsheet.xlsx]OEI!R681C30</stp>
        <tr r="AD681" s="1"/>
      </tp>
      <tp>
        <v>1.0395000000000001</v>
        <stp/>
        <stp>##V3_BDPV12</stp>
        <stp>EURUSD Curncy</stp>
        <stp>PX_YEST_CLOSE</stp>
        <stp>[Crispin Spreadsheet.xlsx]OEI!R680C30</stp>
        <tr r="AD680" s="1"/>
      </tp>
      <tp>
        <v>1.0395000000000001</v>
        <stp/>
        <stp>##V3_BDPV12</stp>
        <stp>EURUSD Curncy</stp>
        <stp>PX_YEST_CLOSE</stp>
        <stp>[Crispin Spreadsheet.xlsx]OEI!R689C30</stp>
        <tr r="AD689" s="1"/>
      </tp>
      <tp>
        <v>1.0395000000000001</v>
        <stp/>
        <stp>##V3_BDPV12</stp>
        <stp>EURUSD Curncy</stp>
        <stp>PX_YEST_CLOSE</stp>
        <stp>[Crispin Spreadsheet.xlsx]OEI!R688C30</stp>
        <tr r="AD688" s="1"/>
      </tp>
      <tp>
        <v>1.0395000000000001</v>
        <stp/>
        <stp>##V3_BDPV12</stp>
        <stp>EURUSD Curncy</stp>
        <stp>PX_YEST_CLOSE</stp>
        <stp>[Crispin Spreadsheet.xlsx]OEI!R697C30</stp>
        <tr r="AD697" s="1"/>
      </tp>
      <tp>
        <v>1.0395000000000001</v>
        <stp/>
        <stp>##V3_BDPV12</stp>
        <stp>EURUSD Curncy</stp>
        <stp>PX_YEST_CLOSE</stp>
        <stp>[Crispin Spreadsheet.xlsx]OEI!R696C30</stp>
        <tr r="AD696" s="1"/>
      </tp>
      <tp>
        <v>1.0395000000000001</v>
        <stp/>
        <stp>##V3_BDPV12</stp>
        <stp>EURUSD Curncy</stp>
        <stp>PX_YEST_CLOSE</stp>
        <stp>[Crispin Spreadsheet.xlsx]OEI!R695C30</stp>
        <tr r="AD695" s="1"/>
      </tp>
      <tp>
        <v>1.0395000000000001</v>
        <stp/>
        <stp>##V3_BDPV12</stp>
        <stp>EURUSD Curncy</stp>
        <stp>PX_YEST_CLOSE</stp>
        <stp>[Crispin Spreadsheet.xlsx]OEI!R694C30</stp>
        <tr r="AD694" s="1"/>
      </tp>
      <tp>
        <v>1.0395000000000001</v>
        <stp/>
        <stp>##V3_BDPV12</stp>
        <stp>EURUSD Curncy</stp>
        <stp>PX_YEST_CLOSE</stp>
        <stp>[Crispin Spreadsheet.xlsx]OEI!R693C30</stp>
        <tr r="AD693" s="1"/>
      </tp>
      <tp>
        <v>1.0395000000000001</v>
        <stp/>
        <stp>##V3_BDPV12</stp>
        <stp>EURUSD Curncy</stp>
        <stp>PX_YEST_CLOSE</stp>
        <stp>[Crispin Spreadsheet.xlsx]OEI!R692C30</stp>
        <tr r="AD692" s="1"/>
      </tp>
      <tp>
        <v>1.0395000000000001</v>
        <stp/>
        <stp>##V3_BDPV12</stp>
        <stp>EURUSD Curncy</stp>
        <stp>PX_YEST_CLOSE</stp>
        <stp>[Crispin Spreadsheet.xlsx]OEI!R691C30</stp>
        <tr r="AD691" s="1"/>
      </tp>
      <tp>
        <v>1.0395000000000001</v>
        <stp/>
        <stp>##V3_BDPV12</stp>
        <stp>EURUSD Curncy</stp>
        <stp>PX_YEST_CLOSE</stp>
        <stp>[Crispin Spreadsheet.xlsx]OEI!R690C30</stp>
        <tr r="AD690" s="1"/>
      </tp>
      <tp>
        <v>1.0395000000000001</v>
        <stp/>
        <stp>##V3_BDPV12</stp>
        <stp>EURUSD Curncy</stp>
        <stp>PX_YEST_CLOSE</stp>
        <stp>[Crispin Spreadsheet.xlsx]OEI!R699C30</stp>
        <tr r="AD699" s="1"/>
      </tp>
      <tp>
        <v>1.0395000000000001</v>
        <stp/>
        <stp>##V3_BDPV12</stp>
        <stp>EURUSD Curncy</stp>
        <stp>PX_YEST_CLOSE</stp>
        <stp>[Crispin Spreadsheet.xlsx]OEI!R698C30</stp>
        <tr r="AD698" s="1"/>
      </tp>
      <tp>
        <v>1.0395000000000001</v>
        <stp/>
        <stp>##V3_BDPV12</stp>
        <stp>EURUSD Curncy</stp>
        <stp>PX_YEST_CLOSE</stp>
        <stp>[Crispin Spreadsheet.xlsx]OEI!R602C30</stp>
        <tr r="AD602" s="1"/>
      </tp>
      <tp>
        <v>1.0395000000000001</v>
        <stp/>
        <stp>##V3_BDPV12</stp>
        <stp>EURUSD Curncy</stp>
        <stp>PX_YEST_CLOSE</stp>
        <stp>[Crispin Spreadsheet.xlsx]OEI!R600C30</stp>
        <tr r="AD600" s="1"/>
      </tp>
      <tp>
        <v>1.0395000000000001</v>
        <stp/>
        <stp>##V3_BDPV12</stp>
        <stp>EURUSD Curncy</stp>
        <stp>PX_YEST_CLOSE</stp>
        <stp>[Crispin Spreadsheet.xlsx]OEI!R610C30</stp>
        <tr r="AD610" s="1"/>
      </tp>
      <tp>
        <v>1.0395000000000001</v>
        <stp/>
        <stp>##V3_BDPV12</stp>
        <stp>EURUSD Curncy</stp>
        <stp>PX_YEST_CLOSE</stp>
        <stp>[Crispin Spreadsheet.xlsx]OEI!R667C30</stp>
        <tr r="AD667" s="1"/>
      </tp>
      <tp>
        <v>1.0395000000000001</v>
        <stp/>
        <stp>##V3_BDPV12</stp>
        <stp>EURUSD Curncy</stp>
        <stp>PX_YEST_CLOSE</stp>
        <stp>[Crispin Spreadsheet.xlsx]OEI!R666C30</stp>
        <tr r="AD666" s="1"/>
      </tp>
      <tp>
        <v>1.0395000000000001</v>
        <stp/>
        <stp>##V3_BDPV12</stp>
        <stp>EURUSD Curncy</stp>
        <stp>PX_YEST_CLOSE</stp>
        <stp>[Crispin Spreadsheet.xlsx]OEI!R665C30</stp>
        <tr r="AD665" s="1"/>
      </tp>
      <tp>
        <v>1.0395000000000001</v>
        <stp/>
        <stp>##V3_BDPV12</stp>
        <stp>EURUSD Curncy</stp>
        <stp>PX_YEST_CLOSE</stp>
        <stp>[Crispin Spreadsheet.xlsx]OEI!R664C30</stp>
        <tr r="AD664" s="1"/>
      </tp>
      <tp>
        <v>1.0395000000000001</v>
        <stp/>
        <stp>##V3_BDPV12</stp>
        <stp>EURUSD Curncy</stp>
        <stp>PX_YEST_CLOSE</stp>
        <stp>[Crispin Spreadsheet.xlsx]OEI!R663C30</stp>
        <tr r="AD663" s="1"/>
      </tp>
      <tp>
        <v>1.0395000000000001</v>
        <stp/>
        <stp>##V3_BDPV12</stp>
        <stp>EURUSD Curncy</stp>
        <stp>PX_YEST_CLOSE</stp>
        <stp>[Crispin Spreadsheet.xlsx]OEI!R662C30</stp>
        <tr r="AD662" s="1"/>
      </tp>
      <tp>
        <v>1.0395000000000001</v>
        <stp/>
        <stp>##V3_BDPV12</stp>
        <stp>EURUSD Curncy</stp>
        <stp>PX_YEST_CLOSE</stp>
        <stp>[Crispin Spreadsheet.xlsx]OEI!R661C30</stp>
        <tr r="AD661" s="1"/>
      </tp>
      <tp>
        <v>1.0395000000000001</v>
        <stp/>
        <stp>##V3_BDPV12</stp>
        <stp>EURUSD Curncy</stp>
        <stp>PX_YEST_CLOSE</stp>
        <stp>[Crispin Spreadsheet.xlsx]OEI!R660C30</stp>
        <tr r="AD660" s="1"/>
      </tp>
      <tp>
        <v>1.0395000000000001</v>
        <stp/>
        <stp>##V3_BDPV12</stp>
        <stp>EURUSD Curncy</stp>
        <stp>PX_YEST_CLOSE</stp>
        <stp>[Crispin Spreadsheet.xlsx]OEI!R669C30</stp>
        <tr r="AD669" s="1"/>
      </tp>
      <tp>
        <v>1.0395000000000001</v>
        <stp/>
        <stp>##V3_BDPV12</stp>
        <stp>EURUSD Curncy</stp>
        <stp>PX_YEST_CLOSE</stp>
        <stp>[Crispin Spreadsheet.xlsx]OEI!R668C30</stp>
        <tr r="AD668" s="1"/>
      </tp>
      <tp>
        <v>1.0395000000000001</v>
        <stp/>
        <stp>##V3_BDPV12</stp>
        <stp>EURUSD Curncy</stp>
        <stp>PX_YEST_CLOSE</stp>
        <stp>[Crispin Spreadsheet.xlsx]OEI!R677C30</stp>
        <tr r="AD677" s="1"/>
      </tp>
      <tp>
        <v>1.0395000000000001</v>
        <stp/>
        <stp>##V3_BDPV12</stp>
        <stp>EURUSD Curncy</stp>
        <stp>PX_YEST_CLOSE</stp>
        <stp>[Crispin Spreadsheet.xlsx]OEI!R676C30</stp>
        <tr r="AD676" s="1"/>
      </tp>
      <tp>
        <v>1.0395000000000001</v>
        <stp/>
        <stp>##V3_BDPV12</stp>
        <stp>EURUSD Curncy</stp>
        <stp>PX_YEST_CLOSE</stp>
        <stp>[Crispin Spreadsheet.xlsx]OEI!R675C30</stp>
        <tr r="AD675" s="1"/>
      </tp>
      <tp>
        <v>1.0395000000000001</v>
        <stp/>
        <stp>##V3_BDPV12</stp>
        <stp>EURUSD Curncy</stp>
        <stp>PX_YEST_CLOSE</stp>
        <stp>[Crispin Spreadsheet.xlsx]OEI!R674C30</stp>
        <tr r="AD674" s="1"/>
      </tp>
      <tp>
        <v>1.0395000000000001</v>
        <stp/>
        <stp>##V3_BDPV12</stp>
        <stp>EURUSD Curncy</stp>
        <stp>PX_YEST_CLOSE</stp>
        <stp>[Crispin Spreadsheet.xlsx]OEI!R673C30</stp>
        <tr r="AD673" s="1"/>
      </tp>
      <tp>
        <v>1.0395000000000001</v>
        <stp/>
        <stp>##V3_BDPV12</stp>
        <stp>EURUSD Curncy</stp>
        <stp>PX_YEST_CLOSE</stp>
        <stp>[Crispin Spreadsheet.xlsx]OEI!R672C30</stp>
        <tr r="AD672" s="1"/>
      </tp>
      <tp>
        <v>1.0395000000000001</v>
        <stp/>
        <stp>##V3_BDPV12</stp>
        <stp>EURUSD Curncy</stp>
        <stp>PX_YEST_CLOSE</stp>
        <stp>[Crispin Spreadsheet.xlsx]OEI!R671C30</stp>
        <tr r="AD671" s="1"/>
      </tp>
      <tp>
        <v>1.0395000000000001</v>
        <stp/>
        <stp>##V3_BDPV12</stp>
        <stp>EURUSD Curncy</stp>
        <stp>PX_YEST_CLOSE</stp>
        <stp>[Crispin Spreadsheet.xlsx]OEI!R670C30</stp>
        <tr r="AD670" s="1"/>
      </tp>
      <tp>
        <v>1.0395000000000001</v>
        <stp/>
        <stp>##V3_BDPV12</stp>
        <stp>EURUSD Curncy</stp>
        <stp>PX_YEST_CLOSE</stp>
        <stp>[Crispin Spreadsheet.xlsx]OEI!R679C30</stp>
        <tr r="AD679" s="1"/>
      </tp>
      <tp>
        <v>1.0395000000000001</v>
        <stp/>
        <stp>##V3_BDPV12</stp>
        <stp>EURUSD Curncy</stp>
        <stp>PX_YEST_CLOSE</stp>
        <stp>[Crispin Spreadsheet.xlsx]OEI!R678C30</stp>
        <tr r="AD678" s="1"/>
      </tp>
      <tp>
        <v>1.0395000000000001</v>
        <stp/>
        <stp>##V3_BDPV12</stp>
        <stp>EURUSD Curncy</stp>
        <stp>PX_YEST_CLOSE</stp>
        <stp>[Crispin Spreadsheet.xlsx]OEI!R647C30</stp>
        <tr r="AD647" s="1"/>
      </tp>
      <tp>
        <v>1.0395000000000001</v>
        <stp/>
        <stp>##V3_BDPV12</stp>
        <stp>EURUSD Curncy</stp>
        <stp>PX_YEST_CLOSE</stp>
        <stp>[Crispin Spreadsheet.xlsx]OEI!R646C30</stp>
        <tr r="AD646" s="1"/>
      </tp>
      <tp>
        <v>1.0395000000000001</v>
        <stp/>
        <stp>##V3_BDPV12</stp>
        <stp>EURUSD Curncy</stp>
        <stp>PX_YEST_CLOSE</stp>
        <stp>[Crispin Spreadsheet.xlsx]OEI!R645C30</stp>
        <tr r="AD645" s="1"/>
      </tp>
      <tp>
        <v>1.0395000000000001</v>
        <stp/>
        <stp>##V3_BDPV12</stp>
        <stp>EURUSD Curncy</stp>
        <stp>PX_YEST_CLOSE</stp>
        <stp>[Crispin Spreadsheet.xlsx]OEI!R644C30</stp>
        <tr r="AD644" s="1"/>
      </tp>
      <tp>
        <v>1.0395000000000001</v>
        <stp/>
        <stp>##V3_BDPV12</stp>
        <stp>EURUSD Curncy</stp>
        <stp>PX_YEST_CLOSE</stp>
        <stp>[Crispin Spreadsheet.xlsx]OEI!R643C30</stp>
        <tr r="AD643" s="1"/>
      </tp>
      <tp>
        <v>1.0395000000000001</v>
        <stp/>
        <stp>##V3_BDPV12</stp>
        <stp>EURUSD Curncy</stp>
        <stp>PX_YEST_CLOSE</stp>
        <stp>[Crispin Spreadsheet.xlsx]OEI!R642C30</stp>
        <tr r="AD642" s="1"/>
      </tp>
      <tp>
        <v>1.0395000000000001</v>
        <stp/>
        <stp>##V3_BDPV12</stp>
        <stp>EURUSD Curncy</stp>
        <stp>PX_YEST_CLOSE</stp>
        <stp>[Crispin Spreadsheet.xlsx]OEI!R641C30</stp>
        <tr r="AD641" s="1"/>
      </tp>
      <tp>
        <v>1.0395000000000001</v>
        <stp/>
        <stp>##V3_BDPV12</stp>
        <stp>EURUSD Curncy</stp>
        <stp>PX_YEST_CLOSE</stp>
        <stp>[Crispin Spreadsheet.xlsx]OEI!R640C30</stp>
        <tr r="AD640" s="1"/>
      </tp>
      <tp>
        <v>1.0395000000000001</v>
        <stp/>
        <stp>##V3_BDPV12</stp>
        <stp>EURUSD Curncy</stp>
        <stp>PX_YEST_CLOSE</stp>
        <stp>[Crispin Spreadsheet.xlsx]OEI!R649C30</stp>
        <tr r="AD649" s="1"/>
      </tp>
      <tp>
        <v>1.0395000000000001</v>
        <stp/>
        <stp>##V3_BDPV12</stp>
        <stp>EURUSD Curncy</stp>
        <stp>PX_YEST_CLOSE</stp>
        <stp>[Crispin Spreadsheet.xlsx]OEI!R648C30</stp>
        <tr r="AD648" s="1"/>
      </tp>
      <tp>
        <v>1.0395000000000001</v>
        <stp/>
        <stp>##V3_BDPV12</stp>
        <stp>EURUSD Curncy</stp>
        <stp>PX_YEST_CLOSE</stp>
        <stp>[Crispin Spreadsheet.xlsx]OEI!R657C30</stp>
        <tr r="AD657" s="1"/>
      </tp>
      <tp>
        <v>1.0395000000000001</v>
        <stp/>
        <stp>##V3_BDPV12</stp>
        <stp>EURUSD Curncy</stp>
        <stp>PX_YEST_CLOSE</stp>
        <stp>[Crispin Spreadsheet.xlsx]OEI!R656C30</stp>
        <tr r="AD656" s="1"/>
      </tp>
      <tp>
        <v>1.0395000000000001</v>
        <stp/>
        <stp>##V3_BDPV12</stp>
        <stp>EURUSD Curncy</stp>
        <stp>PX_YEST_CLOSE</stp>
        <stp>[Crispin Spreadsheet.xlsx]OEI!R655C30</stp>
        <tr r="AD655" s="1"/>
      </tp>
      <tp>
        <v>1.0395000000000001</v>
        <stp/>
        <stp>##V3_BDPV12</stp>
        <stp>EURUSD Curncy</stp>
        <stp>PX_YEST_CLOSE</stp>
        <stp>[Crispin Spreadsheet.xlsx]OEI!R654C30</stp>
        <tr r="AD654" s="1"/>
      </tp>
      <tp>
        <v>1.0395000000000001</v>
        <stp/>
        <stp>##V3_BDPV12</stp>
        <stp>EURUSD Curncy</stp>
        <stp>PX_YEST_CLOSE</stp>
        <stp>[Crispin Spreadsheet.xlsx]OEI!R653C30</stp>
        <tr r="AD653" s="1"/>
      </tp>
      <tp>
        <v>1.0395000000000001</v>
        <stp/>
        <stp>##V3_BDPV12</stp>
        <stp>EURUSD Curncy</stp>
        <stp>PX_YEST_CLOSE</stp>
        <stp>[Crispin Spreadsheet.xlsx]OEI!R652C30</stp>
        <tr r="AD652" s="1"/>
      </tp>
      <tp>
        <v>1.0395000000000001</v>
        <stp/>
        <stp>##V3_BDPV12</stp>
        <stp>EURUSD Curncy</stp>
        <stp>PX_YEST_CLOSE</stp>
        <stp>[Crispin Spreadsheet.xlsx]OEI!R651C30</stp>
        <tr r="AD651" s="1"/>
      </tp>
      <tp>
        <v>1.0395000000000001</v>
        <stp/>
        <stp>##V3_BDPV12</stp>
        <stp>EURUSD Curncy</stp>
        <stp>PX_YEST_CLOSE</stp>
        <stp>[Crispin Spreadsheet.xlsx]OEI!R650C30</stp>
        <tr r="AD650" s="1"/>
      </tp>
      <tp>
        <v>1.0395000000000001</v>
        <stp/>
        <stp>##V3_BDPV12</stp>
        <stp>EURUSD Curncy</stp>
        <stp>PX_YEST_CLOSE</stp>
        <stp>[Crispin Spreadsheet.xlsx]OEI!R659C30</stp>
        <tr r="AD659" s="1"/>
      </tp>
      <tp>
        <v>1.0395000000000001</v>
        <stp/>
        <stp>##V3_BDPV12</stp>
        <stp>EURUSD Curncy</stp>
        <stp>PX_YEST_CLOSE</stp>
        <stp>[Crispin Spreadsheet.xlsx]OEI!R658C30</stp>
        <tr r="AD658" s="1"/>
      </tp>
      <tp>
        <v>1.0395000000000001</v>
        <stp/>
        <stp>##V3_BDPV12</stp>
        <stp>EURUSD Curncy</stp>
        <stp>PX_YEST_CLOSE</stp>
        <stp>[Crispin Spreadsheet.xlsx]OEI!R198C30</stp>
        <tr r="AD198" s="1"/>
      </tp>
      <tp>
        <v>1.0395000000000001</v>
        <stp/>
        <stp>##V3_BDPV12</stp>
        <stp>EURUSD Curncy</stp>
        <stp>PX_YEST_CLOSE</stp>
        <stp>[Crispin Spreadsheet.xlsx]OEI!R365C30</stp>
        <tr r="AD365" s="1"/>
      </tp>
      <tp>
        <v>1.0395000000000001</v>
        <stp/>
        <stp>##V3_BDPV12</stp>
        <stp>EURUSD Curncy</stp>
        <stp>PX_YEST_CLOSE</stp>
        <stp>[Crispin Spreadsheet.xlsx]OEI!R357C30</stp>
        <tr r="AD357" s="1"/>
      </tp>
      <tp>
        <v>1.0395000000000001</v>
        <stp/>
        <stp>##V3_BDPV12</stp>
        <stp>EURUSD Curncy</stp>
        <stp>PX_YEST_CLOSE</stp>
        <stp>[Crispin Spreadsheet.xlsx]OEI!R356C30</stp>
        <tr r="AD356" s="1"/>
      </tp>
      <tp>
        <v>1.0395000000000001</v>
        <stp/>
        <stp>##V3_BDPV12</stp>
        <stp>EURUSD Curncy</stp>
        <stp>PX_YEST_CLOSE</stp>
        <stp>[Crispin Spreadsheet.xlsx]OEI!R354C30</stp>
        <tr r="AD354" s="1"/>
      </tp>
      <tp>
        <v>1.0395000000000001</v>
        <stp/>
        <stp>##V3_BDPV12</stp>
        <stp>EURUSD Curncy</stp>
        <stp>PX_YEST_CLOSE</stp>
        <stp>[Crispin Spreadsheet.xlsx]OEI!R353C30</stp>
        <tr r="AD353" s="1"/>
      </tp>
      <tp>
        <v>1.0395000000000001</v>
        <stp/>
        <stp>##V3_BDPV12</stp>
        <stp>EURUSD Curncy</stp>
        <stp>PX_YEST_CLOSE</stp>
        <stp>[Crispin Spreadsheet.xlsx]OEI!R352C30</stp>
        <tr r="AD352" s="1"/>
      </tp>
      <tp>
        <v>1.0395000000000001</v>
        <stp/>
        <stp>##V3_BDPV12</stp>
        <stp>EURUSD Curncy</stp>
        <stp>PX_YEST_CLOSE</stp>
        <stp>[Crispin Spreadsheet.xlsx]OEI!R227C30</stp>
        <tr r="AD227" s="1"/>
      </tp>
      <tp>
        <v>10.849</v>
        <stp/>
        <stp>##V3_BDPV12</stp>
        <stp>EURSEK Curncy</stp>
        <stp>PX_YEST_CLOSE</stp>
        <stp>[Crispin Spreadsheet.xlsx]OEI!R408C30</stp>
        <tr r="AD408" s="1"/>
      </tp>
      <tp>
        <v>10.849</v>
        <stp/>
        <stp>##V3_BDPV12</stp>
        <stp>EURSEK Curncy</stp>
        <stp>PX_YEST_CLOSE</stp>
        <stp>[Crispin Spreadsheet.xlsx]OEI!R409C30</stp>
        <tr r="AD409" s="1"/>
      </tp>
      <tp>
        <v>10.849</v>
        <stp/>
        <stp>##V3_BDPV12</stp>
        <stp>EURSEK Curncy</stp>
        <stp>PX_YEST_CLOSE</stp>
        <stp>[Crispin Spreadsheet.xlsx]OEI!R400C30</stp>
        <tr r="AD400" s="1"/>
      </tp>
      <tp>
        <v>10.849</v>
        <stp/>
        <stp>##V3_BDPV12</stp>
        <stp>EURSEK Curncy</stp>
        <stp>PX_YEST_CLOSE</stp>
        <stp>[Crispin Spreadsheet.xlsx]OEI!R401C30</stp>
        <tr r="AD401" s="1"/>
      </tp>
      <tp>
        <v>10.849</v>
        <stp/>
        <stp>##V3_BDPV12</stp>
        <stp>EURSEK Curncy</stp>
        <stp>PX_YEST_CLOSE</stp>
        <stp>[Crispin Spreadsheet.xlsx]OEI!R402C30</stp>
        <tr r="AD402" s="1"/>
      </tp>
      <tp>
        <v>10.849</v>
        <stp/>
        <stp>##V3_BDPV12</stp>
        <stp>EURSEK Curncy</stp>
        <stp>PX_YEST_CLOSE</stp>
        <stp>[Crispin Spreadsheet.xlsx]OEI!R403C30</stp>
        <tr r="AD403" s="1"/>
      </tp>
      <tp>
        <v>10.849</v>
        <stp/>
        <stp>##V3_BDPV12</stp>
        <stp>EURSEK Curncy</stp>
        <stp>PX_YEST_CLOSE</stp>
        <stp>[Crispin Spreadsheet.xlsx]OEI!R404C30</stp>
        <tr r="AD404" s="1"/>
      </tp>
      <tp>
        <v>10.849</v>
        <stp/>
        <stp>##V3_BDPV12</stp>
        <stp>EURSEK Curncy</stp>
        <stp>PX_YEST_CLOSE</stp>
        <stp>[Crispin Spreadsheet.xlsx]OEI!R405C30</stp>
        <tr r="AD405" s="1"/>
      </tp>
      <tp>
        <v>10.849</v>
        <stp/>
        <stp>##V3_BDPV12</stp>
        <stp>EURSEK Curncy</stp>
        <stp>PX_YEST_CLOSE</stp>
        <stp>[Crispin Spreadsheet.xlsx]OEI!R406C30</stp>
        <tr r="AD406" s="1"/>
      </tp>
      <tp>
        <v>10.849</v>
        <stp/>
        <stp>##V3_BDPV12</stp>
        <stp>EURSEK Curncy</stp>
        <stp>PX_YEST_CLOSE</stp>
        <stp>[Crispin Spreadsheet.xlsx]OEI!R407C30</stp>
        <tr r="AD407" s="1"/>
      </tp>
      <tp>
        <v>10.849</v>
        <stp/>
        <stp>##V3_BDPV12</stp>
        <stp>EURSEK Curncy</stp>
        <stp>PX_YEST_CLOSE</stp>
        <stp>[Crispin Spreadsheet.xlsx]OEI!R410C30</stp>
        <tr r="AD410" s="1"/>
      </tp>
      <tp>
        <v>10.849</v>
        <stp/>
        <stp>##V3_BDPV12</stp>
        <stp>EURSEK Curncy</stp>
        <stp>PX_YEST_CLOSE</stp>
        <stp>[Crispin Spreadsheet.xlsx]OEI!R411C30</stp>
        <tr r="AD411" s="1"/>
      </tp>
      <tp>
        <v>10.849</v>
        <stp/>
        <stp>##V3_BDPV12</stp>
        <stp>EURSEK Curncy</stp>
        <stp>PX_YEST_CLOSE</stp>
        <stp>[Crispin Spreadsheet.xlsx]OEI!R412C30</stp>
        <tr r="AD412" s="1"/>
      </tp>
      <tp>
        <v>144.58000000000001</v>
        <stp/>
        <stp>##V3_BDPV12</stp>
        <stp>EURJPY Curncy</stp>
        <stp>PX_YEST_CLOSE</stp>
        <stp>[Crispin Spreadsheet.xlsx]OEI!R298C30</stp>
        <tr r="AD298" s="1"/>
      </tp>
      <tp>
        <v>144.58000000000001</v>
        <stp/>
        <stp>##V3_BDPV12</stp>
        <stp>EURJPY Curncy</stp>
        <stp>PX_YEST_CLOSE</stp>
        <stp>[Crispin Spreadsheet.xlsx]OEI!R299C30</stp>
        <tr r="AD299" s="1"/>
      </tp>
      <tp>
        <v>144.58000000000001</v>
        <stp/>
        <stp>##V3_BDPV12</stp>
        <stp>EURJPY Curncy</stp>
        <stp>PX_YEST_CLOSE</stp>
        <stp>[Crispin Spreadsheet.xlsx]OEI!R292C30</stp>
        <tr r="AD292" s="1"/>
      </tp>
      <tp>
        <v>144.58000000000001</v>
        <stp/>
        <stp>##V3_BDPV12</stp>
        <stp>EURJPY Curncy</stp>
        <stp>PX_YEST_CLOSE</stp>
        <stp>[Crispin Spreadsheet.xlsx]OEI!R293C30</stp>
        <tr r="AD293" s="1"/>
      </tp>
      <tp>
        <v>144.58000000000001</v>
        <stp/>
        <stp>##V3_BDPV12</stp>
        <stp>EURJPY Curncy</stp>
        <stp>PX_YEST_CLOSE</stp>
        <stp>[Crispin Spreadsheet.xlsx]OEI!R290C30</stp>
        <tr r="AD290" s="1"/>
      </tp>
      <tp>
        <v>144.58000000000001</v>
        <stp/>
        <stp>##V3_BDPV12</stp>
        <stp>EURJPY Curncy</stp>
        <stp>PX_YEST_CLOSE</stp>
        <stp>[Crispin Spreadsheet.xlsx]OEI!R291C30</stp>
        <tr r="AD291" s="1"/>
      </tp>
      <tp>
        <v>144.58000000000001</v>
        <stp/>
        <stp>##V3_BDPV12</stp>
        <stp>EURJPY Curncy</stp>
        <stp>PX_YEST_CLOSE</stp>
        <stp>[Crispin Spreadsheet.xlsx]OEI!R296C30</stp>
        <tr r="AD296" s="1"/>
      </tp>
      <tp>
        <v>144.58000000000001</v>
        <stp/>
        <stp>##V3_BDPV12</stp>
        <stp>EURJPY Curncy</stp>
        <stp>PX_YEST_CLOSE</stp>
        <stp>[Crispin Spreadsheet.xlsx]OEI!R297C30</stp>
        <tr r="AD297" s="1"/>
      </tp>
      <tp>
        <v>144.58000000000001</v>
        <stp/>
        <stp>##V3_BDPV12</stp>
        <stp>EURJPY Curncy</stp>
        <stp>PX_YEST_CLOSE</stp>
        <stp>[Crispin Spreadsheet.xlsx]OEI!R294C30</stp>
        <tr r="AD294" s="1"/>
      </tp>
      <tp>
        <v>144.58000000000001</v>
        <stp/>
        <stp>##V3_BDPV12</stp>
        <stp>EURJPY Curncy</stp>
        <stp>PX_YEST_CLOSE</stp>
        <stp>[Crispin Spreadsheet.xlsx]OEI!R295C30</stp>
        <tr r="AD295" s="1"/>
      </tp>
      <tp>
        <v>144.58000000000001</v>
        <stp/>
        <stp>##V3_BDPV12</stp>
        <stp>EURJPY Curncy</stp>
        <stp>PX_YEST_CLOSE</stp>
        <stp>[Crispin Spreadsheet.xlsx]OEI!R288C30</stp>
        <tr r="AD288" s="1"/>
      </tp>
      <tp>
        <v>144.58000000000001</v>
        <stp/>
        <stp>##V3_BDPV12</stp>
        <stp>EURJPY Curncy</stp>
        <stp>PX_YEST_CLOSE</stp>
        <stp>[Crispin Spreadsheet.xlsx]OEI!R289C30</stp>
        <tr r="AD289" s="1"/>
      </tp>
      <tp>
        <v>144.58000000000001</v>
        <stp/>
        <stp>##V3_BDPV12</stp>
        <stp>EURJPY Curncy</stp>
        <stp>PX_YEST_CLOSE</stp>
        <stp>[Crispin Spreadsheet.xlsx]OEI!R282C30</stp>
        <tr r="AD282" s="1"/>
      </tp>
      <tp>
        <v>144.58000000000001</v>
        <stp/>
        <stp>##V3_BDPV12</stp>
        <stp>EURJPY Curncy</stp>
        <stp>PX_YEST_CLOSE</stp>
        <stp>[Crispin Spreadsheet.xlsx]OEI!R283C30</stp>
        <tr r="AD283" s="1"/>
      </tp>
      <tp>
        <v>144.58000000000001</v>
        <stp/>
        <stp>##V3_BDPV12</stp>
        <stp>EURJPY Curncy</stp>
        <stp>PX_YEST_CLOSE</stp>
        <stp>[Crispin Spreadsheet.xlsx]OEI!R280C30</stp>
        <tr r="AD280" s="1"/>
      </tp>
      <tp>
        <v>144.58000000000001</v>
        <stp/>
        <stp>##V3_BDPV12</stp>
        <stp>EURJPY Curncy</stp>
        <stp>PX_YEST_CLOSE</stp>
        <stp>[Crispin Spreadsheet.xlsx]OEI!R281C30</stp>
        <tr r="AD281" s="1"/>
      </tp>
      <tp>
        <v>144.58000000000001</v>
        <stp/>
        <stp>##V3_BDPV12</stp>
        <stp>EURJPY Curncy</stp>
        <stp>PX_YEST_CLOSE</stp>
        <stp>[Crispin Spreadsheet.xlsx]OEI!R286C30</stp>
        <tr r="AD286" s="1"/>
      </tp>
      <tp>
        <v>144.58000000000001</v>
        <stp/>
        <stp>##V3_BDPV12</stp>
        <stp>EURJPY Curncy</stp>
        <stp>PX_YEST_CLOSE</stp>
        <stp>[Crispin Spreadsheet.xlsx]OEI!R287C30</stp>
        <tr r="AD287" s="1"/>
      </tp>
      <tp>
        <v>144.58000000000001</v>
        <stp/>
        <stp>##V3_BDPV12</stp>
        <stp>EURJPY Curncy</stp>
        <stp>PX_YEST_CLOSE</stp>
        <stp>[Crispin Spreadsheet.xlsx]OEI!R284C30</stp>
        <tr r="AD284" s="1"/>
      </tp>
      <tp>
        <v>144.58000000000001</v>
        <stp/>
        <stp>##V3_BDPV12</stp>
        <stp>EURJPY Curncy</stp>
        <stp>PX_YEST_CLOSE</stp>
        <stp>[Crispin Spreadsheet.xlsx]OEI!R285C30</stp>
        <tr r="AD285" s="1"/>
      </tp>
      <tp>
        <v>144.58000000000001</v>
        <stp/>
        <stp>##V3_BDPV12</stp>
        <stp>EURJPY Curncy</stp>
        <stp>PX_YEST_CLOSE</stp>
        <stp>[Crispin Spreadsheet.xlsx]OEI!R258C30</stp>
        <tr r="AD258" s="1"/>
      </tp>
      <tp>
        <v>144.58000000000001</v>
        <stp/>
        <stp>##V3_BDPV12</stp>
        <stp>EURJPY Curncy</stp>
        <stp>PX_YEST_CLOSE</stp>
        <stp>[Crispin Spreadsheet.xlsx]OEI!R259C30</stp>
        <tr r="AD259" s="1"/>
      </tp>
      <tp>
        <v>144.58000000000001</v>
        <stp/>
        <stp>##V3_BDPV12</stp>
        <stp>EURJPY Curncy</stp>
        <stp>PX_YEST_CLOSE</stp>
        <stp>[Crispin Spreadsheet.xlsx]OEI!R253C30</stp>
        <tr r="AD253" s="1"/>
      </tp>
      <tp>
        <v>144.58000000000001</v>
        <stp/>
        <stp>##V3_BDPV12</stp>
        <stp>EURJPY Curncy</stp>
        <stp>PX_YEST_CLOSE</stp>
        <stp>[Crispin Spreadsheet.xlsx]OEI!R256C30</stp>
        <tr r="AD256" s="1"/>
      </tp>
      <tp>
        <v>144.58000000000001</v>
        <stp/>
        <stp>##V3_BDPV12</stp>
        <stp>EURJPY Curncy</stp>
        <stp>PX_YEST_CLOSE</stp>
        <stp>[Crispin Spreadsheet.xlsx]OEI!R257C30</stp>
        <tr r="AD257" s="1"/>
      </tp>
      <tp>
        <v>144.58000000000001</v>
        <stp/>
        <stp>##V3_BDPV12</stp>
        <stp>EURJPY Curncy</stp>
        <stp>PX_YEST_CLOSE</stp>
        <stp>[Crispin Spreadsheet.xlsx]OEI!R254C30</stp>
        <tr r="AD254" s="1"/>
      </tp>
      <tp>
        <v>144.58000000000001</v>
        <stp/>
        <stp>##V3_BDPV12</stp>
        <stp>EURJPY Curncy</stp>
        <stp>PX_YEST_CLOSE</stp>
        <stp>[Crispin Spreadsheet.xlsx]OEI!R255C30</stp>
        <tr r="AD255" s="1"/>
      </tp>
      <tp>
        <v>144.58000000000001</v>
        <stp/>
        <stp>##V3_BDPV12</stp>
        <stp>EURJPY Curncy</stp>
        <stp>PX_YEST_CLOSE</stp>
        <stp>[Crispin Spreadsheet.xlsx]OEI!R278C30</stp>
        <tr r="AD278" s="1"/>
      </tp>
      <tp>
        <v>144.58000000000001</v>
        <stp/>
        <stp>##V3_BDPV12</stp>
        <stp>EURJPY Curncy</stp>
        <stp>PX_YEST_CLOSE</stp>
        <stp>[Crispin Spreadsheet.xlsx]OEI!R279C30</stp>
        <tr r="AD279" s="1"/>
      </tp>
      <tp>
        <v>144.58000000000001</v>
        <stp/>
        <stp>##V3_BDPV12</stp>
        <stp>EURJPY Curncy</stp>
        <stp>PX_YEST_CLOSE</stp>
        <stp>[Crispin Spreadsheet.xlsx]OEI!R272C30</stp>
        <tr r="AD272" s="1"/>
      </tp>
      <tp>
        <v>144.58000000000001</v>
        <stp/>
        <stp>##V3_BDPV12</stp>
        <stp>EURJPY Curncy</stp>
        <stp>PX_YEST_CLOSE</stp>
        <stp>[Crispin Spreadsheet.xlsx]OEI!R273C30</stp>
        <tr r="AD273" s="1"/>
      </tp>
      <tp>
        <v>144.58000000000001</v>
        <stp/>
        <stp>##V3_BDPV12</stp>
        <stp>EURJPY Curncy</stp>
        <stp>PX_YEST_CLOSE</stp>
        <stp>[Crispin Spreadsheet.xlsx]OEI!R270C30</stp>
        <tr r="AD270" s="1"/>
      </tp>
      <tp>
        <v>144.58000000000001</v>
        <stp/>
        <stp>##V3_BDPV12</stp>
        <stp>EURJPY Curncy</stp>
        <stp>PX_YEST_CLOSE</stp>
        <stp>[Crispin Spreadsheet.xlsx]OEI!R271C30</stp>
        <tr r="AD271" s="1"/>
      </tp>
      <tp>
        <v>144.58000000000001</v>
        <stp/>
        <stp>##V3_BDPV12</stp>
        <stp>EURJPY Curncy</stp>
        <stp>PX_YEST_CLOSE</stp>
        <stp>[Crispin Spreadsheet.xlsx]OEI!R276C30</stp>
        <tr r="AD276" s="1"/>
      </tp>
      <tp>
        <v>144.58000000000001</v>
        <stp/>
        <stp>##V3_BDPV12</stp>
        <stp>EURJPY Curncy</stp>
        <stp>PX_YEST_CLOSE</stp>
        <stp>[Crispin Spreadsheet.xlsx]OEI!R277C30</stp>
        <tr r="AD277" s="1"/>
      </tp>
      <tp>
        <v>144.58000000000001</v>
        <stp/>
        <stp>##V3_BDPV12</stp>
        <stp>EURJPY Curncy</stp>
        <stp>PX_YEST_CLOSE</stp>
        <stp>[Crispin Spreadsheet.xlsx]OEI!R274C30</stp>
        <tr r="AD274" s="1"/>
      </tp>
      <tp>
        <v>144.58000000000001</v>
        <stp/>
        <stp>##V3_BDPV12</stp>
        <stp>EURJPY Curncy</stp>
        <stp>PX_YEST_CLOSE</stp>
        <stp>[Crispin Spreadsheet.xlsx]OEI!R275C30</stp>
        <tr r="AD275" s="1"/>
      </tp>
      <tp>
        <v>144.58000000000001</v>
        <stp/>
        <stp>##V3_BDPV12</stp>
        <stp>EURJPY Curncy</stp>
        <stp>PX_YEST_CLOSE</stp>
        <stp>[Crispin Spreadsheet.xlsx]OEI!R268C30</stp>
        <tr r="AD268" s="1"/>
      </tp>
      <tp>
        <v>144.58000000000001</v>
        <stp/>
        <stp>##V3_BDPV12</stp>
        <stp>EURJPY Curncy</stp>
        <stp>PX_YEST_CLOSE</stp>
        <stp>[Crispin Spreadsheet.xlsx]OEI!R269C30</stp>
        <tr r="AD269" s="1"/>
      </tp>
      <tp>
        <v>144.58000000000001</v>
        <stp/>
        <stp>##V3_BDPV12</stp>
        <stp>EURJPY Curncy</stp>
        <stp>PX_YEST_CLOSE</stp>
        <stp>[Crispin Spreadsheet.xlsx]OEI!R262C30</stp>
        <tr r="AD262" s="1"/>
      </tp>
      <tp>
        <v>144.58000000000001</v>
        <stp/>
        <stp>##V3_BDPV12</stp>
        <stp>EURJPY Curncy</stp>
        <stp>PX_YEST_CLOSE</stp>
        <stp>[Crispin Spreadsheet.xlsx]OEI!R263C30</stp>
        <tr r="AD263" s="1"/>
      </tp>
      <tp>
        <v>144.58000000000001</v>
        <stp/>
        <stp>##V3_BDPV12</stp>
        <stp>EURJPY Curncy</stp>
        <stp>PX_YEST_CLOSE</stp>
        <stp>[Crispin Spreadsheet.xlsx]OEI!R260C30</stp>
        <tr r="AD260" s="1"/>
      </tp>
      <tp>
        <v>144.58000000000001</v>
        <stp/>
        <stp>##V3_BDPV12</stp>
        <stp>EURJPY Curncy</stp>
        <stp>PX_YEST_CLOSE</stp>
        <stp>[Crispin Spreadsheet.xlsx]OEI!R261C30</stp>
        <tr r="AD261" s="1"/>
      </tp>
      <tp>
        <v>144.58000000000001</v>
        <stp/>
        <stp>##V3_BDPV12</stp>
        <stp>EURJPY Curncy</stp>
        <stp>PX_YEST_CLOSE</stp>
        <stp>[Crispin Spreadsheet.xlsx]OEI!R266C30</stp>
        <tr r="AD266" s="1"/>
      </tp>
      <tp>
        <v>144.58000000000001</v>
        <stp/>
        <stp>##V3_BDPV12</stp>
        <stp>EURJPY Curncy</stp>
        <stp>PX_YEST_CLOSE</stp>
        <stp>[Crispin Spreadsheet.xlsx]OEI!R267C30</stp>
        <tr r="AD267" s="1"/>
      </tp>
      <tp>
        <v>144.58000000000001</v>
        <stp/>
        <stp>##V3_BDPV12</stp>
        <stp>EURJPY Curncy</stp>
        <stp>PX_YEST_CLOSE</stp>
        <stp>[Crispin Spreadsheet.xlsx]OEI!R264C30</stp>
        <tr r="AD264" s="1"/>
      </tp>
      <tp>
        <v>144.58000000000001</v>
        <stp/>
        <stp>##V3_BDPV12</stp>
        <stp>EURJPY Curncy</stp>
        <stp>PX_YEST_CLOSE</stp>
        <stp>[Crispin Spreadsheet.xlsx]OEI!R265C30</stp>
        <tr r="AD265" s="1"/>
      </tp>
      <tp>
        <v>144.58000000000001</v>
        <stp/>
        <stp>##V3_BDPV12</stp>
        <stp>EURJPY Curncy</stp>
        <stp>PX_YEST_CLOSE</stp>
        <stp>[Crispin Spreadsheet.xlsx]OEI!R310C30</stp>
        <tr r="AD310" s="1"/>
      </tp>
      <tp>
        <v>144.58000000000001</v>
        <stp/>
        <stp>##V3_BDPV12</stp>
        <stp>EURJPY Curncy</stp>
        <stp>PX_YEST_CLOSE</stp>
        <stp>[Crispin Spreadsheet.xlsx]OEI!R308C30</stp>
        <tr r="AD308" s="1"/>
      </tp>
      <tp>
        <v>144.58000000000001</v>
        <stp/>
        <stp>##V3_BDPV12</stp>
        <stp>EURJPY Curncy</stp>
        <stp>PX_YEST_CLOSE</stp>
        <stp>[Crispin Spreadsheet.xlsx]OEI!R309C30</stp>
        <tr r="AD309" s="1"/>
      </tp>
      <tp>
        <v>144.58000000000001</v>
        <stp/>
        <stp>##V3_BDPV12</stp>
        <stp>EURJPY Curncy</stp>
        <stp>PX_YEST_CLOSE</stp>
        <stp>[Crispin Spreadsheet.xlsx]OEI!R302C30</stp>
        <tr r="AD302" s="1"/>
      </tp>
      <tp>
        <v>144.58000000000001</v>
        <stp/>
        <stp>##V3_BDPV12</stp>
        <stp>EURJPY Curncy</stp>
        <stp>PX_YEST_CLOSE</stp>
        <stp>[Crispin Spreadsheet.xlsx]OEI!R303C30</stp>
        <tr r="AD303" s="1"/>
      </tp>
      <tp>
        <v>144.58000000000001</v>
        <stp/>
        <stp>##V3_BDPV12</stp>
        <stp>EURJPY Curncy</stp>
        <stp>PX_YEST_CLOSE</stp>
        <stp>[Crispin Spreadsheet.xlsx]OEI!R300C30</stp>
        <tr r="AD300" s="1"/>
      </tp>
      <tp>
        <v>144.58000000000001</v>
        <stp/>
        <stp>##V3_BDPV12</stp>
        <stp>EURJPY Curncy</stp>
        <stp>PX_YEST_CLOSE</stp>
        <stp>[Crispin Spreadsheet.xlsx]OEI!R301C30</stp>
        <tr r="AD301" s="1"/>
      </tp>
      <tp>
        <v>144.58000000000001</v>
        <stp/>
        <stp>##V3_BDPV12</stp>
        <stp>EURJPY Curncy</stp>
        <stp>PX_YEST_CLOSE</stp>
        <stp>[Crispin Spreadsheet.xlsx]OEI!R306C30</stp>
        <tr r="AD306" s="1"/>
      </tp>
      <tp>
        <v>144.58000000000001</v>
        <stp/>
        <stp>##V3_BDPV12</stp>
        <stp>EURJPY Curncy</stp>
        <stp>PX_YEST_CLOSE</stp>
        <stp>[Crispin Spreadsheet.xlsx]OEI!R307C30</stp>
        <tr r="AD307" s="1"/>
      </tp>
      <tp>
        <v>144.58000000000001</v>
        <stp/>
        <stp>##V3_BDPV12</stp>
        <stp>EURJPY Curncy</stp>
        <stp>PX_YEST_CLOSE</stp>
        <stp>[Crispin Spreadsheet.xlsx]OEI!R304C30</stp>
        <tr r="AD304" s="1"/>
      </tp>
      <tp>
        <v>144.58000000000001</v>
        <stp/>
        <stp>##V3_BDPV12</stp>
        <stp>EURJPY Curncy</stp>
        <stp>PX_YEST_CLOSE</stp>
        <stp>[Crispin Spreadsheet.xlsx]OEI!R305C30</stp>
        <tr r="AD305" s="1"/>
      </tp>
      <tp>
        <v>1.54033</v>
        <stp/>
        <stp>##V3_BDPV12</stp>
        <stp>EURAUD Curncy</stp>
        <stp>PX_YEST_CLOSE</stp>
        <stp>[Crispin Spreadsheet.xlsx]OEI!R879C30</stp>
        <tr r="AD879" s="1"/>
      </tp>
      <tp>
        <v>408.4</v>
        <stp/>
        <stp>##V3_BDPV12</stp>
        <stp>EURHUF Curncy</stp>
        <stp>PX_YEST_CLOSE</stp>
        <stp>[Crispin Spreadsheet.xlsx]OEI!R221C30</stp>
        <tr r="AD221" s="1"/>
      </tp>
      <tp>
        <v>408.4</v>
        <stp/>
        <stp>##V3_BDPV12</stp>
        <stp>EURHUF Curncy</stp>
        <stp>PX_YEST_CLOSE</stp>
        <stp>[Crispin Spreadsheet.xlsx]OEI!R220C30</stp>
        <tr r="AD220" s="1"/>
      </tp>
      <tp>
        <v>8.1163000000000007</v>
        <stp/>
        <stp>##V3_BDPV12</stp>
        <stp>EURHKD Curncy</stp>
        <stp>PX_YEST_CLOSE</stp>
        <stp>[Crispin Spreadsheet.xlsx]OEI!R207C30</stp>
        <tr r="AD207" s="1"/>
      </tp>
      <tp>
        <v>8.1163000000000007</v>
        <stp/>
        <stp>##V3_BDPV12</stp>
        <stp>EURHKD Curncy</stp>
        <stp>PX_YEST_CLOSE</stp>
        <stp>[Crispin Spreadsheet.xlsx]OEI!R206C30</stp>
        <tr r="AD206" s="1"/>
      </tp>
      <tp>
        <v>8.1163000000000007</v>
        <stp/>
        <stp>##V3_BDPV12</stp>
        <stp>EURHKD Curncy</stp>
        <stp>PX_YEST_CLOSE</stp>
        <stp>[Crispin Spreadsheet.xlsx]OEI!R205C30</stp>
        <tr r="AD205" s="1"/>
      </tp>
      <tp>
        <v>8.1163000000000007</v>
        <stp/>
        <stp>##V3_BDPV12</stp>
        <stp>EURHKD Curncy</stp>
        <stp>PX_YEST_CLOSE</stp>
        <stp>[Crispin Spreadsheet.xlsx]OEI!R204C30</stp>
        <tr r="AD204" s="1"/>
      </tp>
      <tp>
        <v>8.1163000000000007</v>
        <stp/>
        <stp>##V3_BDPV12</stp>
        <stp>EURHKD Curncy</stp>
        <stp>PX_YEST_CLOSE</stp>
        <stp>[Crispin Spreadsheet.xlsx]OEI!R203C30</stp>
        <tr r="AD203" s="1"/>
      </tp>
      <tp>
        <v>8.1163000000000007</v>
        <stp/>
        <stp>##V3_BDPV12</stp>
        <stp>EURHKD Curncy</stp>
        <stp>PX_YEST_CLOSE</stp>
        <stp>[Crispin Spreadsheet.xlsx]OEI!R202C30</stp>
        <tr r="AD202" s="1"/>
      </tp>
      <tp>
        <v>8.1163000000000007</v>
        <stp/>
        <stp>##V3_BDPV12</stp>
        <stp>EURHKD Curncy</stp>
        <stp>PX_YEST_CLOSE</stp>
        <stp>[Crispin Spreadsheet.xlsx]OEI!R201C30</stp>
        <tr r="AD201" s="1"/>
      </tp>
      <tp>
        <v>8.1163000000000007</v>
        <stp/>
        <stp>##V3_BDPV12</stp>
        <stp>EURHKD Curncy</stp>
        <stp>PX_YEST_CLOSE</stp>
        <stp>[Crispin Spreadsheet.xlsx]OEI!R209C30</stp>
        <tr r="AD209" s="1"/>
      </tp>
      <tp>
        <v>8.1163000000000007</v>
        <stp/>
        <stp>##V3_BDPV12</stp>
        <stp>EURHKD Curncy</stp>
        <stp>PX_YEST_CLOSE</stp>
        <stp>[Crispin Spreadsheet.xlsx]OEI!R208C30</stp>
        <tr r="AD208" s="1"/>
      </tp>
      <tp>
        <v>8.1163000000000007</v>
        <stp/>
        <stp>##V3_BDPV12</stp>
        <stp>EURHKD Curncy</stp>
        <stp>PX_YEST_CLOSE</stp>
        <stp>[Crispin Spreadsheet.xlsx]OEI!R217C30</stp>
        <tr r="AD217" s="1"/>
      </tp>
      <tp>
        <v>8.1163000000000007</v>
        <stp/>
        <stp>##V3_BDPV12</stp>
        <stp>EURHKD Curncy</stp>
        <stp>PX_YEST_CLOSE</stp>
        <stp>[Crispin Spreadsheet.xlsx]OEI!R216C30</stp>
        <tr r="AD216" s="1"/>
      </tp>
      <tp>
        <v>8.1163000000000007</v>
        <stp/>
        <stp>##V3_BDPV12</stp>
        <stp>EURHKD Curncy</stp>
        <stp>PX_YEST_CLOSE</stp>
        <stp>[Crispin Spreadsheet.xlsx]OEI!R215C30</stp>
        <tr r="AD215" s="1"/>
      </tp>
      <tp>
        <v>8.1163000000000007</v>
        <stp/>
        <stp>##V3_BDPV12</stp>
        <stp>EURHKD Curncy</stp>
        <stp>PX_YEST_CLOSE</stp>
        <stp>[Crispin Spreadsheet.xlsx]OEI!R214C30</stp>
        <tr r="AD214" s="1"/>
      </tp>
      <tp>
        <v>8.1163000000000007</v>
        <stp/>
        <stp>##V3_BDPV12</stp>
        <stp>EURHKD Curncy</stp>
        <stp>PX_YEST_CLOSE</stp>
        <stp>[Crispin Spreadsheet.xlsx]OEI!R213C30</stp>
        <tr r="AD213" s="1"/>
      </tp>
      <tp>
        <v>8.1163000000000007</v>
        <stp/>
        <stp>##V3_BDPV12</stp>
        <stp>EURHKD Curncy</stp>
        <stp>PX_YEST_CLOSE</stp>
        <stp>[Crispin Spreadsheet.xlsx]OEI!R212C30</stp>
        <tr r="AD212" s="1"/>
      </tp>
      <tp>
        <v>8.1163000000000007</v>
        <stp/>
        <stp>##V3_BDPV12</stp>
        <stp>EURHKD Curncy</stp>
        <stp>PX_YEST_CLOSE</stp>
        <stp>[Crispin Spreadsheet.xlsx]OEI!R211C30</stp>
        <tr r="AD211" s="1"/>
      </tp>
      <tp>
        <v>8.1163000000000007</v>
        <stp/>
        <stp>##V3_BDPV12</stp>
        <stp>EURHKD Curncy</stp>
        <stp>PX_YEST_CLOSE</stp>
        <stp>[Crispin Spreadsheet.xlsx]OEI!R210C30</stp>
        <tr r="AD210" s="1"/>
      </tp>
      <tp>
        <v>1.3912800000000001</v>
        <stp/>
        <stp>##V3_BDPV12</stp>
        <stp>EURCAD Curncy</stp>
        <stp>PX_YEST_CLOSE</stp>
        <stp>[Crispin Spreadsheet.xlsx]OEI!R897C30</stp>
        <tr r="AD897" s="1"/>
      </tp>
      <tp>
        <v>0.98319999999999996</v>
        <stp/>
        <stp>##V3_BDPV12</stp>
        <stp>EURCHF Curncy</stp>
        <stp>PX_YEST_CLOSE</stp>
        <stp>[Crispin Spreadsheet.xlsx]OEI!R898C30</stp>
        <tr r="AD898" s="1"/>
      </tp>
      <tp>
        <v>10.2681</v>
        <stp/>
        <stp>##V3_BDPV12</stp>
        <stp>EURNOK Curncy</stp>
        <stp>PX_YEST_CLOSE</stp>
        <stp>[Crispin Spreadsheet.xlsx]OEI!R348C30</stp>
        <tr r="AD348" s="1"/>
      </tp>
      <tp>
        <v>10.2681</v>
        <stp/>
        <stp>##V3_BDPV12</stp>
        <stp>EURNOK Curncy</stp>
        <stp>PX_YEST_CLOSE</stp>
        <stp>[Crispin Spreadsheet.xlsx]OEI!R349C30</stp>
        <tr r="AD349" s="1"/>
      </tp>
      <tp>
        <v>10.2681</v>
        <stp/>
        <stp>##V3_BDPV12</stp>
        <stp>EURNOK Curncy</stp>
        <stp>PX_YEST_CLOSE</stp>
        <stp>[Crispin Spreadsheet.xlsx]OEI!R340C30</stp>
        <tr r="AD340" s="1"/>
      </tp>
      <tp>
        <v>10.2681</v>
        <stp/>
        <stp>##V3_BDPV12</stp>
        <stp>EURNOK Curncy</stp>
        <stp>PX_YEST_CLOSE</stp>
        <stp>[Crispin Spreadsheet.xlsx]OEI!R341C30</stp>
        <tr r="AD341" s="1"/>
      </tp>
      <tp>
        <v>10.2681</v>
        <stp/>
        <stp>##V3_BDPV12</stp>
        <stp>EURNOK Curncy</stp>
        <stp>PX_YEST_CLOSE</stp>
        <stp>[Crispin Spreadsheet.xlsx]OEI!R342C30</stp>
        <tr r="AD342" s="1"/>
      </tp>
      <tp>
        <v>10.2681</v>
        <stp/>
        <stp>##V3_BDPV12</stp>
        <stp>EURNOK Curncy</stp>
        <stp>PX_YEST_CLOSE</stp>
        <stp>[Crispin Spreadsheet.xlsx]OEI!R343C30</stp>
        <tr r="AD343" s="1"/>
      </tp>
      <tp>
        <v>10.2681</v>
        <stp/>
        <stp>##V3_BDPV12</stp>
        <stp>EURNOK Curncy</stp>
        <stp>PX_YEST_CLOSE</stp>
        <stp>[Crispin Spreadsheet.xlsx]OEI!R344C30</stp>
        <tr r="AD344" s="1"/>
      </tp>
      <tp>
        <v>10.2681</v>
        <stp/>
        <stp>##V3_BDPV12</stp>
        <stp>EURNOK Curncy</stp>
        <stp>PX_YEST_CLOSE</stp>
        <stp>[Crispin Spreadsheet.xlsx]OEI!R345C30</stp>
        <tr r="AD345" s="1"/>
      </tp>
      <tp>
        <v>10.2681</v>
        <stp/>
        <stp>##V3_BDPV12</stp>
        <stp>EURNOK Curncy</stp>
        <stp>PX_YEST_CLOSE</stp>
        <stp>[Crispin Spreadsheet.xlsx]OEI!R346C30</stp>
        <tr r="AD346" s="1"/>
      </tp>
      <tp>
        <v>10.2681</v>
        <stp/>
        <stp>##V3_BDPV12</stp>
        <stp>EURNOK Curncy</stp>
        <stp>PX_YEST_CLOSE</stp>
        <stp>[Crispin Spreadsheet.xlsx]OEI!R347C30</stp>
        <tr r="AD347" s="1"/>
      </tp>
      <tp>
        <v>10.2681</v>
        <stp/>
        <stp>##V3_BDPV12</stp>
        <stp>EURNOK Curncy</stp>
        <stp>PX_YEST_CLOSE</stp>
        <stp>[Crispin Spreadsheet.xlsx]OEI!R338C30</stp>
        <tr r="AD338" s="1"/>
      </tp>
      <tp>
        <v>10.2681</v>
        <stp/>
        <stp>##V3_BDPV12</stp>
        <stp>EURNOK Curncy</stp>
        <stp>PX_YEST_CLOSE</stp>
        <stp>[Crispin Spreadsheet.xlsx]OEI!R339C30</stp>
        <tr r="AD339" s="1"/>
      </tp>
      <tp>
        <v>10.2681</v>
        <stp/>
        <stp>##V3_BDPV12</stp>
        <stp>EURNOK Curncy</stp>
        <stp>PX_YEST_CLOSE</stp>
        <stp>[Crispin Spreadsheet.xlsx]OEI!R335C30</stp>
        <tr r="AD335" s="1"/>
      </tp>
      <tp>
        <v>10.2681</v>
        <stp/>
        <stp>##V3_BDPV12</stp>
        <stp>EURNOK Curncy</stp>
        <stp>PX_YEST_CLOSE</stp>
        <stp>[Crispin Spreadsheet.xlsx]OEI!R336C30</stp>
        <tr r="AD336" s="1"/>
      </tp>
      <tp>
        <v>10.2681</v>
        <stp/>
        <stp>##V3_BDPV12</stp>
        <stp>EURNOK Curncy</stp>
        <stp>PX_YEST_CLOSE</stp>
        <stp>[Crispin Spreadsheet.xlsx]OEI!R337C30</stp>
        <tr r="AD337" s="1"/>
      </tp>
      <tp>
        <v>4.6578999999999997</v>
        <stp/>
        <stp>##V3_BDPV12</stp>
        <stp>EURMYR Curncy</stp>
        <stp>PX_YEST_CLOSE</stp>
        <stp>[Crispin Spreadsheet.xlsx]OEI!R313C30</stp>
        <tr r="AD313" s="1"/>
      </tp>
      <tp>
        <v>4.6578999999999997</v>
        <stp/>
        <stp>##V3_BDPV12</stp>
        <stp>EURMYR Curncy</stp>
        <stp>PX_YEST_CLOSE</stp>
        <stp>[Crispin Spreadsheet.xlsx]OEI!R315C30</stp>
        <tr r="AD315" s="1"/>
      </tp>
      <tp>
        <v>4.6578999999999997</v>
        <stp/>
        <stp>##V3_BDPV12</stp>
        <stp>EURMYR Curncy</stp>
        <stp>PX_YEST_CLOSE</stp>
        <stp>[Crispin Spreadsheet.xlsx]OEI!R314C30</stp>
        <tr r="AD314" s="1"/>
      </tp>
      <tp>
        <v>0.85989000000000004</v>
        <stp/>
        <stp>##V3_BDPV12</stp>
        <stp>EURGBP Curncy</stp>
        <stp>PX_YEST_CLOSE</stp>
        <stp>[Crispin Spreadsheet.xlsx]OEI!R895C30</stp>
        <tr r="AD895" s="1"/>
      </tp>
      <tp>
        <v>0.85989000000000004</v>
        <stp/>
        <stp>##V3_BDPV12</stp>
        <stp>EURGBP Curncy</stp>
        <stp>PX_YEST_CLOSE</stp>
        <stp>[Crispin Spreadsheet.xlsx]OEI!R882C30</stp>
        <tr r="AD882" s="1"/>
      </tp>
      <tp>
        <v>0.85989000000000004</v>
        <stp/>
        <stp>##V3_BDPV12</stp>
        <stp>EURGBP Curncy</stp>
        <stp>PX_YEST_CLOSE</stp>
        <stp>[Crispin Spreadsheet.xlsx]OEI!R885C30</stp>
        <tr r="AD885" s="1"/>
      </tp>
      <tp>
        <v>0.85989000000000004</v>
        <stp/>
        <stp>##V3_BDPV12</stp>
        <stp>EURGBP Curncy</stp>
        <stp>PX_YEST_CLOSE</stp>
        <stp>[Crispin Spreadsheet.xlsx]OEI!R835C30</stp>
        <tr r="AD835" s="1"/>
      </tp>
      <tp>
        <v>0.85989000000000004</v>
        <stp/>
        <stp>##V3_BDPV12</stp>
        <stp>EURGBP Curncy</stp>
        <stp>PX_YEST_CLOSE</stp>
        <stp>[Crispin Spreadsheet.xlsx]OEI!R873C30</stp>
        <tr r="AD873" s="1"/>
      </tp>
      <tp>
        <v>0.85989000000000004</v>
        <stp/>
        <stp>##V3_BDPV12</stp>
        <stp>EURGBP Curncy</stp>
        <stp>PX_YEST_CLOSE</stp>
        <stp>[Crispin Spreadsheet.xlsx]OEI!R872C30</stp>
        <tr r="AD872" s="1"/>
      </tp>
      <tp>
        <v>0.85989000000000004</v>
        <stp/>
        <stp>##V3_BDPV12</stp>
        <stp>EURGBP Curncy</stp>
        <stp>PX_YEST_CLOSE</stp>
        <stp>[Crispin Spreadsheet.xlsx]OEI!R871C30</stp>
        <tr r="AD871" s="1"/>
      </tp>
      <tp>
        <v>0.85989000000000004</v>
        <stp/>
        <stp>##V3_BDPV12</stp>
        <stp>EURGBP Curncy</stp>
        <stp>PX_YEST_CLOSE</stp>
        <stp>[Crispin Spreadsheet.xlsx]OEI!R870C30</stp>
        <tr r="AD870" s="1"/>
      </tp>
      <tp>
        <v>0.85989000000000004</v>
        <stp/>
        <stp>##V3_BDPV12</stp>
        <stp>EURGBP Curncy</stp>
        <stp>PX_YEST_CLOSE</stp>
        <stp>[Crispin Spreadsheet.xlsx]OEI!R875C30</stp>
        <tr r="AD875" s="1"/>
      </tp>
      <tp>
        <v>0.85989000000000004</v>
        <stp/>
        <stp>##V3_BDPV12</stp>
        <stp>EURGBP Curncy</stp>
        <stp>PX_YEST_CLOSE</stp>
        <stp>[Crispin Spreadsheet.xlsx]OEI!R874C30</stp>
        <tr r="AD874" s="1"/>
      </tp>
      <tp>
        <v>0.85989000000000004</v>
        <stp/>
        <stp>##V3_BDPV12</stp>
        <stp>EURGBP Curncy</stp>
        <stp>PX_YEST_CLOSE</stp>
        <stp>[Crispin Spreadsheet.xlsx]OEI!R878C30</stp>
        <tr r="AD878" s="1"/>
      </tp>
      <tp>
        <v>0.85989000000000004</v>
        <stp/>
        <stp>##V3_BDPV12</stp>
        <stp>EURGBp Curncy</stp>
        <stp>PX_YEST_CLOSE</stp>
        <stp>[Crispin Spreadsheet.xlsx]OEI!R863C30</stp>
        <tr r="AD863" s="1"/>
      </tp>
      <tp>
        <v>0.85989000000000004</v>
        <stp/>
        <stp>##V3_BDPV12</stp>
        <stp>EURGBp Curncy</stp>
        <stp>PX_YEST_CLOSE</stp>
        <stp>[Crispin Spreadsheet.xlsx]OEI!R862C30</stp>
        <tr r="AD862" s="1"/>
      </tp>
      <tp>
        <v>0.85989000000000004</v>
        <stp/>
        <stp>##V3_BDPV12</stp>
        <stp>EURGBp Curncy</stp>
        <stp>PX_YEST_CLOSE</stp>
        <stp>[Crispin Spreadsheet.xlsx]OEI!R861C30</stp>
        <tr r="AD861" s="1"/>
      </tp>
      <tp>
        <v>0.85989000000000004</v>
        <stp/>
        <stp>##V3_BDPV12</stp>
        <stp>EURGBp Curncy</stp>
        <stp>PX_YEST_CLOSE</stp>
        <stp>[Crispin Spreadsheet.xlsx]OEI!R860C30</stp>
        <tr r="AD860" s="1"/>
      </tp>
      <tp>
        <v>0.85989000000000004</v>
        <stp/>
        <stp>##V3_BDPV12</stp>
        <stp>EURGBp Curncy</stp>
        <stp>PX_YEST_CLOSE</stp>
        <stp>[Crispin Spreadsheet.xlsx]OEI!R867C30</stp>
        <tr r="AD867" s="1"/>
      </tp>
      <tp>
        <v>0.85989000000000004</v>
        <stp/>
        <stp>##V3_BDPV12</stp>
        <stp>EURGBp Curncy</stp>
        <stp>PX_YEST_CLOSE</stp>
        <stp>[Crispin Spreadsheet.xlsx]OEI!R866C30</stp>
        <tr r="AD866" s="1"/>
      </tp>
      <tp>
        <v>0.85989000000000004</v>
        <stp/>
        <stp>##V3_BDPV12</stp>
        <stp>EURGBp Curncy</stp>
        <stp>PX_YEST_CLOSE</stp>
        <stp>[Crispin Spreadsheet.xlsx]OEI!R865C30</stp>
        <tr r="AD865" s="1"/>
      </tp>
      <tp>
        <v>0.85989000000000004</v>
        <stp/>
        <stp>##V3_BDPV12</stp>
        <stp>EURGBp Curncy</stp>
        <stp>PX_YEST_CLOSE</stp>
        <stp>[Crispin Spreadsheet.xlsx]OEI!R864C30</stp>
        <tr r="AD864" s="1"/>
      </tp>
      <tp>
        <v>0.85989000000000004</v>
        <stp/>
        <stp>##V3_BDPV12</stp>
        <stp>EURGBp Curncy</stp>
        <stp>PX_YEST_CLOSE</stp>
        <stp>[Crispin Spreadsheet.xlsx]OEI!R869C30</stp>
        <tr r="AD869" s="1"/>
      </tp>
      <tp>
        <v>0.85989000000000004</v>
        <stp/>
        <stp>##V3_BDPV12</stp>
        <stp>EURGBp Curncy</stp>
        <stp>PX_YEST_CLOSE</stp>
        <stp>[Crispin Spreadsheet.xlsx]OEI!R868C30</stp>
        <tr r="AD868" s="1"/>
      </tp>
      <tp>
        <v>0.85989000000000004</v>
        <stp/>
        <stp>##V3_BDPV12</stp>
        <stp>EURGBp Curncy</stp>
        <stp>PX_YEST_CLOSE</stp>
        <stp>[Crispin Spreadsheet.xlsx]OEI!R853C30</stp>
        <tr r="AD853" s="1"/>
      </tp>
      <tp>
        <v>0.85989000000000004</v>
        <stp/>
        <stp>##V3_BDPV12</stp>
        <stp>EURGBp Curncy</stp>
        <stp>PX_YEST_CLOSE</stp>
        <stp>[Crispin Spreadsheet.xlsx]OEI!R852C30</stp>
        <tr r="AD852" s="1"/>
      </tp>
      <tp>
        <v>0.85989000000000004</v>
        <stp/>
        <stp>##V3_BDPV12</stp>
        <stp>EURGBp Curncy</stp>
        <stp>PX_YEST_CLOSE</stp>
        <stp>[Crispin Spreadsheet.xlsx]OEI!R851C30</stp>
        <tr r="AD851" s="1"/>
      </tp>
      <tp>
        <v>0.85989000000000004</v>
        <stp/>
        <stp>##V3_BDPV12</stp>
        <stp>EURGBp Curncy</stp>
        <stp>PX_YEST_CLOSE</stp>
        <stp>[Crispin Spreadsheet.xlsx]OEI!R857C30</stp>
        <tr r="AD857" s="1"/>
      </tp>
      <tp>
        <v>0.85989000000000004</v>
        <stp/>
        <stp>##V3_BDPV12</stp>
        <stp>EURGBp Curncy</stp>
        <stp>PX_YEST_CLOSE</stp>
        <stp>[Crispin Spreadsheet.xlsx]OEI!R856C30</stp>
        <tr r="AD856" s="1"/>
      </tp>
      <tp>
        <v>0.85989000000000004</v>
        <stp/>
        <stp>##V3_BDPV12</stp>
        <stp>EURGBp Curncy</stp>
        <stp>PX_YEST_CLOSE</stp>
        <stp>[Crispin Spreadsheet.xlsx]OEI!R855C30</stp>
        <tr r="AD855" s="1"/>
      </tp>
      <tp>
        <v>0.85989000000000004</v>
        <stp/>
        <stp>##V3_BDPV12</stp>
        <stp>EURGBp Curncy</stp>
        <stp>PX_YEST_CLOSE</stp>
        <stp>[Crispin Spreadsheet.xlsx]OEI!R854C30</stp>
        <tr r="AD854" s="1"/>
      </tp>
      <tp>
        <v>0.85989000000000004</v>
        <stp/>
        <stp>##V3_BDPV12</stp>
        <stp>EURGBp Curncy</stp>
        <stp>PX_YEST_CLOSE</stp>
        <stp>[Crispin Spreadsheet.xlsx]OEI!R859C30</stp>
        <tr r="AD859" s="1"/>
      </tp>
      <tp>
        <v>0.85989000000000004</v>
        <stp/>
        <stp>##V3_BDPV12</stp>
        <stp>EURGBp Curncy</stp>
        <stp>PX_YEST_CLOSE</stp>
        <stp>[Crispin Spreadsheet.xlsx]OEI!R858C30</stp>
        <tr r="AD858" s="1"/>
      </tp>
      <tp>
        <v>0.85989000000000004</v>
        <stp/>
        <stp>##V3_BDPV12</stp>
        <stp>EURGBp Curncy</stp>
        <stp>PX_YEST_CLOSE</stp>
        <stp>[Crispin Spreadsheet.xlsx]OEI!R633C30</stp>
        <tr r="AD633" s="1"/>
      </tp>
      <tp>
        <v>0.85989000000000004</v>
        <stp/>
        <stp>##V3_BDPV12</stp>
        <stp>EURGBp Curncy</stp>
        <stp>PX_YEST_CLOSE</stp>
        <stp>[Crispin Spreadsheet.xlsx]OEI!R632C30</stp>
        <tr r="AD632" s="1"/>
      </tp>
      <tp>
        <v>0.85989000000000004</v>
        <stp/>
        <stp>##V3_BDPV12</stp>
        <stp>EURGBp Curncy</stp>
        <stp>PX_YEST_CLOSE</stp>
        <stp>[Crispin Spreadsheet.xlsx]OEI!R631C30</stp>
        <tr r="AD631" s="1"/>
      </tp>
      <tp>
        <v>0.85989000000000004</v>
        <stp/>
        <stp>##V3_BDPV12</stp>
        <stp>EURGBp Curncy</stp>
        <stp>PX_YEST_CLOSE</stp>
        <stp>[Crispin Spreadsheet.xlsx]OEI!R630C30</stp>
        <tr r="AD630" s="1"/>
      </tp>
      <tp>
        <v>0.85989000000000004</v>
        <stp/>
        <stp>##V3_BDPV12</stp>
        <stp>EURGBp Curncy</stp>
        <stp>PX_YEST_CLOSE</stp>
        <stp>[Crispin Spreadsheet.xlsx]OEI!R637C30</stp>
        <tr r="AD637" s="1"/>
      </tp>
      <tp>
        <v>0.85989000000000004</v>
        <stp/>
        <stp>##V3_BDPV12</stp>
        <stp>EURGBp Curncy</stp>
        <stp>PX_YEST_CLOSE</stp>
        <stp>[Crispin Spreadsheet.xlsx]OEI!R636C30</stp>
        <tr r="AD636" s="1"/>
      </tp>
      <tp>
        <v>0.85989000000000004</v>
        <stp/>
        <stp>##V3_BDPV12</stp>
        <stp>EURGBp Curncy</stp>
        <stp>PX_YEST_CLOSE</stp>
        <stp>[Crispin Spreadsheet.xlsx]OEI!R635C30</stp>
        <tr r="AD635" s="1"/>
      </tp>
      <tp>
        <v>0.85989000000000004</v>
        <stp/>
        <stp>##V3_BDPV12</stp>
        <stp>EURGBp Curncy</stp>
        <stp>PX_YEST_CLOSE</stp>
        <stp>[Crispin Spreadsheet.xlsx]OEI!R634C30</stp>
        <tr r="AD634" s="1"/>
      </tp>
      <tp>
        <v>0.85989000000000004</v>
        <stp/>
        <stp>##V3_BDPV12</stp>
        <stp>EURGBp Curncy</stp>
        <stp>PX_YEST_CLOSE</stp>
        <stp>[Crispin Spreadsheet.xlsx]OEI!R623C30</stp>
        <tr r="AD623" s="1"/>
      </tp>
      <tp>
        <v>0.85989000000000004</v>
        <stp/>
        <stp>##V3_BDPV12</stp>
        <stp>EURGBp Curncy</stp>
        <stp>PX_YEST_CLOSE</stp>
        <stp>[Crispin Spreadsheet.xlsx]OEI!R622C30</stp>
        <tr r="AD622" s="1"/>
      </tp>
      <tp>
        <v>0.85989000000000004</v>
        <stp/>
        <stp>##V3_BDPV12</stp>
        <stp>EURGBp Curncy</stp>
        <stp>PX_YEST_CLOSE</stp>
        <stp>[Crispin Spreadsheet.xlsx]OEI!R621C30</stp>
        <tr r="AD621" s="1"/>
      </tp>
      <tp>
        <v>0.85989000000000004</v>
        <stp/>
        <stp>##V3_BDPV12</stp>
        <stp>EURGBp Curncy</stp>
        <stp>PX_YEST_CLOSE</stp>
        <stp>[Crispin Spreadsheet.xlsx]OEI!R620C30</stp>
        <tr r="AD620" s="1"/>
      </tp>
      <tp>
        <v>0.85989000000000004</v>
        <stp/>
        <stp>##V3_BDPV12</stp>
        <stp>EURGBp Curncy</stp>
        <stp>PX_YEST_CLOSE</stp>
        <stp>[Crispin Spreadsheet.xlsx]OEI!R627C30</stp>
        <tr r="AD627" s="1"/>
      </tp>
      <tp>
        <v>0.85989000000000004</v>
        <stp/>
        <stp>##V3_BDPV12</stp>
        <stp>EURGBp Curncy</stp>
        <stp>PX_YEST_CLOSE</stp>
        <stp>[Crispin Spreadsheet.xlsx]OEI!R626C30</stp>
        <tr r="AD626" s="1"/>
      </tp>
      <tp>
        <v>0.85989000000000004</v>
        <stp/>
        <stp>##V3_BDPV12</stp>
        <stp>EURGBp Curncy</stp>
        <stp>PX_YEST_CLOSE</stp>
        <stp>[Crispin Spreadsheet.xlsx]OEI!R625C30</stp>
        <tr r="AD625" s="1"/>
      </tp>
      <tp>
        <v>0.85989000000000004</v>
        <stp/>
        <stp>##V3_BDPV12</stp>
        <stp>EURGBp Curncy</stp>
        <stp>PX_YEST_CLOSE</stp>
        <stp>[Crispin Spreadsheet.xlsx]OEI!R624C30</stp>
        <tr r="AD624" s="1"/>
      </tp>
      <tp>
        <v>0.85989000000000004</v>
        <stp/>
        <stp>##V3_BDPV12</stp>
        <stp>EURGBp Curncy</stp>
        <stp>PX_YEST_CLOSE</stp>
        <stp>[Crispin Spreadsheet.xlsx]OEI!R629C30</stp>
        <tr r="AD629" s="1"/>
      </tp>
      <tp>
        <v>0.85989000000000004</v>
        <stp/>
        <stp>##V3_BDPV12</stp>
        <stp>EURGBp Curncy</stp>
        <stp>PX_YEST_CLOSE</stp>
        <stp>[Crispin Spreadsheet.xlsx]OEI!R628C30</stp>
        <tr r="AD628" s="1"/>
      </tp>
      <tp>
        <v>0.85989000000000004</v>
        <stp/>
        <stp>##V3_BDPV12</stp>
        <stp>EURGBp Curncy</stp>
        <stp>PX_YEST_CLOSE</stp>
        <stp>[Crispin Spreadsheet.xlsx]OEI!R613C30</stp>
        <tr r="AD613" s="1"/>
      </tp>
      <tp>
        <v>0.85989000000000004</v>
        <stp/>
        <stp>##V3_BDPV12</stp>
        <stp>EURGBp Curncy</stp>
        <stp>PX_YEST_CLOSE</stp>
        <stp>[Crispin Spreadsheet.xlsx]OEI!R612C30</stp>
        <tr r="AD612" s="1"/>
      </tp>
      <tp>
        <v>0.85989000000000004</v>
        <stp/>
        <stp>##V3_BDPV12</stp>
        <stp>EURGBp Curncy</stp>
        <stp>PX_YEST_CLOSE</stp>
        <stp>[Crispin Spreadsheet.xlsx]OEI!R611C30</stp>
        <tr r="AD611" s="1"/>
      </tp>
      <tp>
        <v>0.85989000000000004</v>
        <stp/>
        <stp>##V3_BDPV12</stp>
        <stp>EURGBp Curncy</stp>
        <stp>PX_YEST_CLOSE</stp>
        <stp>[Crispin Spreadsheet.xlsx]OEI!R617C30</stp>
        <tr r="AD617" s="1"/>
      </tp>
      <tp>
        <v>0.85989000000000004</v>
        <stp/>
        <stp>##V3_BDPV12</stp>
        <stp>EURGBp Curncy</stp>
        <stp>PX_YEST_CLOSE</stp>
        <stp>[Crispin Spreadsheet.xlsx]OEI!R616C30</stp>
        <tr r="AD616" s="1"/>
      </tp>
      <tp>
        <v>0.85989000000000004</v>
        <stp/>
        <stp>##V3_BDPV12</stp>
        <stp>EURGBp Curncy</stp>
        <stp>PX_YEST_CLOSE</stp>
        <stp>[Crispin Spreadsheet.xlsx]OEI!R615C30</stp>
        <tr r="AD615" s="1"/>
      </tp>
      <tp>
        <v>0.85989000000000004</v>
        <stp/>
        <stp>##V3_BDPV12</stp>
        <stp>EURGBp Curncy</stp>
        <stp>PX_YEST_CLOSE</stp>
        <stp>[Crispin Spreadsheet.xlsx]OEI!R614C30</stp>
        <tr r="AD614" s="1"/>
      </tp>
      <tp>
        <v>0.85989000000000004</v>
        <stp/>
        <stp>##V3_BDPV12</stp>
        <stp>EURGBp Curncy</stp>
        <stp>PX_YEST_CLOSE</stp>
        <stp>[Crispin Spreadsheet.xlsx]OEI!R619C30</stp>
        <tr r="AD619" s="1"/>
      </tp>
      <tp>
        <v>0.85989000000000004</v>
        <stp/>
        <stp>##V3_BDPV12</stp>
        <stp>EURGBp Curncy</stp>
        <stp>PX_YEST_CLOSE</stp>
        <stp>[Crispin Spreadsheet.xlsx]OEI!R618C30</stp>
        <tr r="AD618" s="1"/>
      </tp>
      <tp>
        <v>0.85989000000000004</v>
        <stp/>
        <stp>##V3_BDPV12</stp>
        <stp>EURGBp Curncy</stp>
        <stp>PX_YEST_CLOSE</stp>
        <stp>[Crispin Spreadsheet.xlsx]OEI!R603C30</stp>
        <tr r="AD603" s="1"/>
      </tp>
      <tp>
        <v>0.85989000000000004</v>
        <stp/>
        <stp>##V3_BDPV12</stp>
        <stp>EURGBp Curncy</stp>
        <stp>PX_YEST_CLOSE</stp>
        <stp>[Crispin Spreadsheet.xlsx]OEI!R601C30</stp>
        <tr r="AD601" s="1"/>
      </tp>
      <tp>
        <v>0.85989000000000004</v>
        <stp/>
        <stp>##V3_BDPV12</stp>
        <stp>EURGBp Curncy</stp>
        <stp>PX_YEST_CLOSE</stp>
        <stp>[Crispin Spreadsheet.xlsx]OEI!R607C30</stp>
        <tr r="AD607" s="1"/>
      </tp>
      <tp>
        <v>0.85989000000000004</v>
        <stp/>
        <stp>##V3_BDPV12</stp>
        <stp>EURGBp Curncy</stp>
        <stp>PX_YEST_CLOSE</stp>
        <stp>[Crispin Spreadsheet.xlsx]OEI!R605C30</stp>
        <tr r="AD605" s="1"/>
      </tp>
      <tp>
        <v>0.85989000000000004</v>
        <stp/>
        <stp>##V3_BDPV12</stp>
        <stp>EURGBp Curncy</stp>
        <stp>PX_YEST_CLOSE</stp>
        <stp>[Crispin Spreadsheet.xlsx]OEI!R604C30</stp>
        <tr r="AD604" s="1"/>
      </tp>
      <tp>
        <v>0.85989000000000004</v>
        <stp/>
        <stp>##V3_BDPV12</stp>
        <stp>EURGBp Curncy</stp>
        <stp>PX_YEST_CLOSE</stp>
        <stp>[Crispin Spreadsheet.xlsx]OEI!R609C30</stp>
        <tr r="AD609" s="1"/>
      </tp>
      <tp>
        <v>0.85989000000000004</v>
        <stp/>
        <stp>##V3_BDPV12</stp>
        <stp>EURGBp Curncy</stp>
        <stp>PX_YEST_CLOSE</stp>
        <stp>[Crispin Spreadsheet.xlsx]OEI!R608C30</stp>
        <tr r="AD608" s="1"/>
      </tp>
      <tp>
        <v>0.85989000000000004</v>
        <stp/>
        <stp>##V3_BDPV12</stp>
        <stp>EURGBP Curncy</stp>
        <stp>PX_YEST_CLOSE</stp>
        <stp>[Crispin Spreadsheet.xlsx]OEI!R606C30</stp>
        <tr r="AD606" s="1"/>
      </tp>
      <tp>
        <v>144.58000000000001</v>
        <stp/>
        <stp>##V3_BDPV12</stp>
        <stp>EURJPY Curncy</stp>
        <stp>PX_YEST_CLOSE</stp>
        <stp>[Crispin Spreadsheet.xlsx]OEI!R899C30</stp>
        <tr r="AD899" s="1"/>
      </tp>
      <tp>
        <v>144.58000000000001</v>
        <stp/>
        <stp>##V3_BDPV12</stp>
        <stp>EURJPY Curncy</stp>
        <stp>PX_YEST_CLOSE</stp>
        <stp>[Crispin Spreadsheet.xlsx]OEI!R836C30</stp>
        <tr r="AD836" s="1"/>
      </tp>
      <tp>
        <v>0.85989000000000004</v>
        <stp/>
        <stp>##V3_BDPV12</stp>
        <stp>EURGBp Curncy</stp>
        <stp>PX_YEST_CLOSE</stp>
        <stp>[Crispin Spreadsheet.xlsx]OEI!R593C30</stp>
        <tr r="AD593" s="1"/>
      </tp>
      <tp>
        <v>0.85989000000000004</v>
        <stp/>
        <stp>##V3_BDPV12</stp>
        <stp>EURGBp Curncy</stp>
        <stp>PX_YEST_CLOSE</stp>
        <stp>[Crispin Spreadsheet.xlsx]OEI!R592C30</stp>
        <tr r="AD592" s="1"/>
      </tp>
      <tp>
        <v>0.85989000000000004</v>
        <stp/>
        <stp>##V3_BDPV12</stp>
        <stp>EURGBp Curncy</stp>
        <stp>PX_YEST_CLOSE</stp>
        <stp>[Crispin Spreadsheet.xlsx]OEI!R590C30</stp>
        <tr r="AD590" s="1"/>
      </tp>
      <tp>
        <v>0.85989000000000004</v>
        <stp/>
        <stp>##V3_BDPV12</stp>
        <stp>EURGBp Curncy</stp>
        <stp>PX_YEST_CLOSE</stp>
        <stp>[Crispin Spreadsheet.xlsx]OEI!R597C30</stp>
        <tr r="AD597" s="1"/>
      </tp>
      <tp>
        <v>0.85989000000000004</v>
        <stp/>
        <stp>##V3_BDPV12</stp>
        <stp>EURGBp Curncy</stp>
        <stp>PX_YEST_CLOSE</stp>
        <stp>[Crispin Spreadsheet.xlsx]OEI!R596C30</stp>
        <tr r="AD596" s="1"/>
      </tp>
      <tp>
        <v>0.85989000000000004</v>
        <stp/>
        <stp>##V3_BDPV12</stp>
        <stp>EURGBp Curncy</stp>
        <stp>PX_YEST_CLOSE</stp>
        <stp>[Crispin Spreadsheet.xlsx]OEI!R595C30</stp>
        <tr r="AD595" s="1"/>
      </tp>
      <tp>
        <v>0.85989000000000004</v>
        <stp/>
        <stp>##V3_BDPV12</stp>
        <stp>EURGBp Curncy</stp>
        <stp>PX_YEST_CLOSE</stp>
        <stp>[Crispin Spreadsheet.xlsx]OEI!R594C30</stp>
        <tr r="AD594" s="1"/>
      </tp>
      <tp>
        <v>0.85989000000000004</v>
        <stp/>
        <stp>##V3_BDPV12</stp>
        <stp>EURGBp Curncy</stp>
        <stp>PX_YEST_CLOSE</stp>
        <stp>[Crispin Spreadsheet.xlsx]OEI!R599C30</stp>
        <tr r="AD599" s="1"/>
      </tp>
      <tp>
        <v>0.85989000000000004</v>
        <stp/>
        <stp>##V3_BDPV12</stp>
        <stp>EURGBp Curncy</stp>
        <stp>PX_YEST_CLOSE</stp>
        <stp>[Crispin Spreadsheet.xlsx]OEI!R598C30</stp>
        <tr r="AD598" s="1"/>
      </tp>
      <tp>
        <v>0.85989000000000004</v>
        <stp/>
        <stp>##V3_BDPV12</stp>
        <stp>EURGBP Curncy</stp>
        <stp>PX_YEST_CLOSE</stp>
        <stp>[Crispin Spreadsheet.xlsx]OEI!R591C30</stp>
        <tr r="AD591" s="1"/>
      </tp>
      <tp>
        <v>0.85989000000000004</v>
        <stp/>
        <stp>##V3_BDPV12</stp>
        <stp>EURGBp Curncy</stp>
        <stp>PX_YEST_CLOSE</stp>
        <stp>[Crispin Spreadsheet.xlsx]OEI!R583C30</stp>
        <tr r="AD583" s="1"/>
      </tp>
      <tp>
        <v>0.85989000000000004</v>
        <stp/>
        <stp>##V3_BDPV12</stp>
        <stp>EURGBp Curncy</stp>
        <stp>PX_YEST_CLOSE</stp>
        <stp>[Crispin Spreadsheet.xlsx]OEI!R582C30</stp>
        <tr r="AD582" s="1"/>
      </tp>
      <tp>
        <v>0.85989000000000004</v>
        <stp/>
        <stp>##V3_BDPV12</stp>
        <stp>EURGBp Curncy</stp>
        <stp>PX_YEST_CLOSE</stp>
        <stp>[Crispin Spreadsheet.xlsx]OEI!R581C30</stp>
        <tr r="AD581" s="1"/>
      </tp>
      <tp>
        <v>0.85989000000000004</v>
        <stp/>
        <stp>##V3_BDPV12</stp>
        <stp>EURGBp Curncy</stp>
        <stp>PX_YEST_CLOSE</stp>
        <stp>[Crispin Spreadsheet.xlsx]OEI!R580C30</stp>
        <tr r="AD580" s="1"/>
      </tp>
      <tp>
        <v>0.85989000000000004</v>
        <stp/>
        <stp>##V3_BDPV12</stp>
        <stp>EURGBp Curncy</stp>
        <stp>PX_YEST_CLOSE</stp>
        <stp>[Crispin Spreadsheet.xlsx]OEI!R587C30</stp>
        <tr r="AD587" s="1"/>
      </tp>
      <tp>
        <v>0.85989000000000004</v>
        <stp/>
        <stp>##V3_BDPV12</stp>
        <stp>EURGBp Curncy</stp>
        <stp>PX_YEST_CLOSE</stp>
        <stp>[Crispin Spreadsheet.xlsx]OEI!R586C30</stp>
        <tr r="AD586" s="1"/>
      </tp>
      <tp>
        <v>0.85989000000000004</v>
        <stp/>
        <stp>##V3_BDPV12</stp>
        <stp>EURGBp Curncy</stp>
        <stp>PX_YEST_CLOSE</stp>
        <stp>[Crispin Spreadsheet.xlsx]OEI!R585C30</stp>
        <tr r="AD585" s="1"/>
      </tp>
      <tp>
        <v>0.85989000000000004</v>
        <stp/>
        <stp>##V3_BDPV12</stp>
        <stp>EURGBp Curncy</stp>
        <stp>PX_YEST_CLOSE</stp>
        <stp>[Crispin Spreadsheet.xlsx]OEI!R584C30</stp>
        <tr r="AD584" s="1"/>
      </tp>
      <tp>
        <v>0.85989000000000004</v>
        <stp/>
        <stp>##V3_BDPV12</stp>
        <stp>EURGBp Curncy</stp>
        <stp>PX_YEST_CLOSE</stp>
        <stp>[Crispin Spreadsheet.xlsx]OEI!R588C30</stp>
        <tr r="AD588" s="1"/>
      </tp>
      <tp>
        <v>0.85989000000000004</v>
        <stp/>
        <stp>##V3_BDPV12</stp>
        <stp>EURGBP Curncy</stp>
        <stp>PX_YEST_CLOSE</stp>
        <stp>[Crispin Spreadsheet.xlsx]OEI!R589C30</stp>
        <tr r="AD589" s="1"/>
      </tp>
      <tp>
        <v>0.85989000000000004</v>
        <stp/>
        <stp>##V3_BDPV12</stp>
        <stp>EURGBp Curncy</stp>
        <stp>PX_YEST_CLOSE</stp>
        <stp>[Crispin Spreadsheet.xlsx]OEI!R533C30</stp>
        <tr r="AD533" s="1"/>
      </tp>
      <tp>
        <v>0.85989000000000004</v>
        <stp/>
        <stp>##V3_BDPV12</stp>
        <stp>EURGBp Curncy</stp>
        <stp>PX_YEST_CLOSE</stp>
        <stp>[Crispin Spreadsheet.xlsx]OEI!R532C30</stp>
        <tr r="AD532" s="1"/>
      </tp>
      <tp>
        <v>0.85989000000000004</v>
        <stp/>
        <stp>##V3_BDPV12</stp>
        <stp>EURGBp Curncy</stp>
        <stp>PX_YEST_CLOSE</stp>
        <stp>[Crispin Spreadsheet.xlsx]OEI!R531C30</stp>
        <tr r="AD531" s="1"/>
      </tp>
      <tp>
        <v>0.85989000000000004</v>
        <stp/>
        <stp>##V3_BDPV12</stp>
        <stp>EURGBp Curncy</stp>
        <stp>PX_YEST_CLOSE</stp>
        <stp>[Crispin Spreadsheet.xlsx]OEI!R537C30</stp>
        <tr r="AD537" s="1"/>
      </tp>
      <tp>
        <v>0.85989000000000004</v>
        <stp/>
        <stp>##V3_BDPV12</stp>
        <stp>EURGBp Curncy</stp>
        <stp>PX_YEST_CLOSE</stp>
        <stp>[Crispin Spreadsheet.xlsx]OEI!R536C30</stp>
        <tr r="AD536" s="1"/>
      </tp>
      <tp>
        <v>0.85989000000000004</v>
        <stp/>
        <stp>##V3_BDPV12</stp>
        <stp>EURGBp Curncy</stp>
        <stp>PX_YEST_CLOSE</stp>
        <stp>[Crispin Spreadsheet.xlsx]OEI!R535C30</stp>
        <tr r="AD535" s="1"/>
      </tp>
      <tp>
        <v>0.85989000000000004</v>
        <stp/>
        <stp>##V3_BDPV12</stp>
        <stp>EURGBp Curncy</stp>
        <stp>PX_YEST_CLOSE</stp>
        <stp>[Crispin Spreadsheet.xlsx]OEI!R534C30</stp>
        <tr r="AD534" s="1"/>
      </tp>
      <tp>
        <v>0.85989000000000004</v>
        <stp/>
        <stp>##V3_BDPV12</stp>
        <stp>EURGBp Curncy</stp>
        <stp>PX_YEST_CLOSE</stp>
        <stp>[Crispin Spreadsheet.xlsx]OEI!R539C30</stp>
        <tr r="AD539" s="1"/>
      </tp>
      <tp>
        <v>0.85989000000000004</v>
        <stp/>
        <stp>##V3_BDPV12</stp>
        <stp>EURGBp Curncy</stp>
        <stp>PX_YEST_CLOSE</stp>
        <stp>[Crispin Spreadsheet.xlsx]OEI!R538C30</stp>
        <tr r="AD538" s="1"/>
      </tp>
      <tp>
        <v>0.85989000000000004</v>
        <stp/>
        <stp>##V3_BDPV12</stp>
        <stp>EURGBP Curncy</stp>
        <stp>PX_YEST_CLOSE</stp>
        <stp>[Crispin Spreadsheet.xlsx]OEI!R530C30</stp>
        <tr r="AD530" s="1"/>
      </tp>
      <tp>
        <v>0.85989000000000004</v>
        <stp/>
        <stp>##V3_BDPV12</stp>
        <stp>EURGBp Curncy</stp>
        <stp>PX_YEST_CLOSE</stp>
        <stp>[Crispin Spreadsheet.xlsx]OEI!R523C30</stp>
        <tr r="AD523" s="1"/>
      </tp>
      <tp>
        <v>0.85989000000000004</v>
        <stp/>
        <stp>##V3_BDPV12</stp>
        <stp>EURGBp Curncy</stp>
        <stp>PX_YEST_CLOSE</stp>
        <stp>[Crispin Spreadsheet.xlsx]OEI!R522C30</stp>
        <tr r="AD522" s="1"/>
      </tp>
      <tp>
        <v>0.85989000000000004</v>
        <stp/>
        <stp>##V3_BDPV12</stp>
        <stp>EURGBp Curncy</stp>
        <stp>PX_YEST_CLOSE</stp>
        <stp>[Crispin Spreadsheet.xlsx]OEI!R521C30</stp>
        <tr r="AD521" s="1"/>
      </tp>
      <tp>
        <v>0.85989000000000004</v>
        <stp/>
        <stp>##V3_BDPV12</stp>
        <stp>EURGBp Curncy</stp>
        <stp>PX_YEST_CLOSE</stp>
        <stp>[Crispin Spreadsheet.xlsx]OEI!R527C30</stp>
        <tr r="AD527" s="1"/>
      </tp>
      <tp>
        <v>0.85989000000000004</v>
        <stp/>
        <stp>##V3_BDPV12</stp>
        <stp>EURGBp Curncy</stp>
        <stp>PX_YEST_CLOSE</stp>
        <stp>[Crispin Spreadsheet.xlsx]OEI!R526C30</stp>
        <tr r="AD526" s="1"/>
      </tp>
      <tp>
        <v>0.85989000000000004</v>
        <stp/>
        <stp>##V3_BDPV12</stp>
        <stp>EURGBp Curncy</stp>
        <stp>PX_YEST_CLOSE</stp>
        <stp>[Crispin Spreadsheet.xlsx]OEI!R525C30</stp>
        <tr r="AD525" s="1"/>
      </tp>
      <tp>
        <v>0.85989000000000004</v>
        <stp/>
        <stp>##V3_BDPV12</stp>
        <stp>EURGBp Curncy</stp>
        <stp>PX_YEST_CLOSE</stp>
        <stp>[Crispin Spreadsheet.xlsx]OEI!R524C30</stp>
        <tr r="AD524" s="1"/>
      </tp>
      <tp>
        <v>0.85989000000000004</v>
        <stp/>
        <stp>##V3_BDPV12</stp>
        <stp>EURGBp Curncy</stp>
        <stp>PX_YEST_CLOSE</stp>
        <stp>[Crispin Spreadsheet.xlsx]OEI!R529C30</stp>
        <tr r="AD529" s="1"/>
      </tp>
      <tp>
        <v>0.85989000000000004</v>
        <stp/>
        <stp>##V3_BDPV12</stp>
        <stp>EURGBp Curncy</stp>
        <stp>PX_YEST_CLOSE</stp>
        <stp>[Crispin Spreadsheet.xlsx]OEI!R528C30</stp>
        <tr r="AD528" s="1"/>
      </tp>
      <tp>
        <v>0.85989000000000004</v>
        <stp/>
        <stp>##V3_BDPV12</stp>
        <stp>EURGBP Curncy</stp>
        <stp>PX_YEST_CLOSE</stp>
        <stp>[Crispin Spreadsheet.xlsx]OEI!R520C30</stp>
        <tr r="AD520" s="1"/>
      </tp>
      <tp>
        <v>0.85989000000000004</v>
        <stp/>
        <stp>##V3_BDPV12</stp>
        <stp>EURGBp Curncy</stp>
        <stp>PX_YEST_CLOSE</stp>
        <stp>[Crispin Spreadsheet.xlsx]OEI!R513C30</stp>
        <tr r="AD513" s="1"/>
      </tp>
      <tp>
        <v>0.85989000000000004</v>
        <stp/>
        <stp>##V3_BDPV12</stp>
        <stp>EURGBp Curncy</stp>
        <stp>PX_YEST_CLOSE</stp>
        <stp>[Crispin Spreadsheet.xlsx]OEI!R511C30</stp>
        <tr r="AD511" s="1"/>
      </tp>
      <tp>
        <v>0.85989000000000004</v>
        <stp/>
        <stp>##V3_BDPV12</stp>
        <stp>EURGBp Curncy</stp>
        <stp>PX_YEST_CLOSE</stp>
        <stp>[Crispin Spreadsheet.xlsx]OEI!R510C30</stp>
        <tr r="AD510" s="1"/>
      </tp>
      <tp>
        <v>0.85989000000000004</v>
        <stp/>
        <stp>##V3_BDPV12</stp>
        <stp>EURGBp Curncy</stp>
        <stp>PX_YEST_CLOSE</stp>
        <stp>[Crispin Spreadsheet.xlsx]OEI!R517C30</stp>
        <tr r="AD517" s="1"/>
      </tp>
      <tp>
        <v>0.85989000000000004</v>
        <stp/>
        <stp>##V3_BDPV12</stp>
        <stp>EURGBp Curncy</stp>
        <stp>PX_YEST_CLOSE</stp>
        <stp>[Crispin Spreadsheet.xlsx]OEI!R516C30</stp>
        <tr r="AD516" s="1"/>
      </tp>
      <tp>
        <v>0.85989000000000004</v>
        <stp/>
        <stp>##V3_BDPV12</stp>
        <stp>EURGBp Curncy</stp>
        <stp>PX_YEST_CLOSE</stp>
        <stp>[Crispin Spreadsheet.xlsx]OEI!R515C30</stp>
        <tr r="AD515" s="1"/>
      </tp>
      <tp>
        <v>0.85989000000000004</v>
        <stp/>
        <stp>##V3_BDPV12</stp>
        <stp>EURGBp Curncy</stp>
        <stp>PX_YEST_CLOSE</stp>
        <stp>[Crispin Spreadsheet.xlsx]OEI!R514C30</stp>
        <tr r="AD514" s="1"/>
      </tp>
      <tp>
        <v>0.85989000000000004</v>
        <stp/>
        <stp>##V3_BDPV12</stp>
        <stp>EURGBp Curncy</stp>
        <stp>PX_YEST_CLOSE</stp>
        <stp>[Crispin Spreadsheet.xlsx]OEI!R519C30</stp>
        <tr r="AD519" s="1"/>
      </tp>
      <tp>
        <v>0.85989000000000004</v>
        <stp/>
        <stp>##V3_BDPV12</stp>
        <stp>EURGBp Curncy</stp>
        <stp>PX_YEST_CLOSE</stp>
        <stp>[Crispin Spreadsheet.xlsx]OEI!R518C30</stp>
        <tr r="AD518" s="1"/>
      </tp>
      <tp>
        <v>0.85989000000000004</v>
        <stp/>
        <stp>##V3_BDPV12</stp>
        <stp>EURGBp Curncy</stp>
        <stp>PX_YEST_CLOSE</stp>
        <stp>[Crispin Spreadsheet.xlsx]OEI!R503C30</stp>
        <tr r="AD503" s="1"/>
      </tp>
      <tp>
        <v>0.85989000000000004</v>
        <stp/>
        <stp>##V3_BDPV12</stp>
        <stp>EURGBp Curncy</stp>
        <stp>PX_YEST_CLOSE</stp>
        <stp>[Crispin Spreadsheet.xlsx]OEI!R502C30</stp>
        <tr r="AD502" s="1"/>
      </tp>
      <tp>
        <v>0.85989000000000004</v>
        <stp/>
        <stp>##V3_BDPV12</stp>
        <stp>EURGBp Curncy</stp>
        <stp>PX_YEST_CLOSE</stp>
        <stp>[Crispin Spreadsheet.xlsx]OEI!R501C30</stp>
        <tr r="AD501" s="1"/>
      </tp>
      <tp>
        <v>0.85989000000000004</v>
        <stp/>
        <stp>##V3_BDPV12</stp>
        <stp>EURGBp Curncy</stp>
        <stp>PX_YEST_CLOSE</stp>
        <stp>[Crispin Spreadsheet.xlsx]OEI!R500C30</stp>
        <tr r="AD500" s="1"/>
      </tp>
      <tp>
        <v>0.85989000000000004</v>
        <stp/>
        <stp>##V3_BDPV12</stp>
        <stp>EURGBp Curncy</stp>
        <stp>PX_YEST_CLOSE</stp>
        <stp>[Crispin Spreadsheet.xlsx]OEI!R507C30</stp>
        <tr r="AD507" s="1"/>
      </tp>
      <tp>
        <v>0.85989000000000004</v>
        <stp/>
        <stp>##V3_BDPV12</stp>
        <stp>EURGBp Curncy</stp>
        <stp>PX_YEST_CLOSE</stp>
        <stp>[Crispin Spreadsheet.xlsx]OEI!R506C30</stp>
        <tr r="AD506" s="1"/>
      </tp>
      <tp>
        <v>0.85989000000000004</v>
        <stp/>
        <stp>##V3_BDPV12</stp>
        <stp>EURGBp Curncy</stp>
        <stp>PX_YEST_CLOSE</stp>
        <stp>[Crispin Spreadsheet.xlsx]OEI!R505C30</stp>
        <tr r="AD505" s="1"/>
      </tp>
      <tp>
        <v>0.85989000000000004</v>
        <stp/>
        <stp>##V3_BDPV12</stp>
        <stp>EURGBp Curncy</stp>
        <stp>PX_YEST_CLOSE</stp>
        <stp>[Crispin Spreadsheet.xlsx]OEI!R504C30</stp>
        <tr r="AD504" s="1"/>
      </tp>
      <tp>
        <v>0.85989000000000004</v>
        <stp/>
        <stp>##V3_BDPV12</stp>
        <stp>EURGBp Curncy</stp>
        <stp>PX_YEST_CLOSE</stp>
        <stp>[Crispin Spreadsheet.xlsx]OEI!R509C30</stp>
        <tr r="AD509" s="1"/>
      </tp>
      <tp>
        <v>0.85989000000000004</v>
        <stp/>
        <stp>##V3_BDPV12</stp>
        <stp>EURGBp Curncy</stp>
        <stp>PX_YEST_CLOSE</stp>
        <stp>[Crispin Spreadsheet.xlsx]OEI!R508C30</stp>
        <tr r="AD508" s="1"/>
      </tp>
      <tp>
        <v>0.85989000000000004</v>
        <stp/>
        <stp>##V3_BDPV12</stp>
        <stp>EURGBp Curncy</stp>
        <stp>PX_YEST_CLOSE</stp>
        <stp>[Crispin Spreadsheet.xlsx]OEI!R573C30</stp>
        <tr r="AD573" s="1"/>
      </tp>
      <tp>
        <v>0.85989000000000004</v>
        <stp/>
        <stp>##V3_BDPV12</stp>
        <stp>EURGBp Curncy</stp>
        <stp>PX_YEST_CLOSE</stp>
        <stp>[Crispin Spreadsheet.xlsx]OEI!R572C30</stp>
        <tr r="AD572" s="1"/>
      </tp>
      <tp>
        <v>0.85989000000000004</v>
        <stp/>
        <stp>##V3_BDPV12</stp>
        <stp>EURGBp Curncy</stp>
        <stp>PX_YEST_CLOSE</stp>
        <stp>[Crispin Spreadsheet.xlsx]OEI!R571C30</stp>
        <tr r="AD571" s="1"/>
      </tp>
      <tp>
        <v>0.85989000000000004</v>
        <stp/>
        <stp>##V3_BDPV12</stp>
        <stp>EURGBp Curncy</stp>
        <stp>PX_YEST_CLOSE</stp>
        <stp>[Crispin Spreadsheet.xlsx]OEI!R577C30</stp>
        <tr r="AD577" s="1"/>
      </tp>
      <tp>
        <v>0.85989000000000004</v>
        <stp/>
        <stp>##V3_BDPV12</stp>
        <stp>EURGBp Curncy</stp>
        <stp>PX_YEST_CLOSE</stp>
        <stp>[Crispin Spreadsheet.xlsx]OEI!R576C30</stp>
        <tr r="AD576" s="1"/>
      </tp>
      <tp>
        <v>0.85989000000000004</v>
        <stp/>
        <stp>##V3_BDPV12</stp>
        <stp>EURGBp Curncy</stp>
        <stp>PX_YEST_CLOSE</stp>
        <stp>[Crispin Spreadsheet.xlsx]OEI!R575C30</stp>
        <tr r="AD575" s="1"/>
      </tp>
      <tp>
        <v>0.85989000000000004</v>
        <stp/>
        <stp>##V3_BDPV12</stp>
        <stp>EURGBp Curncy</stp>
        <stp>PX_YEST_CLOSE</stp>
        <stp>[Crispin Spreadsheet.xlsx]OEI!R574C30</stp>
        <tr r="AD574" s="1"/>
      </tp>
      <tp>
        <v>0.85989000000000004</v>
        <stp/>
        <stp>##V3_BDPV12</stp>
        <stp>EURGBp Curncy</stp>
        <stp>PX_YEST_CLOSE</stp>
        <stp>[Crispin Spreadsheet.xlsx]OEI!R579C30</stp>
        <tr r="AD579" s="1"/>
      </tp>
      <tp>
        <v>0.85989000000000004</v>
        <stp/>
        <stp>##V3_BDPV12</stp>
        <stp>EURGBp Curncy</stp>
        <stp>PX_YEST_CLOSE</stp>
        <stp>[Crispin Spreadsheet.xlsx]OEI!R578C30</stp>
        <tr r="AD578" s="1"/>
      </tp>
      <tp>
        <v>0.85989000000000004</v>
        <stp/>
        <stp>##V3_BDPV12</stp>
        <stp>EURGBp Curncy</stp>
        <stp>PX_YEST_CLOSE</stp>
        <stp>[Crispin Spreadsheet.xlsx]OEI!R563C30</stp>
        <tr r="AD563" s="1"/>
      </tp>
      <tp>
        <v>0.85989000000000004</v>
        <stp/>
        <stp>##V3_BDPV12</stp>
        <stp>EURGBp Curncy</stp>
        <stp>PX_YEST_CLOSE</stp>
        <stp>[Crispin Spreadsheet.xlsx]OEI!R562C30</stp>
        <tr r="AD562" s="1"/>
      </tp>
      <tp>
        <v>0.85989000000000004</v>
        <stp/>
        <stp>##V3_BDPV12</stp>
        <stp>EURGBp Curncy</stp>
        <stp>PX_YEST_CLOSE</stp>
        <stp>[Crispin Spreadsheet.xlsx]OEI!R561C30</stp>
        <tr r="AD561" s="1"/>
      </tp>
      <tp>
        <v>0.85989000000000004</v>
        <stp/>
        <stp>##V3_BDPV12</stp>
        <stp>EURGBp Curncy</stp>
        <stp>PX_YEST_CLOSE</stp>
        <stp>[Crispin Spreadsheet.xlsx]OEI!R560C30</stp>
        <tr r="AD560" s="1"/>
      </tp>
      <tp>
        <v>0.85989000000000004</v>
        <stp/>
        <stp>##V3_BDPV12</stp>
        <stp>EURGBp Curncy</stp>
        <stp>PX_YEST_CLOSE</stp>
        <stp>[Crispin Spreadsheet.xlsx]OEI!R567C30</stp>
        <tr r="AD567" s="1"/>
      </tp>
      <tp>
        <v>0.85989000000000004</v>
        <stp/>
        <stp>##V3_BDPV12</stp>
        <stp>EURGBp Curncy</stp>
        <stp>PX_YEST_CLOSE</stp>
        <stp>[Crispin Spreadsheet.xlsx]OEI!R566C30</stp>
        <tr r="AD566" s="1"/>
      </tp>
      <tp>
        <v>0.85989000000000004</v>
        <stp/>
        <stp>##V3_BDPV12</stp>
        <stp>EURGBp Curncy</stp>
        <stp>PX_YEST_CLOSE</stp>
        <stp>[Crispin Spreadsheet.xlsx]OEI!R565C30</stp>
        <tr r="AD565" s="1"/>
      </tp>
      <tp>
        <v>0.85989000000000004</v>
        <stp/>
        <stp>##V3_BDPV12</stp>
        <stp>EURGBp Curncy</stp>
        <stp>PX_YEST_CLOSE</stp>
        <stp>[Crispin Spreadsheet.xlsx]OEI!R564C30</stp>
        <tr r="AD564" s="1"/>
      </tp>
      <tp>
        <v>0.85989000000000004</v>
        <stp/>
        <stp>##V3_BDPV12</stp>
        <stp>EURGBp Curncy</stp>
        <stp>PX_YEST_CLOSE</stp>
        <stp>[Crispin Spreadsheet.xlsx]OEI!R569C30</stp>
        <tr r="AD569" s="1"/>
      </tp>
      <tp>
        <v>0.85989000000000004</v>
        <stp/>
        <stp>##V3_BDPV12</stp>
        <stp>EURGBp Curncy</stp>
        <stp>PX_YEST_CLOSE</stp>
        <stp>[Crispin Spreadsheet.xlsx]OEI!R568C30</stp>
        <tr r="AD568" s="1"/>
      </tp>
      <tp>
        <v>0.85989000000000004</v>
        <stp/>
        <stp>##V3_BDPV12</stp>
        <stp>EURGBp Curncy</stp>
        <stp>PX_YEST_CLOSE</stp>
        <stp>[Crispin Spreadsheet.xlsx]OEI!R553C30</stp>
        <tr r="AD553" s="1"/>
      </tp>
      <tp>
        <v>0.85989000000000004</v>
        <stp/>
        <stp>##V3_BDPV12</stp>
        <stp>EURGBp Curncy</stp>
        <stp>PX_YEST_CLOSE</stp>
        <stp>[Crispin Spreadsheet.xlsx]OEI!R552C30</stp>
        <tr r="AD552" s="1"/>
      </tp>
      <tp>
        <v>0.85989000000000004</v>
        <stp/>
        <stp>##V3_BDPV12</stp>
        <stp>EURGBp Curncy</stp>
        <stp>PX_YEST_CLOSE</stp>
        <stp>[Crispin Spreadsheet.xlsx]OEI!R551C30</stp>
        <tr r="AD551" s="1"/>
      </tp>
      <tp>
        <v>0.85989000000000004</v>
        <stp/>
        <stp>##V3_BDPV12</stp>
        <stp>EURGBp Curncy</stp>
        <stp>PX_YEST_CLOSE</stp>
        <stp>[Crispin Spreadsheet.xlsx]OEI!R550C30</stp>
        <tr r="AD550" s="1"/>
      </tp>
      <tp>
        <v>0.85989000000000004</v>
        <stp/>
        <stp>##V3_BDPV12</stp>
        <stp>EURGBp Curncy</stp>
        <stp>PX_YEST_CLOSE</stp>
        <stp>[Crispin Spreadsheet.xlsx]OEI!R557C30</stp>
        <tr r="AD557" s="1"/>
      </tp>
      <tp>
        <v>0.85989000000000004</v>
        <stp/>
        <stp>##V3_BDPV12</stp>
        <stp>EURGBp Curncy</stp>
        <stp>PX_YEST_CLOSE</stp>
        <stp>[Crispin Spreadsheet.xlsx]OEI!R556C30</stp>
        <tr r="AD556" s="1"/>
      </tp>
      <tp>
        <v>0.85989000000000004</v>
        <stp/>
        <stp>##V3_BDPV12</stp>
        <stp>EURGBp Curncy</stp>
        <stp>PX_YEST_CLOSE</stp>
        <stp>[Crispin Spreadsheet.xlsx]OEI!R555C30</stp>
        <tr r="AD555" s="1"/>
      </tp>
      <tp>
        <v>0.85989000000000004</v>
        <stp/>
        <stp>##V3_BDPV12</stp>
        <stp>EURGBp Curncy</stp>
        <stp>PX_YEST_CLOSE</stp>
        <stp>[Crispin Spreadsheet.xlsx]OEI!R554C30</stp>
        <tr r="AD554" s="1"/>
      </tp>
      <tp>
        <v>0.85989000000000004</v>
        <stp/>
        <stp>##V3_BDPV12</stp>
        <stp>EURGBp Curncy</stp>
        <stp>PX_YEST_CLOSE</stp>
        <stp>[Crispin Spreadsheet.xlsx]OEI!R559C30</stp>
        <tr r="AD559" s="1"/>
      </tp>
      <tp>
        <v>0.85989000000000004</v>
        <stp/>
        <stp>##V3_BDPV12</stp>
        <stp>EURGBp Curncy</stp>
        <stp>PX_YEST_CLOSE</stp>
        <stp>[Crispin Spreadsheet.xlsx]OEI!R558C30</stp>
        <tr r="AD558" s="1"/>
      </tp>
      <tp>
        <v>0.85989000000000004</v>
        <stp/>
        <stp>##V3_BDPV12</stp>
        <stp>EURGBp Curncy</stp>
        <stp>PX_YEST_CLOSE</stp>
        <stp>[Crispin Spreadsheet.xlsx]OEI!R543C30</stp>
        <tr r="AD543" s="1"/>
      </tp>
      <tp>
        <v>0.85989000000000004</v>
        <stp/>
        <stp>##V3_BDPV12</stp>
        <stp>EURGBp Curncy</stp>
        <stp>PX_YEST_CLOSE</stp>
        <stp>[Crispin Spreadsheet.xlsx]OEI!R542C30</stp>
        <tr r="AD542" s="1"/>
      </tp>
      <tp>
        <v>0.85989000000000004</v>
        <stp/>
        <stp>##V3_BDPV12</stp>
        <stp>EURGBp Curncy</stp>
        <stp>PX_YEST_CLOSE</stp>
        <stp>[Crispin Spreadsheet.xlsx]OEI!R541C30</stp>
        <tr r="AD541" s="1"/>
      </tp>
      <tp>
        <v>0.85989000000000004</v>
        <stp/>
        <stp>##V3_BDPV12</stp>
        <stp>EURGBp Curncy</stp>
        <stp>PX_YEST_CLOSE</stp>
        <stp>[Crispin Spreadsheet.xlsx]OEI!R540C30</stp>
        <tr r="AD540" s="1"/>
      </tp>
      <tp>
        <v>0.85989000000000004</v>
        <stp/>
        <stp>##V3_BDPV12</stp>
        <stp>EURGBp Curncy</stp>
        <stp>PX_YEST_CLOSE</stp>
        <stp>[Crispin Spreadsheet.xlsx]OEI!R547C30</stp>
        <tr r="AD547" s="1"/>
      </tp>
      <tp>
        <v>0.85989000000000004</v>
        <stp/>
        <stp>##V3_BDPV12</stp>
        <stp>EURGBp Curncy</stp>
        <stp>PX_YEST_CLOSE</stp>
        <stp>[Crispin Spreadsheet.xlsx]OEI!R544C30</stp>
        <tr r="AD544" s="1"/>
      </tp>
      <tp>
        <v>0.85989000000000004</v>
        <stp/>
        <stp>##V3_BDPV12</stp>
        <stp>EURGBp Curncy</stp>
        <stp>PX_YEST_CLOSE</stp>
        <stp>[Crispin Spreadsheet.xlsx]OEI!R549C30</stp>
        <tr r="AD549" s="1"/>
      </tp>
      <tp>
        <v>0.85989000000000004</v>
        <stp/>
        <stp>##V3_BDPV12</stp>
        <stp>EURGBp Curncy</stp>
        <stp>PX_YEST_CLOSE</stp>
        <stp>[Crispin Spreadsheet.xlsx]OEI!R548C30</stp>
        <tr r="AD548" s="1"/>
      </tp>
      <tp>
        <v>0.85989000000000004</v>
        <stp/>
        <stp>##V3_BDPV12</stp>
        <stp>EURGBP Curncy</stp>
        <stp>PX_YEST_CLOSE</stp>
        <stp>[Crispin Spreadsheet.xlsx]OEI!R546C30</stp>
        <tr r="AD546" s="1"/>
      </tp>
      <tp>
        <v>0.85989000000000004</v>
        <stp/>
        <stp>##V3_BDPV12</stp>
        <stp>EURGBP Curncy</stp>
        <stp>PX_YEST_CLOSE</stp>
        <stp>[Crispin Spreadsheet.xlsx]OEI!R545C30</stp>
        <tr r="AD545" s="1"/>
      </tp>
      <tp>
        <v>0.85989000000000004</v>
        <stp/>
        <stp>##V3_BDPV12</stp>
        <stp>EURGBp Curncy</stp>
        <stp>PX_YEST_CLOSE</stp>
        <stp>[Crispin Spreadsheet.xlsx]OEI!R493C30</stp>
        <tr r="AD493" s="1"/>
      </tp>
      <tp>
        <v>0.85989000000000004</v>
        <stp/>
        <stp>##V3_BDPV12</stp>
        <stp>EURGBp Curncy</stp>
        <stp>PX_YEST_CLOSE</stp>
        <stp>[Crispin Spreadsheet.xlsx]OEI!R492C30</stp>
        <tr r="AD492" s="1"/>
      </tp>
      <tp>
        <v>0.85989000000000004</v>
        <stp/>
        <stp>##V3_BDPV12</stp>
        <stp>EURGBp Curncy</stp>
        <stp>PX_YEST_CLOSE</stp>
        <stp>[Crispin Spreadsheet.xlsx]OEI!R491C30</stp>
        <tr r="AD491" s="1"/>
      </tp>
      <tp>
        <v>0.85989000000000004</v>
        <stp/>
        <stp>##V3_BDPV12</stp>
        <stp>EURGBp Curncy</stp>
        <stp>PX_YEST_CLOSE</stp>
        <stp>[Crispin Spreadsheet.xlsx]OEI!R490C30</stp>
        <tr r="AD490" s="1"/>
      </tp>
      <tp>
        <v>0.85989000000000004</v>
        <stp/>
        <stp>##V3_BDPV12</stp>
        <stp>EURGBp Curncy</stp>
        <stp>PX_YEST_CLOSE</stp>
        <stp>[Crispin Spreadsheet.xlsx]OEI!R497C30</stp>
        <tr r="AD497" s="1"/>
      </tp>
      <tp>
        <v>0.85989000000000004</v>
        <stp/>
        <stp>##V3_BDPV12</stp>
        <stp>EURGBp Curncy</stp>
        <stp>PX_YEST_CLOSE</stp>
        <stp>[Crispin Spreadsheet.xlsx]OEI!R496C30</stp>
        <tr r="AD496" s="1"/>
      </tp>
      <tp>
        <v>0.85989000000000004</v>
        <stp/>
        <stp>##V3_BDPV12</stp>
        <stp>EURGBp Curncy</stp>
        <stp>PX_YEST_CLOSE</stp>
        <stp>[Crispin Spreadsheet.xlsx]OEI!R495C30</stp>
        <tr r="AD495" s="1"/>
      </tp>
      <tp>
        <v>0.85989000000000004</v>
        <stp/>
        <stp>##V3_BDPV12</stp>
        <stp>EURGBp Curncy</stp>
        <stp>PX_YEST_CLOSE</stp>
        <stp>[Crispin Spreadsheet.xlsx]OEI!R494C30</stp>
        <tr r="AD494" s="1"/>
      </tp>
      <tp>
        <v>0.85989000000000004</v>
        <stp/>
        <stp>##V3_BDPV12</stp>
        <stp>EURGBp Curncy</stp>
        <stp>PX_YEST_CLOSE</stp>
        <stp>[Crispin Spreadsheet.xlsx]OEI!R499C30</stp>
        <tr r="AD499" s="1"/>
      </tp>
      <tp>
        <v>0.85989000000000004</v>
        <stp/>
        <stp>##V3_BDPV12</stp>
        <stp>EURGBp Curncy</stp>
        <stp>PX_YEST_CLOSE</stp>
        <stp>[Crispin Spreadsheet.xlsx]OEI!R498C30</stp>
        <tr r="AD498" s="1"/>
      </tp>
      <tp>
        <v>0.85989000000000004</v>
        <stp/>
        <stp>##V3_BDPV12</stp>
        <stp>EURGBp Curncy</stp>
        <stp>PX_YEST_CLOSE</stp>
        <stp>[Crispin Spreadsheet.xlsx]OEI!R483C30</stp>
        <tr r="AD483" s="1"/>
      </tp>
      <tp>
        <v>0.85989000000000004</v>
        <stp/>
        <stp>##V3_BDPV12</stp>
        <stp>EURGBp Curncy</stp>
        <stp>PX_YEST_CLOSE</stp>
        <stp>[Crispin Spreadsheet.xlsx]OEI!R482C30</stp>
        <tr r="AD482" s="1"/>
      </tp>
      <tp>
        <v>0.85989000000000004</v>
        <stp/>
        <stp>##V3_BDPV12</stp>
        <stp>EURGBp Curncy</stp>
        <stp>PX_YEST_CLOSE</stp>
        <stp>[Crispin Spreadsheet.xlsx]OEI!R481C30</stp>
        <tr r="AD481" s="1"/>
      </tp>
      <tp>
        <v>0.85989000000000004</v>
        <stp/>
        <stp>##V3_BDPV12</stp>
        <stp>EURGBp Curncy</stp>
        <stp>PX_YEST_CLOSE</stp>
        <stp>[Crispin Spreadsheet.xlsx]OEI!R480C30</stp>
        <tr r="AD480" s="1"/>
      </tp>
      <tp>
        <v>0.85989000000000004</v>
        <stp/>
        <stp>##V3_BDPV12</stp>
        <stp>EURGBp Curncy</stp>
        <stp>PX_YEST_CLOSE</stp>
        <stp>[Crispin Spreadsheet.xlsx]OEI!R487C30</stp>
        <tr r="AD487" s="1"/>
      </tp>
      <tp>
        <v>0.85989000000000004</v>
        <stp/>
        <stp>##V3_BDPV12</stp>
        <stp>EURGBp Curncy</stp>
        <stp>PX_YEST_CLOSE</stp>
        <stp>[Crispin Spreadsheet.xlsx]OEI!R486C30</stp>
        <tr r="AD486" s="1"/>
      </tp>
      <tp>
        <v>0.85989000000000004</v>
        <stp/>
        <stp>##V3_BDPV12</stp>
        <stp>EURGBp Curncy</stp>
        <stp>PX_YEST_CLOSE</stp>
        <stp>[Crispin Spreadsheet.xlsx]OEI!R485C30</stp>
        <tr r="AD485" s="1"/>
      </tp>
      <tp>
        <v>0.85989000000000004</v>
        <stp/>
        <stp>##V3_BDPV12</stp>
        <stp>EURGBp Curncy</stp>
        <stp>PX_YEST_CLOSE</stp>
        <stp>[Crispin Spreadsheet.xlsx]OEI!R484C30</stp>
        <tr r="AD484" s="1"/>
      </tp>
      <tp>
        <v>0.85989000000000004</v>
        <stp/>
        <stp>##V3_BDPV12</stp>
        <stp>EURGBp Curncy</stp>
        <stp>PX_YEST_CLOSE</stp>
        <stp>[Crispin Spreadsheet.xlsx]OEI!R489C30</stp>
        <tr r="AD489" s="1"/>
      </tp>
      <tp>
        <v>0.85989000000000004</v>
        <stp/>
        <stp>##V3_BDPV12</stp>
        <stp>EURGBP Curncy</stp>
        <stp>PX_YEST_CLOSE</stp>
        <stp>[Crispin Spreadsheet.xlsx]OEI!R488C30</stp>
        <tr r="AD488" s="1"/>
      </tp>
      <tp>
        <v>0.85989000000000004</v>
        <stp/>
        <stp>##V3_BDPV12</stp>
        <stp>EURGBp Curncy</stp>
        <stp>PX_YEST_CLOSE</stp>
        <stp>[Crispin Spreadsheet.xlsx]OEI!R473C30</stp>
        <tr r="AD473" s="1"/>
      </tp>
      <tp>
        <v>0.85989000000000004</v>
        <stp/>
        <stp>##V3_BDPV12</stp>
        <stp>EURGBp Curncy</stp>
        <stp>PX_YEST_CLOSE</stp>
        <stp>[Crispin Spreadsheet.xlsx]OEI!R472C30</stp>
        <tr r="AD472" s="1"/>
      </tp>
      <tp>
        <v>0.85989000000000004</v>
        <stp/>
        <stp>##V3_BDPV12</stp>
        <stp>EURGBp Curncy</stp>
        <stp>PX_YEST_CLOSE</stp>
        <stp>[Crispin Spreadsheet.xlsx]OEI!R471C30</stp>
        <tr r="AD471" s="1"/>
      </tp>
      <tp>
        <v>0.85989000000000004</v>
        <stp/>
        <stp>##V3_BDPV12</stp>
        <stp>EURGBp Curncy</stp>
        <stp>PX_YEST_CLOSE</stp>
        <stp>[Crispin Spreadsheet.xlsx]OEI!R470C30</stp>
        <tr r="AD470" s="1"/>
      </tp>
      <tp>
        <v>0.85989000000000004</v>
        <stp/>
        <stp>##V3_BDPV12</stp>
        <stp>EURGBp Curncy</stp>
        <stp>PX_YEST_CLOSE</stp>
        <stp>[Crispin Spreadsheet.xlsx]OEI!R477C30</stp>
        <tr r="AD477" s="1"/>
      </tp>
      <tp>
        <v>0.85989000000000004</v>
        <stp/>
        <stp>##V3_BDPV12</stp>
        <stp>EURGBp Curncy</stp>
        <stp>PX_YEST_CLOSE</stp>
        <stp>[Crispin Spreadsheet.xlsx]OEI!R476C30</stp>
        <tr r="AD476" s="1"/>
      </tp>
      <tp>
        <v>0.85989000000000004</v>
        <stp/>
        <stp>##V3_BDPV12</stp>
        <stp>EURGBp Curncy</stp>
        <stp>PX_YEST_CLOSE</stp>
        <stp>[Crispin Spreadsheet.xlsx]OEI!R475C30</stp>
        <tr r="AD475" s="1"/>
      </tp>
      <tp>
        <v>0.85989000000000004</v>
        <stp/>
        <stp>##V3_BDPV12</stp>
        <stp>EURGBp Curncy</stp>
        <stp>PX_YEST_CLOSE</stp>
        <stp>[Crispin Spreadsheet.xlsx]OEI!R474C30</stp>
        <tr r="AD474" s="1"/>
      </tp>
      <tp>
        <v>0.85989000000000004</v>
        <stp/>
        <stp>##V3_BDPV12</stp>
        <stp>EURGBp Curncy</stp>
        <stp>PX_YEST_CLOSE</stp>
        <stp>[Crispin Spreadsheet.xlsx]OEI!R479C30</stp>
        <tr r="AD479" s="1"/>
      </tp>
      <tp>
        <v>0.85989000000000004</v>
        <stp/>
        <stp>##V3_BDPV12</stp>
        <stp>EURGBp Curncy</stp>
        <stp>PX_YEST_CLOSE</stp>
        <stp>[Crispin Spreadsheet.xlsx]OEI!R478C30</stp>
        <tr r="AD478" s="1"/>
      </tp>
      <tp>
        <v>0.85989000000000004</v>
        <stp/>
        <stp>##V3_BDPV12</stp>
        <stp>EURGBp Curncy</stp>
        <stp>PX_YEST_CLOSE</stp>
        <stp>[Crispin Spreadsheet.xlsx]OEI!R462C30</stp>
        <tr r="AD462" s="1"/>
      </tp>
      <tp>
        <v>0.85989000000000004</v>
        <stp/>
        <stp>##V3_BDPV12</stp>
        <stp>EURGBp Curncy</stp>
        <stp>PX_YEST_CLOSE</stp>
        <stp>[Crispin Spreadsheet.xlsx]OEI!R461C30</stp>
        <tr r="AD461" s="1"/>
      </tp>
      <tp>
        <v>0.85989000000000004</v>
        <stp/>
        <stp>##V3_BDPV12</stp>
        <stp>EURGBp Curncy</stp>
        <stp>PX_YEST_CLOSE</stp>
        <stp>[Crispin Spreadsheet.xlsx]OEI!R460C30</stp>
        <tr r="AD460" s="1"/>
      </tp>
      <tp>
        <v>0.85989000000000004</v>
        <stp/>
        <stp>##V3_BDPV12</stp>
        <stp>EURGBp Curncy</stp>
        <stp>PX_YEST_CLOSE</stp>
        <stp>[Crispin Spreadsheet.xlsx]OEI!R467C30</stp>
        <tr r="AD467" s="1"/>
      </tp>
      <tp>
        <v>0.85989000000000004</v>
        <stp/>
        <stp>##V3_BDPV12</stp>
        <stp>EURGBp Curncy</stp>
        <stp>PX_YEST_CLOSE</stp>
        <stp>[Crispin Spreadsheet.xlsx]OEI!R469C30</stp>
        <tr r="AD469" s="1"/>
      </tp>
      <tp>
        <v>0.85989000000000004</v>
        <stp/>
        <stp>##V3_BDPV12</stp>
        <stp>EURGBp Curncy</stp>
        <stp>PX_YEST_CLOSE</stp>
        <stp>[Crispin Spreadsheet.xlsx]OEI!R468C30</stp>
        <tr r="AD468" s="1"/>
      </tp>
      <tp>
        <v>0.85989000000000004</v>
        <stp/>
        <stp>##V3_BDPV12</stp>
        <stp>EURGBP Curncy</stp>
        <stp>PX_YEST_CLOSE</stp>
        <stp>[Crispin Spreadsheet.xlsx]OEI!R463C30</stp>
        <tr r="AD463" s="1"/>
      </tp>
      <tp>
        <v>0.85989000000000004</v>
        <stp/>
        <stp>##V3_BDPV12</stp>
        <stp>EURGBP Curncy</stp>
        <stp>PX_YEST_CLOSE</stp>
        <stp>[Crispin Spreadsheet.xlsx]OEI!R466C30</stp>
        <tr r="AD466" s="1"/>
      </tp>
      <tp>
        <v>0.85989000000000004</v>
        <stp/>
        <stp>##V3_BDPV12</stp>
        <stp>EURGBP Curncy</stp>
        <stp>PX_YEST_CLOSE</stp>
        <stp>[Crispin Spreadsheet.xlsx]OEI!R465C30</stp>
        <tr r="AD465" s="1"/>
      </tp>
      <tp>
        <v>0.85989000000000004</v>
        <stp/>
        <stp>##V3_BDPV12</stp>
        <stp>EURGBP Curncy</stp>
        <stp>PX_YEST_CLOSE</stp>
        <stp>[Crispin Spreadsheet.xlsx]OEI!R464C30</stp>
        <tr r="AD464" s="1"/>
      </tp>
      <tp>
        <v>0.85989000000000004</v>
        <stp/>
        <stp>##V3_BDPV12</stp>
        <stp>EURGBp Curncy</stp>
        <stp>PX_YEST_CLOSE</stp>
        <stp>[Crispin Spreadsheet.xlsx]OEI!R453C30</stp>
        <tr r="AD453" s="1"/>
      </tp>
      <tp>
        <v>0.85989000000000004</v>
        <stp/>
        <stp>##V3_BDPV12</stp>
        <stp>EURGBp Curncy</stp>
        <stp>PX_YEST_CLOSE</stp>
        <stp>[Crispin Spreadsheet.xlsx]OEI!R452C30</stp>
        <tr r="AD452" s="1"/>
      </tp>
      <tp>
        <v>0.85989000000000004</v>
        <stp/>
        <stp>##V3_BDPV12</stp>
        <stp>EURGBp Curncy</stp>
        <stp>PX_YEST_CLOSE</stp>
        <stp>[Crispin Spreadsheet.xlsx]OEI!R451C30</stp>
        <tr r="AD451" s="1"/>
      </tp>
      <tp>
        <v>0.85989000000000004</v>
        <stp/>
        <stp>##V3_BDPV12</stp>
        <stp>EURGBp Curncy</stp>
        <stp>PX_YEST_CLOSE</stp>
        <stp>[Crispin Spreadsheet.xlsx]OEI!R450C30</stp>
        <tr r="AD450" s="1"/>
      </tp>
      <tp>
        <v>0.85989000000000004</v>
        <stp/>
        <stp>##V3_BDPV12</stp>
        <stp>EURGBp Curncy</stp>
        <stp>PX_YEST_CLOSE</stp>
        <stp>[Crispin Spreadsheet.xlsx]OEI!R457C30</stp>
        <tr r="AD457" s="1"/>
      </tp>
      <tp>
        <v>0.85989000000000004</v>
        <stp/>
        <stp>##V3_BDPV12</stp>
        <stp>EURGBp Curncy</stp>
        <stp>PX_YEST_CLOSE</stp>
        <stp>[Crispin Spreadsheet.xlsx]OEI!R456C30</stp>
        <tr r="AD456" s="1"/>
      </tp>
      <tp>
        <v>0.85989000000000004</v>
        <stp/>
        <stp>##V3_BDPV12</stp>
        <stp>EURGBp Curncy</stp>
        <stp>PX_YEST_CLOSE</stp>
        <stp>[Crispin Spreadsheet.xlsx]OEI!R455C30</stp>
        <tr r="AD455" s="1"/>
      </tp>
      <tp>
        <v>0.85989000000000004</v>
        <stp/>
        <stp>##V3_BDPV12</stp>
        <stp>EURGBp Curncy</stp>
        <stp>PX_YEST_CLOSE</stp>
        <stp>[Crispin Spreadsheet.xlsx]OEI!R454C30</stp>
        <tr r="AD454" s="1"/>
      </tp>
      <tp>
        <v>0.85989000000000004</v>
        <stp/>
        <stp>##V3_BDPV12</stp>
        <stp>EURGBp Curncy</stp>
        <stp>PX_YEST_CLOSE</stp>
        <stp>[Crispin Spreadsheet.xlsx]OEI!R459C30</stp>
        <tr r="AD459" s="1"/>
      </tp>
      <tp>
        <v>0.85989000000000004</v>
        <stp/>
        <stp>##V3_BDPV12</stp>
        <stp>EURGBp Curncy</stp>
        <stp>PX_YEST_CLOSE</stp>
        <stp>[Crispin Spreadsheet.xlsx]OEI!R458C30</stp>
        <tr r="AD458" s="1"/>
      </tp>
      <tp>
        <v>0.85989000000000004</v>
        <stp/>
        <stp>##V3_BDPV12</stp>
        <stp>EURGBp Curncy</stp>
        <stp>PX_YEST_CLOSE</stp>
        <stp>[Crispin Spreadsheet.xlsx]OEI!R449C30</stp>
        <tr r="AD449" s="1"/>
      </tp>
      <tp>
        <v>0.85989000000000004</v>
        <stp/>
        <stp>##V3_BDPV12</stp>
        <stp>EURGBp Curncy</stp>
        <stp>PX_YEST_CLOSE</stp>
        <stp>[Crispin Spreadsheet.xlsx]OEI!R448C30</stp>
        <tr r="AD448" s="1"/>
      </tp>
      <tp>
        <v>0.85989000000000004</v>
        <stp/>
        <stp>##V3_BDPV12</stp>
        <stp>EURGBP Curncy</stp>
        <stp>PX_YEST_CLOSE</stp>
        <stp>[Crispin Spreadsheet.xlsx]OEI!R447C30</stp>
        <tr r="AD447" s="1"/>
      </tp>
      <tp>
        <v>0.85989000000000004</v>
        <stp/>
        <stp>##V3_BDPV12</stp>
        <stp>EURGBP Curncy</stp>
        <stp>PX_YEST_CLOSE</stp>
        <stp>[Crispin Spreadsheet.xlsx]OEI!R446C30</stp>
        <tr r="AD446" s="1"/>
      </tp>
      <tp>
        <v>1</v>
        <stp/>
        <stp>##V3_BDPV12</stp>
        <stp>EURGBP Curncy</stp>
        <stp>QUOTE_FACTOR</stp>
        <stp>[Crispin Spreadsheet.xlsx]SWAN!R84C12</stp>
        <tr r="L84" s="3"/>
      </tp>
      <tp>
        <v>1</v>
        <stp/>
        <stp>##V3_BDPV12</stp>
        <stp>EURGBP Curncy</stp>
        <stp>QUOTE_FACTOR</stp>
        <stp>[Crispin Spreadsheet.xlsx]SWAN!R83C12</stp>
        <tr r="L83" s="3"/>
      </tp>
      <tp>
        <v>1</v>
        <stp/>
        <stp>##V3_BDPV12</stp>
        <stp>EURGBP Curncy</stp>
        <stp>QUOTE_FACTOR</stp>
        <stp>[Crispin Spreadsheet.xlsx]SWAN!R90C12</stp>
        <tr r="L90" s="3"/>
      </tp>
      <tp>
        <v>0.85989000000000004</v>
        <stp/>
        <stp>##V3_BDPV12</stp>
        <stp>EURGBP Curncy</stp>
        <stp>PX_YEST_CLOSE</stp>
        <stp>[Crispin Spreadsheet.xlsx]OEI!R355C30</stp>
        <tr r="AD355" s="1"/>
      </tp>
      <tp>
        <v>10.2681</v>
        <stp/>
        <stp>##V3_BDPV12</stp>
        <stp>EURNOK Curncy</stp>
        <stp>PX_YEST_CLOSE</stp>
        <stp>[Crispin Spreadsheet.xlsx]OEI!R880C30</stp>
        <tr r="AD880" s="1"/>
      </tp>
      <tp t="s">
        <v>GBp</v>
        <stp/>
        <stp>##V3_BDPV12</stp>
        <stp>RE/ LN Equity</stp>
        <stp>CRNCY</stp>
        <stp>[Crispin Spreadsheet.xlsx]FDXC!R61C4</stp>
        <tr r="D61" s="8"/>
      </tp>
      <tp>
        <v>0.98319999999999996</v>
        <stp/>
        <stp>##V3_BDPV12</stp>
        <stp>EURCHF Curncy</stp>
        <stp>PX_YEST_CLOSE</stp>
        <stp>[Crispin Spreadsheet.xlsx]OEI!R415C30</stp>
        <tr r="AD415" s="1"/>
      </tp>
      <tp>
        <v>0.98319999999999996</v>
        <stp/>
        <stp>##V3_BDPV12</stp>
        <stp>EURCHF Curncy</stp>
        <stp>PX_YEST_CLOSE</stp>
        <stp>[Crispin Spreadsheet.xlsx]OEI!R417C30</stp>
        <tr r="AD417" s="1"/>
      </tp>
      <tp>
        <v>0.98319999999999996</v>
        <stp/>
        <stp>##V3_BDPV12</stp>
        <stp>EURCHF Curncy</stp>
        <stp>PX_YEST_CLOSE</stp>
        <stp>[Crispin Spreadsheet.xlsx]OEI!R416C30</stp>
        <tr r="AD416" s="1"/>
      </tp>
      <tp>
        <v>0.98319999999999996</v>
        <stp/>
        <stp>##V3_BDPV12</stp>
        <stp>EURCHF Curncy</stp>
        <stp>PX_YEST_CLOSE</stp>
        <stp>[Crispin Spreadsheet.xlsx]OEI!R419C30</stp>
        <tr r="AD419" s="1"/>
      </tp>
      <tp>
        <v>0.98319999999999996</v>
        <stp/>
        <stp>##V3_BDPV12</stp>
        <stp>EURCHF Curncy</stp>
        <stp>PX_YEST_CLOSE</stp>
        <stp>[Crispin Spreadsheet.xlsx]OEI!R418C30</stp>
        <tr r="AD418" s="1"/>
      </tp>
      <tp>
        <v>0.98319999999999996</v>
        <stp/>
        <stp>##V3_BDPV12</stp>
        <stp>EURCHF Curncy</stp>
        <stp>PX_YEST_CLOSE</stp>
        <stp>[Crispin Spreadsheet.xlsx]OEI!R435C30</stp>
        <tr r="AD435" s="1"/>
      </tp>
      <tp>
        <v>0.98319999999999996</v>
        <stp/>
        <stp>##V3_BDPV12</stp>
        <stp>EURCHF Curncy</stp>
        <stp>PX_YEST_CLOSE</stp>
        <stp>[Crispin Spreadsheet.xlsx]OEI!R434C30</stp>
        <tr r="AD434" s="1"/>
      </tp>
      <tp>
        <v>0.98319999999999996</v>
        <stp/>
        <stp>##V3_BDPV12</stp>
        <stp>EURCHF Curncy</stp>
        <stp>PX_YEST_CLOSE</stp>
        <stp>[Crispin Spreadsheet.xlsx]OEI!R437C30</stp>
        <tr r="AD437" s="1"/>
      </tp>
      <tp>
        <v>0.98319999999999996</v>
        <stp/>
        <stp>##V3_BDPV12</stp>
        <stp>EURCHF Curncy</stp>
        <stp>PX_YEST_CLOSE</stp>
        <stp>[Crispin Spreadsheet.xlsx]OEI!R436C30</stp>
        <tr r="AD436" s="1"/>
      </tp>
      <tp>
        <v>0.98319999999999996</v>
        <stp/>
        <stp>##V3_BDPV12</stp>
        <stp>EURCHF Curncy</stp>
        <stp>PX_YEST_CLOSE</stp>
        <stp>[Crispin Spreadsheet.xlsx]OEI!R431C30</stp>
        <tr r="AD431" s="1"/>
      </tp>
      <tp>
        <v>0.98319999999999996</v>
        <stp/>
        <stp>##V3_BDPV12</stp>
        <stp>EURCHF Curncy</stp>
        <stp>PX_YEST_CLOSE</stp>
        <stp>[Crispin Spreadsheet.xlsx]OEI!R430C30</stp>
        <tr r="AD430" s="1"/>
      </tp>
      <tp>
        <v>0.98319999999999996</v>
        <stp/>
        <stp>##V3_BDPV12</stp>
        <stp>EURCHF Curncy</stp>
        <stp>PX_YEST_CLOSE</stp>
        <stp>[Crispin Spreadsheet.xlsx]OEI!R433C30</stp>
        <tr r="AD433" s="1"/>
      </tp>
      <tp>
        <v>0.98319999999999996</v>
        <stp/>
        <stp>##V3_BDPV12</stp>
        <stp>EURCHF Curncy</stp>
        <stp>PX_YEST_CLOSE</stp>
        <stp>[Crispin Spreadsheet.xlsx]OEI!R432C30</stp>
        <tr r="AD432" s="1"/>
      </tp>
      <tp>
        <v>0.98319999999999996</v>
        <stp/>
        <stp>##V3_BDPV12</stp>
        <stp>EURCHF Curncy</stp>
        <stp>PX_YEST_CLOSE</stp>
        <stp>[Crispin Spreadsheet.xlsx]OEI!R439C30</stp>
        <tr r="AD439" s="1"/>
      </tp>
      <tp>
        <v>0.98319999999999996</v>
        <stp/>
        <stp>##V3_BDPV12</stp>
        <stp>EURCHF Curncy</stp>
        <stp>PX_YEST_CLOSE</stp>
        <stp>[Crispin Spreadsheet.xlsx]OEI!R438C30</stp>
        <tr r="AD438" s="1"/>
      </tp>
      <tp>
        <v>0.98319999999999996</v>
        <stp/>
        <stp>##V3_BDPV12</stp>
        <stp>EURCHF Curncy</stp>
        <stp>PX_YEST_CLOSE</stp>
        <stp>[Crispin Spreadsheet.xlsx]OEI!R425C30</stp>
        <tr r="AD425" s="1"/>
      </tp>
      <tp>
        <v>0.98319999999999996</v>
        <stp/>
        <stp>##V3_BDPV12</stp>
        <stp>EURCHF Curncy</stp>
        <stp>PX_YEST_CLOSE</stp>
        <stp>[Crispin Spreadsheet.xlsx]OEI!R424C30</stp>
        <tr r="AD424" s="1"/>
      </tp>
      <tp>
        <v>0.98319999999999996</v>
        <stp/>
        <stp>##V3_BDPV12</stp>
        <stp>EURCHF Curncy</stp>
        <stp>PX_YEST_CLOSE</stp>
        <stp>[Crispin Spreadsheet.xlsx]OEI!R427C30</stp>
        <tr r="AD427" s="1"/>
      </tp>
      <tp>
        <v>0.98319999999999996</v>
        <stp/>
        <stp>##V3_BDPV12</stp>
        <stp>EURCHF Curncy</stp>
        <stp>PX_YEST_CLOSE</stp>
        <stp>[Crispin Spreadsheet.xlsx]OEI!R426C30</stp>
        <tr r="AD426" s="1"/>
      </tp>
      <tp>
        <v>0.98319999999999996</v>
        <stp/>
        <stp>##V3_BDPV12</stp>
        <stp>EURCHF Curncy</stp>
        <stp>PX_YEST_CLOSE</stp>
        <stp>[Crispin Spreadsheet.xlsx]OEI!R421C30</stp>
        <tr r="AD421" s="1"/>
      </tp>
      <tp>
        <v>0.98319999999999996</v>
        <stp/>
        <stp>##V3_BDPV12</stp>
        <stp>EURCHF Curncy</stp>
        <stp>PX_YEST_CLOSE</stp>
        <stp>[Crispin Spreadsheet.xlsx]OEI!R420C30</stp>
        <tr r="AD420" s="1"/>
      </tp>
      <tp>
        <v>0.98319999999999996</v>
        <stp/>
        <stp>##V3_BDPV12</stp>
        <stp>EURCHF Curncy</stp>
        <stp>PX_YEST_CLOSE</stp>
        <stp>[Crispin Spreadsheet.xlsx]OEI!R423C30</stp>
        <tr r="AD423" s="1"/>
      </tp>
      <tp>
        <v>0.98319999999999996</v>
        <stp/>
        <stp>##V3_BDPV12</stp>
        <stp>EURCHF Curncy</stp>
        <stp>PX_YEST_CLOSE</stp>
        <stp>[Crispin Spreadsheet.xlsx]OEI!R422C30</stp>
        <tr r="AD422" s="1"/>
      </tp>
      <tp>
        <v>0.98319999999999996</v>
        <stp/>
        <stp>##V3_BDPV12</stp>
        <stp>EURCHF Curncy</stp>
        <stp>PX_YEST_CLOSE</stp>
        <stp>[Crispin Spreadsheet.xlsx]OEI!R429C30</stp>
        <tr r="AD429" s="1"/>
      </tp>
      <tp>
        <v>0.98319999999999996</v>
        <stp/>
        <stp>##V3_BDPV12</stp>
        <stp>EURCHF Curncy</stp>
        <stp>PX_YEST_CLOSE</stp>
        <stp>[Crispin Spreadsheet.xlsx]OEI!R428C30</stp>
        <tr r="AD428" s="1"/>
      </tp>
      <tp>
        <v>0.98319999999999996</v>
        <stp/>
        <stp>##V3_BDPV12</stp>
        <stp>EURCHF Curncy</stp>
        <stp>PX_YEST_CLOSE</stp>
        <stp>[Crispin Spreadsheet.xlsx]OEI!R440C30</stp>
        <tr r="AD440" s="1"/>
      </tp>
      <tp>
        <v>8.6503999999999994</v>
        <stp/>
        <stp>##V3_BDPV12</stp>
        <stp>GBPDKK Curncy</stp>
        <stp>PX_YEST_CLOSE</stp>
        <stp>[Crispin Spreadsheet.xlsx]OPUS!R100C26</stp>
        <tr r="Z100" s="6"/>
      </tp>
      <tp>
        <v>45.25</v>
        <stp/>
        <stp>##V3_BDPV12</stp>
        <stp>MO US Equity</stp>
        <stp>LAST_PRICE</stp>
        <stp>[Crispin Spreadsheet.xlsx]OEI!R652C7</stp>
        <tr r="G652" s="1"/>
      </tp>
      <tp>
        <v>73.56</v>
        <stp/>
        <stp>##V3_BDPV12</stp>
        <stp>ZM US Equity</stp>
        <stp>LAST_PRICE</stp>
        <stp>[Crispin Spreadsheet.xlsx]OEI!R830C7</stp>
        <tr r="G830" s="1"/>
      </tp>
      <tp>
        <v>26.835000000000001</v>
        <stp/>
        <stp>##V3_BDPV12</stp>
        <stp>ML FP Equity</stp>
        <stp>LAST_PRICE</stp>
        <stp>[Crispin Spreadsheet.xlsx]OEI!R101C7</stp>
        <tr r="G101" s="1"/>
      </tp>
      <tp t="s">
        <v>GBp</v>
        <stp/>
        <stp>##V3_BDPV12</stp>
        <stp>HWDN LN Equity</stp>
        <stp>CRNCY</stp>
        <stp>[Crispin Spreadsheet.xlsx]OPUS!R133C4</stp>
        <tr r="D133" s="6"/>
      </tp>
      <tp t="s">
        <v>USD</v>
        <stp/>
        <stp>##V3_BDPV12</stp>
        <stp>AGCO US Equity</stp>
        <stp>CRNCY</stp>
        <stp>[Crispin Spreadsheet.xlsx]OPUS!R152C4</stp>
        <tr r="D152" s="6"/>
      </tp>
      <tp>
        <v>598.5</v>
        <stp/>
        <stp>##V3_BDPV12</stp>
        <stp>LRE LN Equity</stp>
        <stp>PX_YEST_CLOSE</stp>
        <stp>[Crispin Spreadsheet.xlsx]SWAN!R103C6</stp>
        <tr r="F103" s="3"/>
      </tp>
      <tp t="s">
        <v>Short Euro-BTP Fu Dec22</v>
        <stp/>
        <stp>##V3_BDPV12</stp>
        <stp>BTSA Comdty</stp>
        <stp>NAME</stp>
        <stp>[Crispin Spreadsheet.xlsx]OEI!R840C5</stp>
        <tr r="E840" s="1"/>
      </tp>
      <tp>
        <v>27.3</v>
        <stp/>
        <stp>##V3_BDPV12</stp>
        <stp>CPI LN Equity</stp>
        <stp>PX_YEST_CLOSE</stp>
        <stp>[Crispin Spreadsheet.xlsx]FDXC!R45C6</stp>
        <tr r="F45" s="8"/>
      </tp>
      <tp>
        <v>1</v>
        <stp/>
        <stp>##V3_BDPV12</stp>
        <stp>EURAUD Curncy</stp>
        <stp>QUOTE_FACTOR</stp>
        <stp>[Crispin Spreadsheet.xlsx]SWAN!R6C12</stp>
        <tr r="L6" s="3"/>
      </tp>
      <tp>
        <v>1</v>
        <stp/>
        <stp>##V3_BDPV12</stp>
        <stp>EURAUD Curncy</stp>
        <stp>QUOTE_FACTOR</stp>
        <stp>[Crispin Spreadsheet.xlsx]SWAN!R7C12</stp>
        <tr r="L7" s="3"/>
      </tp>
      <tp>
        <v>1</v>
        <stp/>
        <stp>##V3_BDPV12</stp>
        <stp>EURAUD Curncy</stp>
        <stp>QUOTE_FACTOR</stp>
        <stp>[Crispin Spreadsheet.xlsx]SWAN!R8C12</stp>
        <tr r="L8" s="3"/>
      </tp>
      <tp>
        <v>1</v>
        <stp/>
        <stp>##V3_BDPV12</stp>
        <stp>EURAUD Curncy</stp>
        <stp>QUOTE_FACTOR</stp>
        <stp>[Crispin Spreadsheet.xlsx]SWAN!R9C12</stp>
        <tr r="L9" s="3"/>
      </tp>
      <tp>
        <v>58.17</v>
        <stp/>
        <stp>##V3_BDPV12</stp>
        <stp>PRX NA Equity</stp>
        <stp>PX_YEST_CLOSE</stp>
        <stp>[Crispin Spreadsheet.xlsx]SWAN!R45C6</stp>
        <tr r="F45" s="3"/>
      </tp>
      <tp t="s">
        <v>ZAr</v>
        <stp/>
        <stp>##V3_BDPV12</stp>
        <stp>ANG SJ Equity</stp>
        <stp>CRNCY</stp>
        <stp>[Crispin Spreadsheet.xlsx]FDXC!R31C4</stp>
        <tr r="D31" s="8"/>
      </tp>
      <tp>
        <v>75.84</v>
        <stp/>
        <stp>##V3_BDPV12</stp>
        <stp>CLA Comdty</stp>
        <stp>LAST_PRICE</stp>
        <stp>[Crispin Spreadsheet.xlsx]OEI!R846C7</stp>
        <tr r="G846" s="1"/>
      </tp>
      <tp>
        <v>1589.5</v>
        <stp/>
        <stp>##V3_BDPV12</stp>
        <stp>ABF LN Equity</stp>
        <stp>PX_YEST_CLOSE</stp>
        <stp>[Crispin Spreadsheet.xlsx]OPUS!R47C6</stp>
        <tr r="F47" s="6"/>
      </tp>
      <tp>
        <v>6.32</v>
        <stp/>
        <stp>##V3_BDPV12</stp>
        <stp>ERIC US Equity</stp>
        <stp>PX_YEST_CLOSE</stp>
        <stp>[Crispin Spreadsheet.xlsx]OPUS!R157C6</stp>
        <tr r="F157" s="6"/>
      </tp>
      <tp>
        <v>170.5</v>
        <stp/>
        <stp>##V3_BDPV12</stp>
        <stp>SRP LN Equity</stp>
        <stp>PX_YEST_CLOSE</stp>
        <stp>[Crispin Spreadsheet.xlsx]FDXC!R123C6</stp>
        <tr r="F123" s="8"/>
      </tp>
      <tp t="s">
        <v>GBp</v>
        <stp/>
        <stp>##V3_BDPV12</stp>
        <stp>PFG LN Equity</stp>
        <stp>CRNCY</stp>
        <stp>[Crispin Spreadsheet.xlsx]SWAN!R118C4</stp>
        <tr r="D118" s="3"/>
      </tp>
      <tp>
        <v>148.87</v>
        <stp/>
        <stp>##V3_BDPV12</stp>
        <stp>JBA Comdty</stp>
        <stp>LAST_PRICE</stp>
        <stp>[Crispin Spreadsheet.xlsx]OEI!R836C7</stp>
        <tr r="G836" s="1"/>
      </tp>
      <tp>
        <v>488.35</v>
        <stp/>
        <stp>##V3_BDPV12</stp>
        <stp>BP/ LN Equity</stp>
        <stp>PX_YEST_CLOSE</stp>
        <stp>[Crispin Spreadsheet.xlsx]SWAN!R88C6</stp>
        <tr r="F88" s="3"/>
      </tp>
      <tp>
        <v>51.459000000000003</v>
        <stp/>
        <stp>##V3_BDPV12</stp>
        <stp>GB00BMBL1F74 Govt</stp>
        <stp>PX_YEST_CLOSE</stp>
        <stp>[Crispin Spreadsheet.xlsx]OEI!R872C6</stp>
        <tr r="F872" s="1"/>
      </tp>
      <tp>
        <v>43.869</v>
        <stp/>
        <stp>##V3_BDPV12</stp>
        <stp>GB00BMBL1D50 Govt</stp>
        <stp>PX_YEST_CLOSE</stp>
        <stp>[Crispin Spreadsheet.xlsx]OEI!R870C6</stp>
        <tr r="F870" s="1"/>
      </tp>
      <tp>
        <v>17.66</v>
        <stp/>
        <stp>##V3_BDPV12</stp>
        <stp>EURN BB Equity</stp>
        <stp>LAST_PRICE</stp>
        <stp>[Crispin Spreadsheet.xlsx]OEI!R40C7</stp>
        <tr r="G40" s="1"/>
      </tp>
      <tp>
        <v>1.1633</v>
        <stp/>
        <stp>##V3_BDPV12</stp>
        <stp>GBPEUR Curncy</stp>
        <stp>PX_YEST_CLOSE</stp>
        <stp>[Crispin Spreadsheet.xlsx]OPUS!R107C26</stp>
        <tr r="Z107" s="6"/>
      </tp>
      <tp>
        <v>1.1633</v>
        <stp/>
        <stp>##V3_BDPV12</stp>
        <stp>GBPEUR Curncy</stp>
        <stp>PX_YEST_CLOSE</stp>
        <stp>[Crispin Spreadsheet.xlsx]OPUS!R106C26</stp>
        <tr r="Z106" s="6"/>
      </tp>
      <tp>
        <v>1.1633</v>
        <stp/>
        <stp>##V3_BDPV12</stp>
        <stp>GBPEUR Curncy</stp>
        <stp>PX_YEST_CLOSE</stp>
        <stp>[Crispin Spreadsheet.xlsx]OPUS!R103C26</stp>
        <tr r="Z103" s="6"/>
      </tp>
      <tp>
        <v>75.099999999999994</v>
        <stp/>
        <stp>##V3_BDPV12</stp>
        <stp>SK FP Equity</stp>
        <stp>LAST_PRICE</stp>
        <stp>[Crispin Spreadsheet.xlsx]OEI!R127C7</stp>
        <tr r="G127" s="1"/>
      </tp>
      <tp>
        <v>6.6</v>
        <stp/>
        <stp>##V3_BDPV12</stp>
        <stp>CE IM Equity</stp>
        <stp>LAST_PRICE</stp>
        <stp>[Crispin Spreadsheet.xlsx]OEI!R239C7</stp>
        <tr r="G239" s="1"/>
      </tp>
      <tp>
        <v>162.13499999999999</v>
        <stp/>
        <stp>##V3_BDPV12</stp>
        <stp>GBS LN Equity</stp>
        <stp>PX_YEST_CLOSE</stp>
        <stp>[Crispin Spreadsheet.xlsx]OPUS!R56C6</stp>
        <tr r="F56" s="6"/>
      </tp>
      <tp>
        <v>27.3</v>
        <stp/>
        <stp>##V3_BDPV12</stp>
        <stp>CPI LN Equity</stp>
        <stp>PX_YEST_CLOSE</stp>
        <stp>[Crispin Spreadsheet.xlsx]SWAN!R89C6</stp>
        <tr r="F89" s="3"/>
      </tp>
      <tp>
        <v>144.58000000000001</v>
        <stp/>
        <stp>##V3_BDPV12</stp>
        <stp>EURJPY Curncy</stp>
        <stp>PX_YEST_CLOSE</stp>
        <stp>[Crispin Spreadsheet.xlsx]OPE!R13C26</stp>
        <tr r="Z13" s="7"/>
      </tp>
      <tp>
        <v>19.190000000000001</v>
        <stp/>
        <stp>##V3_BDPV12</stp>
        <stp>SBA Comdty</stp>
        <stp>LAST_PRICE</stp>
        <stp>[Crispin Spreadsheet.xlsx]OEI!R847C7</stp>
        <tr r="G847" s="1"/>
      </tp>
      <tp>
        <v>140.21</v>
        <stp/>
        <stp>##V3_BDPV12</stp>
        <stp>RXA Comdty</stp>
        <stp>LAST_PRICE</stp>
        <stp>[Crispin Spreadsheet.xlsx]OEI!R837C7</stp>
        <tr r="G837" s="1"/>
      </tp>
      <tp>
        <v>256</v>
        <stp/>
        <stp>##V3_BDPV12</stp>
        <stp>NWG LN Equity</stp>
        <stp>PX_YEST_CLOSE</stp>
        <stp>[Crispin Spreadsheet.xlsx]SWAN!R110C6</stp>
        <tr r="F110" s="3"/>
      </tp>
      <tp>
        <v>21.51</v>
        <stp/>
        <stp>##V3_BDPV12</stp>
        <stp>ABX CN Equity</stp>
        <stp>PX_YEST_CLOSE</stp>
        <stp>[Crispin Spreadsheet.xlsx]OPUS!R96C6</stp>
        <tr r="F96" s="6"/>
      </tp>
      <tp>
        <v>125.7</v>
        <stp/>
        <stp>##V3_BDPV12</stp>
        <stp>MKS LN Equity</stp>
        <stp>PX_YEST_CLOSE</stp>
        <stp>[Crispin Spreadsheet.xlsx]OPUS!R138C6</stp>
        <tr r="F138" s="6"/>
      </tp>
      <tp t="s">
        <v>GBp</v>
        <stp/>
        <stp>##V3_BDPV12</stp>
        <stp>MKS LN Equity</stp>
        <stp>CRNCY</stp>
        <stp>[Crispin Spreadsheet.xlsx]FDXC!R118C4</stp>
        <tr r="D118" s="8"/>
      </tp>
      <tp>
        <v>2126</v>
        <stp/>
        <stp>##V3_BDPV12</stp>
        <stp>IMB LN Equity</stp>
        <stp>PX_YEST_CLOSE</stp>
        <stp>[Crispin Spreadsheet.xlsx]OPUS!R59C6</stp>
        <tr r="F59" s="6"/>
      </tp>
      <tp>
        <v>5.62</v>
        <stp/>
        <stp>##V3_BDPV12</stp>
        <stp>656 HK Equity</stp>
        <stp>PX_YEST_CLOSE</stp>
        <stp>[Crispin Spreadsheet.xlsx]OEI!R206C6</stp>
        <tr r="F206" s="1"/>
      </tp>
      <tp t="s">
        <v>GBp</v>
        <stp/>
        <stp>##V3_BDPV12</stp>
        <stp>SFOR LN Equity</stp>
        <stp>CRNCY</stp>
        <stp>[Crispin Spreadsheet.xlsx]SWAN!R122C4</stp>
        <tr r="D122" s="3"/>
      </tp>
      <tp>
        <v>1.3914299999999999</v>
        <stp/>
        <stp>##V3_BDPV12</stp>
        <stp>GB00BDX8CX86 Govt</stp>
        <stp>MOST_RECENT_REPORTED_FACTOR</stp>
        <stp>[Crispin Spreadsheet.xlsx]SWAN!R165C7</stp>
        <tr r="G165" s="3"/>
      </tp>
      <tp t="s">
        <v>USD</v>
        <stp/>
        <stp>##V3_BDPV12</stp>
        <stp>PHAU LN Equity</stp>
        <stp>CRNCY</stp>
        <stp>[Crispin Spreadsheet.xlsx]SWAN!R155C4</stp>
        <tr r="D155" s="3"/>
      </tp>
      <tp>
        <v>267.5</v>
        <stp/>
        <stp>##V3_BDPV12</stp>
        <stp>HTG LN Equity</stp>
        <stp>PX_YEST_CLOSE</stp>
        <stp>[Crispin Spreadsheet.xlsx]FDXC!R50C6</stp>
        <tr r="F50" s="8"/>
      </tp>
      <tp>
        <v>43.662999999999997</v>
        <stp/>
        <stp>##V3_BDPV12</stp>
        <stp>GB00BMBL1D50 Govt</stp>
        <stp>LAST_PRICE</stp>
        <stp>[Crispin Spreadsheet.xlsx]GILT!R14C7</stp>
        <tr r="G14" s="4"/>
      </tp>
      <tp>
        <v>113</v>
        <stp/>
        <stp>##V3_BDPV12</stp>
        <stp>RE/ LN Equity</stp>
        <stp>PX_YEST_CLOSE</stp>
        <stp>[Crispin Spreadsheet.xlsx]OPUS!R71C6</stp>
        <tr r="F71" s="6"/>
      </tp>
      <tp t="s">
        <v>EUR</v>
        <stp/>
        <stp>##V3_BDPV12</stp>
        <stp>MC FP Equity</stp>
        <stp>CRNCY</stp>
        <stp>[Crispin Spreadsheet.xlsx]SWAN!R26C4</stp>
        <tr r="D26" s="3"/>
      </tp>
      <tp>
        <v>99.677999999999997</v>
        <stp/>
        <stp>##V3_BDPV12</stp>
        <stp>USG9460GAA97 Corp</stp>
        <stp>PX_YEST_CLOSE</stp>
        <stp>[Crispin Spreadsheet.xlsx]SWAN!R56C6</stp>
        <tr r="F56" s="3"/>
      </tp>
      <tp>
        <v>40.234999999999999</v>
        <stp/>
        <stp>##V3_BDPV12</stp>
        <stp>GM US Equity</stp>
        <stp>LAST_PRICE</stp>
        <stp>[Crispin Spreadsheet.xlsx]OEI!R722C7</stp>
        <tr r="G722" s="1"/>
      </tp>
      <tp>
        <v>46.42</v>
        <stp/>
        <stp>##V3_BDPV12</stp>
        <stp>WLN FP Equity</stp>
        <stp>PX_YEST_CLOSE</stp>
        <stp>[Crispin Spreadsheet.xlsx]SWAN!R28C6</stp>
        <tr r="F28" s="3"/>
      </tp>
      <tp>
        <v>1000.1</v>
        <stp/>
        <stp>##V3_BDPV12</stp>
        <stp>PLA Comdty</stp>
        <stp>LAST_PRICE</stp>
        <stp>[Crispin Spreadsheet.xlsx]OEI!R844C7</stp>
        <tr r="G844" s="1"/>
      </tp>
      <tp>
        <v>132.81</v>
        <stp/>
        <stp>##V3_BDPV12</stp>
        <stp>AGCO US Equity</stp>
        <stp>PX_YEST_CLOSE</stp>
        <stp>[Crispin Spreadsheet.xlsx]FDXC!R130C6</stp>
        <tr r="F130" s="8"/>
      </tp>
      <tp>
        <v>1374</v>
        <stp/>
        <stp>##V3_BDPV12</stp>
        <stp>TGA LN Equity</stp>
        <stp>PX_YEST_CLOSE</stp>
        <stp>[Crispin Spreadsheet.xlsx]SWAN!R125C6</stp>
        <tr r="F125" s="3"/>
      </tp>
      <tp>
        <v>70.2</v>
        <stp/>
        <stp>##V3_BDPV12</stp>
        <stp>JSE LN Equity</stp>
        <stp>PX_YEST_CLOSE</stp>
        <stp>[Crispin Spreadsheet.xlsx]SWAN!R101C6</stp>
        <tr r="F101" s="3"/>
      </tp>
      <tp t="s">
        <v>EUR</v>
        <stp/>
        <stp>##V3_BDPV12</stp>
        <stp>CNHI IM Equity</stp>
        <stp>CRNCY</stp>
        <stp>[Crispin Spreadsheet.xlsx]OPUS!R106C4</stp>
        <tr r="D106" s="6"/>
      </tp>
      <tp>
        <v>1.3029999999999999</v>
        <stp/>
        <stp>##V3_BDPV12</stp>
        <stp>SRS IM Equity</stp>
        <stp>PX_YEST_CLOSE</stp>
        <stp>[Crispin Spreadsheet.xlsx]FDXC!R16C6</stp>
        <tr r="F16" s="8"/>
      </tp>
      <tp>
        <v>28.5</v>
        <stp/>
        <stp>##V3_BDPV12</stp>
        <stp>UBER US Equity</stp>
        <stp>PX_YEST_CLOSE</stp>
        <stp>[Crispin Spreadsheet.xlsx]SWAN!R148C6</stp>
        <tr r="F148" s="3"/>
      </tp>
      <tp t="s">
        <v>USD</v>
        <stp/>
        <stp>##V3_BDPV12</stp>
        <stp>VAL US Equity</stp>
        <stp>CRNCY</stp>
        <stp>[Crispin Spreadsheet.xlsx]OPUS!R85C4</stp>
        <tr r="D85" s="6"/>
      </tp>
      <tp>
        <v>9.69</v>
        <stp/>
        <stp>##V3_BDPV12</stp>
        <stp>175 HK Equity</stp>
        <stp>PX_YEST_CLOSE</stp>
        <stp>[Crispin Spreadsheet.xlsx]OEI!R207C6</stp>
        <tr r="F207" s="1"/>
      </tp>
      <tp t="s">
        <v>USD</v>
        <stp/>
        <stp>##V3_BDPV12</stp>
        <stp>ERIC US Equity</stp>
        <stp>CRNCY</stp>
        <stp>[Crispin Spreadsheet.xlsx]FDXC!R135C4</stp>
        <tr r="D135" s="8"/>
      </tp>
      <tp t="s">
        <v>USD</v>
        <stp/>
        <stp>##V3_BDPV12</stp>
        <stp>BMA US Equity</stp>
        <stp>CRNCY</stp>
        <stp>[Crispin Spreadsheet.xlsx]OPUS!R79C4</stp>
        <tr r="D79" s="6"/>
      </tp>
      <tp>
        <v>4.7</v>
        <stp/>
        <stp>##V3_BDPV12</stp>
        <stp>939 HK Equity</stp>
        <stp>PX_YEST_CLOSE</stp>
        <stp>[Crispin Spreadsheet.xlsx]OEI!R203C6</stp>
        <tr r="F203" s="1"/>
      </tp>
      <tp t="s">
        <v>CAD</v>
        <stp/>
        <stp>##V3_BDPV12</stp>
        <stp>ABX CN Equity</stp>
        <stp>CRNCY</stp>
        <stp>[Crispin Spreadsheet.xlsx]SWAN!R16C4</stp>
        <tr r="D16" s="3"/>
      </tp>
      <tp>
        <v>51.302999999999997</v>
        <stp/>
        <stp>##V3_BDPV12</stp>
        <stp>GB00BMBL1F74 Govt</stp>
        <stp>LAST_PRICE</stp>
        <stp>[Crispin Spreadsheet.xlsx]GILT!R15C7</stp>
        <tr r="G15" s="4"/>
      </tp>
      <tp t="s">
        <v>GBp</v>
        <stp/>
        <stp>##V3_BDPV12</stp>
        <stp>BA/ LN Equity</stp>
        <stp>CRNCY</stp>
        <stp>[Crispin Spreadsheet.xlsx]SWAN!R85C4</stp>
        <tr r="D85" s="3"/>
      </tp>
      <tp>
        <v>46.96</v>
        <stp/>
        <stp>##V3_BDPV12</stp>
        <stp>KNEBV FH Equity</stp>
        <stp>LAST_PRICE</stp>
        <stp>[Crispin Spreadsheet.xlsx]OEI!R77C7</stp>
        <tr r="G77" s="1"/>
      </tp>
      <tp>
        <v>13.16</v>
        <stp/>
        <stp>##V3_BDPV12</stp>
        <stp>IF IM Equity</stp>
        <stp>PX_YEST_CLOSE</stp>
        <stp>[Crispin Spreadsheet.xlsx]SWAN!R32C6</stp>
        <tr r="F32" s="3"/>
      </tp>
      <tp>
        <v>1871</v>
        <stp/>
        <stp>##V3_BDPV12</stp>
        <stp>PLUS LN Equity</stp>
        <stp>LAST_PRICE</stp>
        <stp>[Crispin Spreadsheet.xlsx]OPE!R55C7</stp>
        <tr r="G55" s="7"/>
      </tp>
      <tp>
        <v>172.15</v>
        <stp/>
        <stp>##V3_BDPV12</stp>
        <stp>GN DC Equity</stp>
        <stp>PX_YEST_CLOSE</stp>
        <stp>[Crispin Spreadsheet.xlsx]SWAN!R22C6</stp>
        <tr r="F22" s="3"/>
      </tp>
      <tp>
        <v>99.519000000000005</v>
        <stp/>
        <stp>##V3_BDPV12</stp>
        <stp>GB00BL68HG94 Govt</stp>
        <stp>PX_YEST_CLOSE</stp>
        <stp>[Crispin Spreadsheet.xlsx]OEI!R871C6</stp>
        <tr r="F871" s="1"/>
      </tp>
      <tp>
        <v>171</v>
        <stp/>
        <stp>##V3_BDPV12</stp>
        <stp>JM SS Equity</stp>
        <stp>LAST_PRICE</stp>
        <stp>[Crispin Spreadsheet.xlsx]OEI!R403C7</stp>
        <tr r="G403" s="1"/>
      </tp>
      <tp>
        <v>10.434200000000001</v>
        <stp/>
        <stp>##V3_BDPV12</stp>
        <stp>USDSEK Curncy</stp>
        <stp>PX_YEST_CLOSE</stp>
        <stp>[Crispin Spreadsheet.xlsx]FDXC!R105C26</stp>
        <tr r="Z105" s="8"/>
      </tp>
      <tp>
        <v>774.5</v>
        <stp/>
        <stp>##V3_BDPV12</stp>
        <stp>W A Comdty</stp>
        <stp>LAST_PRICE</stp>
        <stp>[Crispin Spreadsheet.xlsx]OEI!R845C7</stp>
        <tr r="G845" s="1"/>
      </tp>
      <tp t="s">
        <v>NOK</v>
        <stp/>
        <stp>##V3_BDPV12</stp>
        <stp>YAR NO Equity</stp>
        <stp>CRNCY</stp>
        <stp>[Crispin Spreadsheet.xlsx]FDXC!R98C4</stp>
        <tr r="D98" s="8"/>
      </tp>
      <tp t="s">
        <v>GBp</v>
        <stp/>
        <stp>##V3_BDPV12</stp>
        <stp>ONT LN Equity</stp>
        <stp>CRNCY</stp>
        <stp>[Crispin Spreadsheet.xlsx]FDXC!R56C4</stp>
        <tr r="D56" s="8"/>
      </tp>
      <tp>
        <v>170.5</v>
        <stp/>
        <stp>##V3_BDPV12</stp>
        <stp>SRP LN Equity</stp>
        <stp>PX_YEST_CLOSE</stp>
        <stp>[Crispin Spreadsheet.xlsx]FDXC!R64C6</stp>
        <tr r="F64" s="8"/>
      </tp>
      <tp>
        <v>13.68</v>
        <stp/>
        <stp>##V3_BDPV12</stp>
        <stp>BMA US Equity</stp>
        <stp>PX_YEST_CLOSE</stp>
        <stp>[Crispin Spreadsheet.xlsx]SWAN!R134C6</stp>
        <tr r="F134" s="3"/>
      </tp>
      <tp>
        <v>19.899999999999999</v>
        <stp/>
        <stp>##V3_BDPV12</stp>
        <stp>OBD LN Equity</stp>
        <stp>PX_YEST_CLOSE</stp>
        <stp>[Crispin Spreadsheet.xlsx]SWAN!R111C6</stp>
        <tr r="F111" s="3"/>
      </tp>
      <tp>
        <v>64.099999999999994</v>
        <stp/>
        <stp>##V3_BDPV12</stp>
        <stp>VAL US Equity</stp>
        <stp>PX_YEST_CLOSE</stp>
        <stp>[Crispin Spreadsheet.xlsx]SWAN!R149C6</stp>
        <tr r="F149" s="3"/>
      </tp>
      <tp t="s">
        <v>GBp</v>
        <stp/>
        <stp>##V3_BDPV12</stp>
        <stp>IMM LN Equity</stp>
        <stp>CRNCY</stp>
        <stp>[Crispin Spreadsheet.xlsx]SWAN!R98C4</stp>
        <tr r="D98" s="3"/>
      </tp>
      <tp>
        <v>21.51</v>
        <stp/>
        <stp>##V3_BDPV12</stp>
        <stp>ABX CN Equity</stp>
        <stp>PX_YEST_CLOSE</stp>
        <stp>[Crispin Spreadsheet.xlsx]OPUS!R14C6</stp>
        <tr r="F14" s="6"/>
      </tp>
      <tp>
        <v>67.900000000000006</v>
        <stp/>
        <stp>##V3_BDPV12</stp>
        <stp>GSF NO Equity</stp>
        <stp>PX_YEST_CLOSE</stp>
        <stp>[Crispin Spreadsheet.xlsx]SWAN!R49C6</stp>
        <tr r="F49" s="3"/>
      </tp>
      <tp t="s">
        <v>GBp</v>
        <stp/>
        <stp>##V3_BDPV12</stp>
        <stp>PSON LN Equity</stp>
        <stp>CRNCY</stp>
        <stp>[Crispin Spreadsheet.xlsx]FDXC!R119C4</stp>
        <tr r="D119" s="8"/>
      </tp>
      <tp>
        <v>105.65</v>
        <stp/>
        <stp>##V3_BDPV12</stp>
        <stp>G A Comdty</stp>
        <stp>LAST_PRICE</stp>
        <stp>[Crispin Spreadsheet.xlsx]OEI!R835C7</stp>
        <tr r="G835" s="1"/>
      </tp>
      <tp>
        <v>202.6</v>
        <stp/>
        <stp>##V3_BDPV12</stp>
        <stp>PFG LN Equity</stp>
        <stp>PX_YEST_CLOSE</stp>
        <stp>[Crispin Spreadsheet.xlsx]OPUS!R70C6</stp>
        <tr r="F70" s="6"/>
      </tp>
      <tp t="s">
        <v>GBp</v>
        <stp/>
        <stp>##V3_BDPV12</stp>
        <stp>PSON LN Equity</stp>
        <stp>CRNCY</stp>
        <stp>[Crispin Spreadsheet.xlsx]OPUS!R140C4</stp>
        <tr r="D140" s="6"/>
      </tp>
      <tp t="s">
        <v>GBp</v>
        <stp/>
        <stp>##V3_BDPV12</stp>
        <stp>MPE LN Equity</stp>
        <stp>CRNCY</stp>
        <stp>[Crispin Spreadsheet.xlsx]SWAN!R109C4</stp>
        <tr r="D109" s="3"/>
      </tp>
      <tp>
        <v>14.935</v>
        <stp/>
        <stp>##V3_BDPV12</stp>
        <stp>FORTUM FH Equity</stp>
        <stp>LAST_PRICE</stp>
        <stp>[Crispin Spreadsheet.xlsx]OEI!R76C7</stp>
        <tr r="G76" s="1"/>
      </tp>
      <tp>
        <v>159.18</v>
        <stp/>
        <stp>##V3_BDPV12</stp>
        <stp>BARC LN Equity</stp>
        <stp>LAST_PRICE</stp>
        <stp>[Crispin Spreadsheet.xlsx]OPE!R33C7</stp>
        <tr r="G33" s="7"/>
      </tp>
      <tp>
        <v>154.6</v>
        <stp/>
        <stp>##V3_BDPV12</stp>
        <stp>MOWI NO Equity</stp>
        <stp>LAST_PRICE</stp>
        <stp>[Crispin Spreadsheet.xlsx]OPE!R17C7</stp>
        <tr r="G17" s="7"/>
      </tp>
      <tp>
        <v>10.57</v>
        <stp/>
        <stp>##V3_BDPV12</stp>
        <stp>TYRES FH Equity</stp>
        <stp>LAST_PRICE</stp>
        <stp>[Crispin Spreadsheet.xlsx]OEI!R81C7</stp>
        <tr r="G81" s="1"/>
      </tp>
      <tp>
        <v>0.85989000000000004</v>
        <stp/>
        <stp>##V3_BDPV12</stp>
        <stp>EURGBp Curncy</stp>
        <stp>PX_YEST_CLOSE</stp>
        <stp>[Crispin Spreadsheet.xlsx]SWAN!R157C30</stp>
        <tr r="AD157" s="3"/>
      </tp>
      <tp>
        <v>0.85989000000000004</v>
        <stp/>
        <stp>##V3_BDPV12</stp>
        <stp>EURGBp Curncy</stp>
        <stp>PX_YEST_CLOSE</stp>
        <stp>[Crispin Spreadsheet.xlsx]SWAN!R109C30</stp>
        <tr r="AD109" s="3"/>
      </tp>
      <tp>
        <v>0.85989000000000004</v>
        <stp/>
        <stp>##V3_BDPV12</stp>
        <stp>EURGBp Curncy</stp>
        <stp>PX_YEST_CLOSE</stp>
        <stp>[Crispin Spreadsheet.xlsx]SWAN!R108C30</stp>
        <tr r="AD108" s="3"/>
      </tp>
      <tp>
        <v>0.85989000000000004</v>
        <stp/>
        <stp>##V3_BDPV12</stp>
        <stp>EURGBp Curncy</stp>
        <stp>PX_YEST_CLOSE</stp>
        <stp>[Crispin Spreadsheet.xlsx]SWAN!R103C30</stp>
        <tr r="AD103" s="3"/>
      </tp>
      <tp>
        <v>0.85989000000000004</v>
        <stp/>
        <stp>##V3_BDPV12</stp>
        <stp>EURGBp Curncy</stp>
        <stp>PX_YEST_CLOSE</stp>
        <stp>[Crispin Spreadsheet.xlsx]SWAN!R102C30</stp>
        <tr r="AD102" s="3"/>
      </tp>
      <tp>
        <v>0.85989000000000004</v>
        <stp/>
        <stp>##V3_BDPV12</stp>
        <stp>EURGBp Curncy</stp>
        <stp>PX_YEST_CLOSE</stp>
        <stp>[Crispin Spreadsheet.xlsx]SWAN!R101C30</stp>
        <tr r="AD101" s="3"/>
      </tp>
      <tp>
        <v>0.85989000000000004</v>
        <stp/>
        <stp>##V3_BDPV12</stp>
        <stp>EURGBp Curncy</stp>
        <stp>PX_YEST_CLOSE</stp>
        <stp>[Crispin Spreadsheet.xlsx]SWAN!R100C30</stp>
        <tr r="AD100" s="3"/>
      </tp>
      <tp>
        <v>0.85989000000000004</v>
        <stp/>
        <stp>##V3_BDPV12</stp>
        <stp>EURGBp Curncy</stp>
        <stp>PX_YEST_CLOSE</stp>
        <stp>[Crispin Spreadsheet.xlsx]SWAN!R107C30</stp>
        <tr r="AD107" s="3"/>
      </tp>
      <tp>
        <v>0.85989000000000004</v>
        <stp/>
        <stp>##V3_BDPV12</stp>
        <stp>EURGBp Curncy</stp>
        <stp>PX_YEST_CLOSE</stp>
        <stp>[Crispin Spreadsheet.xlsx]SWAN!R106C30</stp>
        <tr r="AD106" s="3"/>
      </tp>
      <tp>
        <v>0.85989000000000004</v>
        <stp/>
        <stp>##V3_BDPV12</stp>
        <stp>EURGBp Curncy</stp>
        <stp>PX_YEST_CLOSE</stp>
        <stp>[Crispin Spreadsheet.xlsx]SWAN!R105C30</stp>
        <tr r="AD105" s="3"/>
      </tp>
      <tp>
        <v>0.85989000000000004</v>
        <stp/>
        <stp>##V3_BDPV12</stp>
        <stp>EURGBp Curncy</stp>
        <stp>PX_YEST_CLOSE</stp>
        <stp>[Crispin Spreadsheet.xlsx]SWAN!R104C30</stp>
        <tr r="AD104" s="3"/>
      </tp>
      <tp>
        <v>0.85989000000000004</v>
        <stp/>
        <stp>##V3_BDPV12</stp>
        <stp>EURGBp Curncy</stp>
        <stp>PX_YEST_CLOSE</stp>
        <stp>[Crispin Spreadsheet.xlsx]SWAN!R119C30</stp>
        <tr r="AD119" s="3"/>
      </tp>
      <tp>
        <v>0.85989000000000004</v>
        <stp/>
        <stp>##V3_BDPV12</stp>
        <stp>EURGBp Curncy</stp>
        <stp>PX_YEST_CLOSE</stp>
        <stp>[Crispin Spreadsheet.xlsx]SWAN!R118C30</stp>
        <tr r="AD118" s="3"/>
      </tp>
      <tp>
        <v>0.85989000000000004</v>
        <stp/>
        <stp>##V3_BDPV12</stp>
        <stp>EURGBp Curncy</stp>
        <stp>PX_YEST_CLOSE</stp>
        <stp>[Crispin Spreadsheet.xlsx]SWAN!R113C30</stp>
        <tr r="AD113" s="3"/>
      </tp>
      <tp>
        <v>0.85989000000000004</v>
        <stp/>
        <stp>##V3_BDPV12</stp>
        <stp>EURGBp Curncy</stp>
        <stp>PX_YEST_CLOSE</stp>
        <stp>[Crispin Spreadsheet.xlsx]SWAN!R112C30</stp>
        <tr r="AD112" s="3"/>
      </tp>
      <tp>
        <v>0.85989000000000004</v>
        <stp/>
        <stp>##V3_BDPV12</stp>
        <stp>EURGBp Curncy</stp>
        <stp>PX_YEST_CLOSE</stp>
        <stp>[Crispin Spreadsheet.xlsx]SWAN!R111C30</stp>
        <tr r="AD111" s="3"/>
      </tp>
      <tp>
        <v>0.85989000000000004</v>
        <stp/>
        <stp>##V3_BDPV12</stp>
        <stp>EURGBp Curncy</stp>
        <stp>PX_YEST_CLOSE</stp>
        <stp>[Crispin Spreadsheet.xlsx]SWAN!R110C30</stp>
        <tr r="AD110" s="3"/>
      </tp>
      <tp>
        <v>0.85989000000000004</v>
        <stp/>
        <stp>##V3_BDPV12</stp>
        <stp>EURGBp Curncy</stp>
        <stp>PX_YEST_CLOSE</stp>
        <stp>[Crispin Spreadsheet.xlsx]SWAN!R117C30</stp>
        <tr r="AD117" s="3"/>
      </tp>
      <tp>
        <v>0.85989000000000004</v>
        <stp/>
        <stp>##V3_BDPV12</stp>
        <stp>EURGBp Curncy</stp>
        <stp>PX_YEST_CLOSE</stp>
        <stp>[Crispin Spreadsheet.xlsx]SWAN!R116C30</stp>
        <tr r="AD116" s="3"/>
      </tp>
      <tp>
        <v>0.85989000000000004</v>
        <stp/>
        <stp>##V3_BDPV12</stp>
        <stp>EURGBp Curncy</stp>
        <stp>PX_YEST_CLOSE</stp>
        <stp>[Crispin Spreadsheet.xlsx]SWAN!R115C30</stp>
        <tr r="AD115" s="3"/>
      </tp>
      <tp>
        <v>0.85989000000000004</v>
        <stp/>
        <stp>##V3_BDPV12</stp>
        <stp>EURGBp Curncy</stp>
        <stp>PX_YEST_CLOSE</stp>
        <stp>[Crispin Spreadsheet.xlsx]SWAN!R114C30</stp>
        <tr r="AD114" s="3"/>
      </tp>
      <tp>
        <v>0.85989000000000004</v>
        <stp/>
        <stp>##V3_BDPV12</stp>
        <stp>EURGBp Curncy</stp>
        <stp>PX_YEST_CLOSE</stp>
        <stp>[Crispin Spreadsheet.xlsx]SWAN!R128C30</stp>
        <tr r="AD128" s="3"/>
      </tp>
      <tp>
        <v>0.85989000000000004</v>
        <stp/>
        <stp>##V3_BDPV12</stp>
        <stp>EURGBp Curncy</stp>
        <stp>PX_YEST_CLOSE</stp>
        <stp>[Crispin Spreadsheet.xlsx]SWAN!R123C30</stp>
        <tr r="AD123" s="3"/>
      </tp>
      <tp>
        <v>0.85989000000000004</v>
        <stp/>
        <stp>##V3_BDPV12</stp>
        <stp>EURGBp Curncy</stp>
        <stp>PX_YEST_CLOSE</stp>
        <stp>[Crispin Spreadsheet.xlsx]SWAN!R122C30</stp>
        <tr r="AD122" s="3"/>
      </tp>
      <tp>
        <v>0.85989000000000004</v>
        <stp/>
        <stp>##V3_BDPV12</stp>
        <stp>EURGBp Curncy</stp>
        <stp>PX_YEST_CLOSE</stp>
        <stp>[Crispin Spreadsheet.xlsx]SWAN!R120C30</stp>
        <tr r="AD120" s="3"/>
      </tp>
      <tp>
        <v>0.85989000000000004</v>
        <stp/>
        <stp>##V3_BDPV12</stp>
        <stp>EURGBp Curncy</stp>
        <stp>PX_YEST_CLOSE</stp>
        <stp>[Crispin Spreadsheet.xlsx]SWAN!R127C30</stp>
        <tr r="AD127" s="3"/>
      </tp>
      <tp>
        <v>0.85989000000000004</v>
        <stp/>
        <stp>##V3_BDPV12</stp>
        <stp>EURGBp Curncy</stp>
        <stp>PX_YEST_CLOSE</stp>
        <stp>[Crispin Spreadsheet.xlsx]SWAN!R126C30</stp>
        <tr r="AD126" s="3"/>
      </tp>
      <tp>
        <v>0.85989000000000004</v>
        <stp/>
        <stp>##V3_BDPV12</stp>
        <stp>EURGBp Curncy</stp>
        <stp>PX_YEST_CLOSE</stp>
        <stp>[Crispin Spreadsheet.xlsx]SWAN!R125C30</stp>
        <tr r="AD125" s="3"/>
      </tp>
      <tp>
        <v>0.85989000000000004</v>
        <stp/>
        <stp>##V3_BDPV12</stp>
        <stp>EURGBP Curncy</stp>
        <stp>PX_YEST_CLOSE</stp>
        <stp>[Crispin Spreadsheet.xlsx]SWAN!R159C30</stp>
        <tr r="AD159" s="3"/>
      </tp>
      <tp>
        <v>0.85989000000000004</v>
        <stp/>
        <stp>##V3_BDPV12</stp>
        <stp>EURGBP Curncy</stp>
        <stp>PX_YEST_CLOSE</stp>
        <stp>[Crispin Spreadsheet.xlsx]SWAN!R169C30</stp>
        <tr r="AD169" s="3"/>
      </tp>
      <tp>
        <v>0.85989000000000004</v>
        <stp/>
        <stp>##V3_BDPV12</stp>
        <stp>EURGBP Curncy</stp>
        <stp>PX_YEST_CLOSE</stp>
        <stp>[Crispin Spreadsheet.xlsx]SWAN!R163C30</stp>
        <tr r="AD163" s="3"/>
      </tp>
      <tp>
        <v>0.85989000000000004</v>
        <stp/>
        <stp>##V3_BDPV12</stp>
        <stp>EURGBP Curncy</stp>
        <stp>PX_YEST_CLOSE</stp>
        <stp>[Crispin Spreadsheet.xlsx]SWAN!R162C30</stp>
        <tr r="AD162" s="3"/>
      </tp>
      <tp>
        <v>0.85989000000000004</v>
        <stp/>
        <stp>##V3_BDPV12</stp>
        <stp>EURGBP Curncy</stp>
        <stp>PX_YEST_CLOSE</stp>
        <stp>[Crispin Spreadsheet.xlsx]SWAN!R161C30</stp>
        <tr r="AD161" s="3"/>
      </tp>
      <tp>
        <v>0.85989000000000004</v>
        <stp/>
        <stp>##V3_BDPV12</stp>
        <stp>EURGBP Curncy</stp>
        <stp>PX_YEST_CLOSE</stp>
        <stp>[Crispin Spreadsheet.xlsx]SWAN!R160C30</stp>
        <tr r="AD160" s="3"/>
      </tp>
      <tp>
        <v>0.85989000000000004</v>
        <stp/>
        <stp>##V3_BDPV12</stp>
        <stp>EURGBP Curncy</stp>
        <stp>PX_YEST_CLOSE</stp>
        <stp>[Crispin Spreadsheet.xlsx]SWAN!R165C30</stp>
        <tr r="AD165" s="3"/>
      </tp>
      <tp>
        <v>0.85989000000000004</v>
        <stp/>
        <stp>##V3_BDPV12</stp>
        <stp>EURGBP Curncy</stp>
        <stp>PX_YEST_CLOSE</stp>
        <stp>[Crispin Spreadsheet.xlsx]SWAN!R164C30</stp>
        <tr r="AD164" s="3"/>
      </tp>
      <tp>
        <v>0.85989000000000004</v>
        <stp/>
        <stp>##V3_BDPV12</stp>
        <stp>EURGBP Curncy</stp>
        <stp>PX_YEST_CLOSE</stp>
        <stp>[Crispin Spreadsheet.xlsx]SWAN!R175C30</stp>
        <tr r="AD175" s="3"/>
      </tp>
      <tp>
        <v>38.524999999999999</v>
        <stp/>
        <stp>##V3_BDPV12</stp>
        <stp>FL US Equity</stp>
        <stp>LAST_PRICE</stp>
        <stp>[Crispin Spreadsheet.xlsx]OEI!R715C7</stp>
        <tr r="G715" s="1"/>
      </tp>
      <tp>
        <v>71.594999999999999</v>
        <stp/>
        <stp>##V3_BDPV12</stp>
        <stp>ON US Equity</stp>
        <stp>LAST_PRICE</stp>
        <stp>[Crispin Spreadsheet.xlsx]OEI!R767C7</stp>
        <tr r="G767" s="1"/>
      </tp>
      <tp>
        <v>13.89</v>
        <stp/>
        <stp>##V3_BDPV12</stp>
        <stp>HA US Equity</stp>
        <stp>LAST_PRICE</stp>
        <stp>[Crispin Spreadsheet.xlsx]OEI!R728C7</stp>
        <tr r="G728" s="1"/>
      </tp>
      <tp t="s">
        <v>GBp</v>
        <stp/>
        <stp>##V3_BDPV12</stp>
        <stp>MKS LN Equity</stp>
        <stp>CRNCY</stp>
        <stp>[Crispin Spreadsheet.xlsx]FDXC!R54C4</stp>
        <tr r="D54" s="8"/>
      </tp>
      <tp t="s">
        <v>NOK</v>
        <stp/>
        <stp>##V3_BDPV12</stp>
        <stp>NODL NO Equity</stp>
        <stp>CRNCY</stp>
        <stp>[Crispin Spreadsheet.xlsx]OPUS!R115C4</stp>
        <tr r="D115" s="6"/>
      </tp>
      <tp>
        <v>27.96</v>
        <stp/>
        <stp>##V3_BDPV12</stp>
        <stp>EDV CN Equity</stp>
        <stp>PX_YEST_CLOSE</stp>
        <stp>[Crispin Spreadsheet.xlsx]OPUS!R15C6</stp>
        <tr r="F15" s="6"/>
      </tp>
      <tp t="s">
        <v>#N/A N/A</v>
        <stp/>
        <stp>##V3_BDPV12</stp>
        <stp>TUNG LN Equity</stp>
        <stp>PX_YEST_CLOSE</stp>
        <stp>[Crispin Spreadsheet.xlsx]OPUS!R147C6</stp>
        <tr r="F147" s="6"/>
      </tp>
      <tp>
        <v>0.28499999999999998</v>
        <stp/>
        <stp>##V3_BDPV12</stp>
        <stp>GGR SP Equity</stp>
        <stp>PX_YEST_CLOSE</stp>
        <stp>[Crispin Spreadsheet.xlsx]FDXC!R28C6</stp>
        <tr r="F28" s="8"/>
      </tp>
      <tp>
        <v>1763.5</v>
        <stp/>
        <stp>##V3_BDPV12</stp>
        <stp>GCA Comdty</stp>
        <stp>LAST_PRICE</stp>
        <stp>[Crispin Spreadsheet.xlsx]OEI!R842C7</stp>
        <tr r="G842" s="1"/>
      </tp>
      <tp t="s">
        <v>NOK</v>
        <stp/>
        <stp>##V3_BDPV12</stp>
        <stp>YAR NO Equity</stp>
        <stp>CRNCY</stp>
        <stp>[Crispin Spreadsheet.xlsx]SWAN!R52C4</stp>
        <tr r="D52" s="3"/>
      </tp>
      <tp t="s">
        <v>ZAr</v>
        <stp/>
        <stp>##V3_BDPV12</stp>
        <stp>SSW SJ Equity</stp>
        <stp>CRNCY</stp>
        <stp>[Crispin Spreadsheet.xlsx]OPUS!R120C4</stp>
        <tr r="D120" s="6"/>
      </tp>
      <tp t="s">
        <v>GBp</v>
        <stp/>
        <stp>##V3_BDPV12</stp>
        <stp>BT/A LN Equity</stp>
        <stp>CRNCY</stp>
        <stp>[Crispin Spreadsheet.xlsx]FDXC!R111C4</stp>
        <tr r="D111" s="8"/>
      </tp>
      <tp t="s">
        <v>GBp</v>
        <stp/>
        <stp>##V3_BDPV12</stp>
        <stp>PLUS LN Equity</stp>
        <stp>CRNCY</stp>
        <stp>[Crispin Spreadsheet.xlsx]SWAN!R116C4</stp>
        <tr r="D116" s="3"/>
      </tp>
      <tp>
        <v>111.233</v>
        <stp/>
        <stp>##V3_BDPV12</stp>
        <stp>GB00BDX8CX86 Govt</stp>
        <stp>LAST_PRICE</stp>
        <stp>[Crispin Spreadsheet.xlsx]SWAN!R165C7</stp>
        <tr r="G165" s="3"/>
      </tp>
      <tp t="s">
        <v>#N/A Real Time</v>
        <stp/>
        <stp>##V3_BDPV12</stp>
        <stp>AKERBP NO Equity</stp>
        <stp>LAST_PRICE</stp>
        <stp>[Crispin Spreadsheet.xlsx]OPUS!R114C7</stp>
        <tr r="G114" s="6"/>
      </tp>
      <tp>
        <v>70.575000000000003</v>
        <stp/>
        <stp>##V3_BDPV12</stp>
        <stp>USG91237AA87 Corp</stp>
        <stp>PX_YEST_CLOSE</stp>
        <stp>[Crispin Spreadsheet.xlsx]SWAN!R55C6</stp>
        <tr r="F55" s="3"/>
      </tp>
      <tp>
        <v>47.29</v>
        <stp/>
        <stp>##V3_BDPV12</stp>
        <stp>JM SP Equity</stp>
        <stp>LAST_PRICE</stp>
        <stp>[Crispin Spreadsheet.xlsx]OEI!R365C7</stp>
        <tr r="G365" s="1"/>
      </tp>
      <tp>
        <v>21.375</v>
        <stp/>
        <stp>##V3_BDPV12</stp>
        <stp>SIA Comdty</stp>
        <stp>LAST_PRICE</stp>
        <stp>[Crispin Spreadsheet.xlsx]OEI!R843C7</stp>
        <tr r="G843" s="1"/>
      </tp>
      <tp>
        <v>28.3</v>
        <stp/>
        <stp>##V3_BDPV12</stp>
        <stp>PDG LN Equity</stp>
        <stp>PX_YEST_CLOSE</stp>
        <stp>[Crispin Spreadsheet.xlsx]SWAN!R114C6</stp>
        <tr r="F114" s="3"/>
      </tp>
      <tp>
        <v>4.0599999999999996</v>
        <stp/>
        <stp>##V3_BDPV12</stp>
        <stp>MCG US Equity</stp>
        <stp>PX_YEST_CLOSE</stp>
        <stp>[Crispin Spreadsheet.xlsx]SWAN!R144C6</stp>
        <tr r="F144" s="3"/>
      </tp>
      <tp>
        <v>609.79999999999995</v>
        <stp/>
        <stp>##V3_BDPV12</stp>
        <stp>PHNX LN Equity</stp>
        <stp>PX_YEST_CLOSE</stp>
        <stp>[Crispin Spreadsheet.xlsx]SWAN!R115C6</stp>
        <tr r="F115" s="3"/>
      </tp>
      <tp t="s">
        <v>GBp</v>
        <stp/>
        <stp>##V3_BDPV12</stp>
        <stp>BT/A LN Equity</stp>
        <stp>CRNCY</stp>
        <stp>[Crispin Spreadsheet.xlsx]OPUS!R129C4</stp>
        <tr r="D129" s="6"/>
      </tp>
      <tp t="s">
        <v>CAD</v>
        <stp/>
        <stp>##V3_BDPV12</stp>
        <stp>EDV CN Equity</stp>
        <stp>CRNCY</stp>
        <stp>[Crispin Spreadsheet.xlsx]SWAN!R17C4</stp>
        <tr r="D17" s="3"/>
      </tp>
      <tp>
        <v>285.54000000000002</v>
        <stp/>
        <stp>##V3_BDPV12</stp>
        <stp>NFLX US Equity</stp>
        <stp>PX_YEST_CLOSE</stp>
        <stp>[Crispin Spreadsheet.xlsx]SWAN!R145C6</stp>
        <tr r="F145" s="3"/>
      </tp>
      <tp>
        <v>3.45</v>
        <stp/>
        <stp>##V3_BDPV12</stp>
        <stp>857 HK Equity</stp>
        <stp>PX_YEST_CLOSE</stp>
        <stp>[Crispin Spreadsheet.xlsx]OEI!R212C6</stp>
        <tr r="F212" s="1"/>
      </tp>
      <tp t="s">
        <v>GBp</v>
        <stp/>
        <stp>##V3_BDPV12</stp>
        <stp>EMG LN Equity</stp>
        <stp>CRNCY</stp>
        <stp>[Crispin Spreadsheet.xlsx]FDXC!R53C4</stp>
        <tr r="D53" s="8"/>
      </tp>
      <tp>
        <v>598.5</v>
        <stp/>
        <stp>##V3_BDPV12</stp>
        <stp>LRE LN Equity</stp>
        <stp>PX_YEST_CLOSE</stp>
        <stp>[Crispin Spreadsheet.xlsx]FDXC!R52C6</stp>
        <tr r="F52" s="8"/>
      </tp>
      <tp>
        <v>878.8</v>
        <stp/>
        <stp>##V3_BDPV12</stp>
        <stp>COLOB DC Equity</stp>
        <stp>LAST_PRICE</stp>
        <stp>[Crispin Spreadsheet.xlsx]OEI!R66C7</stp>
        <tr r="G66" s="1"/>
      </tp>
      <tp t="s">
        <v>EUR</v>
        <stp/>
        <stp>##V3_BDPV12</stp>
        <stp>CFA Index</stp>
        <stp>CRNCY</stp>
        <stp>[Crispin Spreadsheet.xlsx]OEI!R86C4</stp>
        <tr r="D86" s="1"/>
      </tp>
      <tp>
        <v>176.6</v>
        <stp/>
        <stp>##V3_BDPV12</stp>
        <stp>EL FP Equity</stp>
        <stp>LAST_PRICE</stp>
        <stp>[Crispin Spreadsheet.xlsx]OEI!R107C7</stp>
        <tr r="G107" s="1"/>
      </tp>
      <tp>
        <v>63.2</v>
        <stp/>
        <stp>##V3_BDPV12</stp>
        <stp>BB FP Equity</stp>
        <stp>LAST_PRICE</stp>
        <stp>[Crispin Spreadsheet.xlsx]OEI!R129C7</stp>
        <tr r="G129" s="1"/>
      </tp>
      <tp>
        <v>122.35</v>
        <stp/>
        <stp>##V3_BDPV12</stp>
        <stp>HO FP Equity</stp>
        <stp>LAST_PRICE</stp>
        <stp>[Crispin Spreadsheet.xlsx]OEI!R134C7</stp>
        <tr r="G134" s="1"/>
      </tp>
      <tp t="s">
        <v>GBp</v>
        <stp/>
        <stp>##V3_BDPV12</stp>
        <stp>ABF LN Equity</stp>
        <stp>CRNCY</stp>
        <stp>[Crispin Spreadsheet.xlsx]SWAN!R82C4</stp>
        <tr r="D82" s="3"/>
      </tp>
      <tp>
        <v>17</v>
        <stp/>
        <stp>##V3_BDPV12</stp>
        <stp>AVO LN Equity</stp>
        <stp>PX_YEST_CLOSE</stp>
        <stp>[Crispin Spreadsheet.xlsx]SWAN!R78C6</stp>
        <tr r="F78" s="3"/>
      </tp>
      <tp t="s">
        <v>GBp</v>
        <stp/>
        <stp>##V3_BDPV12</stp>
        <stp>TUNG LN Equity</stp>
        <stp>CRNCY</stp>
        <stp>[Crispin Spreadsheet.xlsx]FDXC!R125C4</stp>
        <tr r="D125" s="8"/>
      </tp>
      <tp>
        <v>636.54</v>
        <stp/>
        <stp>##V3_BDPV12</stp>
        <stp>TDG US Equity</stp>
        <stp>PX_YEST_CLOSE</stp>
        <stp>[Crispin Spreadsheet.xlsx]SWAN!R147C6</stp>
        <tr r="F147" s="3"/>
      </tp>
      <tp>
        <v>241</v>
        <stp/>
        <stp>##V3_BDPV12</stp>
        <stp>POLY LN Equity</stp>
        <stp>PX_YEST_CLOSE</stp>
        <stp>[Crispin Spreadsheet.xlsx]SWAN!R117C6</stp>
        <tr r="F117" s="3"/>
      </tp>
      <tp t="s">
        <v>GBp</v>
        <stp/>
        <stp>##V3_BDPV12</stp>
        <stp>BARC LN Equity</stp>
        <stp>CRNCY</stp>
        <stp>[Crispin Spreadsheet.xlsx]OPUS!R128C4</stp>
        <tr r="D128" s="6"/>
      </tp>
      <tp>
        <v>4460</v>
        <stp/>
        <stp>##V3_BDPV12</stp>
        <stp>SSW SJ Equity</stp>
        <stp>PX_YEST_CLOSE</stp>
        <stp>[Crispin Spreadsheet.xlsx]FDXC!R102C6</stp>
        <tr r="F102" s="8"/>
      </tp>
      <tp t="s">
        <v>USD</v>
        <stp/>
        <stp>##V3_BDPV12</stp>
        <stp>TIPS LN Equity</stp>
        <stp>CRNCY</stp>
        <stp>[Crispin Spreadsheet.xlsx]SWAN!R124C4</stp>
        <tr r="D124" s="3"/>
      </tp>
      <tp>
        <v>545.29999999999995</v>
        <stp/>
        <stp>##V3_BDPV12</stp>
        <stp>KER FP Equity</stp>
        <stp>PX_YEST_CLOSE</stp>
        <stp>[Crispin Spreadsheet.xlsx]SWAN!R25C6</stp>
        <tr r="F25" s="3"/>
      </tp>
      <tp>
        <v>488.35</v>
        <stp/>
        <stp>##V3_BDPV12</stp>
        <stp>BP/ LN Equity</stp>
        <stp>PX_YEST_CLOSE</stp>
        <stp>[Crispin Spreadsheet.xlsx]FDXC!R43C6</stp>
        <tr r="F43" s="8"/>
      </tp>
      <tp>
        <v>1</v>
        <stp/>
        <stp>##V3_BDPV12</stp>
        <stp>EURJPY Curncy</stp>
        <stp>QUOTE_FACTOR</stp>
        <stp>[Crispin Spreadsheet.xlsx]SWAN!R38C12</stp>
        <tr r="L38" s="3"/>
      </tp>
      <tp>
        <v>1</v>
        <stp/>
        <stp>##V3_BDPV12</stp>
        <stp>EURJPY Curncy</stp>
        <stp>QUOTE_FACTOR</stp>
        <stp>[Crispin Spreadsheet.xlsx]SWAN!R36C12</stp>
        <tr r="L36" s="3"/>
      </tp>
      <tp>
        <v>1</v>
        <stp/>
        <stp>##V3_BDPV12</stp>
        <stp>EURJPY Curncy</stp>
        <stp>QUOTE_FACTOR</stp>
        <stp>[Crispin Spreadsheet.xlsx]SWAN!R37C12</stp>
        <tr r="L37" s="3"/>
      </tp>
      <tp>
        <v>1</v>
        <stp/>
        <stp>##V3_BDPV12</stp>
        <stp>GBPEUR Curncy</stp>
        <stp>QUOTE_FACTOR</stp>
        <stp>[Crispin Spreadsheet.xlsx]OPUS!R20C12</stp>
        <tr r="L20" s="6"/>
      </tp>
      <tp>
        <v>1</v>
        <stp/>
        <stp>##V3_BDPV12</stp>
        <stp>GBPEUR Curncy</stp>
        <stp>QUOTE_FACTOR</stp>
        <stp>[Crispin Spreadsheet.xlsx]OPUS!R41C12</stp>
        <tr r="L41" s="6"/>
      </tp>
      <tp>
        <v>1</v>
        <stp/>
        <stp>##V3_BDPV12</stp>
        <stp>GBPMYR Curncy</stp>
        <stp>QUOTE_FACTOR</stp>
        <stp>[Crispin Spreadsheet.xlsx]OPUS!R26C12</stp>
        <tr r="L26" s="6"/>
      </tp>
      <tp>
        <v>1</v>
        <stp/>
        <stp>##V3_BDPV12</stp>
        <stp>GBPEUR Curncy</stp>
        <stp>QUOTE_FACTOR</stp>
        <stp>[Crispin Spreadsheet.xlsx]OPUS!R90C12</stp>
        <tr r="L90" s="6"/>
      </tp>
      <tp>
        <v>11905</v>
        <stp/>
        <stp>##V3_BDPV12</stp>
        <stp>FLTR LN Equity</stp>
        <stp>LAST_PRICE</stp>
        <stp>[Crispin Spreadsheet.xlsx]OPE!R40C7</stp>
        <tr r="G40" s="7"/>
      </tp>
      <tp>
        <v>218.42</v>
        <stp/>
        <stp>##V3_BDPV12</stp>
        <stp>EL US Equity</stp>
        <stp>LAST_PRICE</stp>
        <stp>[Crispin Spreadsheet.xlsx]OEI!R706C7</stp>
        <tr r="G706" s="1"/>
      </tp>
      <tp>
        <v>50.44</v>
        <stp/>
        <stp>##V3_BDPV12</stp>
        <stp>BN FP Equity</stp>
        <stp>LAST_PRICE</stp>
        <stp>[Crispin Spreadsheet.xlsx]OEI!R104C7</stp>
        <tr r="G104" s="1"/>
      </tp>
      <tp>
        <v>128.0625</v>
        <stp/>
        <stp>##V3_BDPV12</stp>
        <stp>USA Comdty</stp>
        <stp>LAST_PRICE</stp>
        <stp>[Crispin Spreadsheet.xlsx]OEI!R841C7</stp>
        <tr r="G841" s="1"/>
      </tp>
      <tp>
        <v>612.6</v>
        <stp/>
        <stp>##V3_BDPV12</stp>
        <stp>HWDN LN Equity</stp>
        <stp>PX_YEST_CLOSE</stp>
        <stp>[Crispin Spreadsheet.xlsx]FDXC!R114C6</stp>
        <tr r="F114" s="8"/>
      </tp>
      <tp t="s">
        <v>USD</v>
        <stp/>
        <stp>##V3_BDPV12</stp>
        <stp>LULU US Equity</stp>
        <stp>CRNCY</stp>
        <stp>[Crispin Spreadsheet.xlsx]SWAN!R143C4</stp>
        <tr r="D143" s="3"/>
      </tp>
      <tp>
        <v>467.6</v>
        <stp/>
        <stp>##V3_BDPV12</stp>
        <stp>YAR NO Equity</stp>
        <stp>PX_YEST_CLOSE</stp>
        <stp>[Crispin Spreadsheet.xlsx]OPUS!R32C6</stp>
        <tr r="F32" s="6"/>
      </tp>
      <tp t="s">
        <v>GBp</v>
        <stp/>
        <stp>##V3_BDPV12</stp>
        <stp>KIST LN Equity</stp>
        <stp>CRNCY</stp>
        <stp>[Crispin Spreadsheet.xlsx]SWAN!R102C4</stp>
        <tr r="D102" s="3"/>
      </tp>
      <tp>
        <v>14.76</v>
        <stp/>
        <stp>##V3_BDPV12</stp>
        <stp>PEY CN Equity</stp>
        <stp>PX_YEST_CLOSE</stp>
        <stp>[Crispin Spreadsheet.xlsx]OPUS!R17C6</stp>
        <tr r="F17" s="6"/>
      </tp>
      <tp>
        <v>215.6</v>
        <stp/>
        <stp>##V3_BDPV12</stp>
        <stp>EMG LN Equity</stp>
        <stp>PX_YEST_CLOSE</stp>
        <stp>[Crispin Spreadsheet.xlsx]SWAN!R106C6</stp>
        <tr r="F106" s="3"/>
      </tp>
      <tp t="s">
        <v>SGD</v>
        <stp/>
        <stp>##V3_BDPV12</stp>
        <stp>GGR SP Equity</stp>
        <stp>CRNCY</stp>
        <stp>[Crispin Spreadsheet.xlsx]OPUS!R35C4</stp>
        <tr r="D35" s="6"/>
      </tp>
      <tp>
        <v>1374</v>
        <stp/>
        <stp>##V3_BDPV12</stp>
        <stp>TGA LN Equity</stp>
        <stp>PX_YEST_CLOSE</stp>
        <stp>[Crispin Spreadsheet.xlsx]OPUS!R75C6</stp>
        <tr r="F75" s="6"/>
      </tp>
      <tp t="s">
        <v>GBp</v>
        <stp/>
        <stp>##V3_BDPV12</stp>
        <stp>PDG LN Equity</stp>
        <stp>CRNCY</stp>
        <stp>[Crispin Spreadsheet.xlsx]FDXC!R58C4</stp>
        <tr r="D58" s="8"/>
      </tp>
      <tp>
        <v>31750</v>
        <stp/>
        <stp>##V3_BDPV12</stp>
        <stp>ANG SJ Equity</stp>
        <stp>PX_YEST_CLOSE</stp>
        <stp>[Crispin Spreadsheet.xlsx]OPUS!R38C6</stp>
        <tr r="F38" s="6"/>
      </tp>
      <tp t="s">
        <v>EUR</v>
        <stp/>
        <stp>##V3_BDPV12</stp>
        <stp>SRS IM Equity</stp>
        <stp>CRNCY</stp>
        <stp>[Crispin Spreadsheet.xlsx]OPUS!R107C4</stp>
        <tr r="D107" s="6"/>
      </tp>
      <tp t="s">
        <v>GBp</v>
        <stp/>
        <stp>##V3_BDPV12</stp>
        <stp>SRP LN Equity</stp>
        <stp>CRNCY</stp>
        <stp>[Crispin Spreadsheet.xlsx]OPUS!R144C4</stp>
        <tr r="D144" s="6"/>
      </tp>
      <tp t="s">
        <v>NOK</v>
        <stp/>
        <stp>##V3_BDPV12</stp>
        <stp>YAR NO Equity</stp>
        <stp>CRNCY</stp>
        <stp>[Crispin Spreadsheet.xlsx]OPUS!R116C4</stp>
        <tr r="D116" s="6"/>
      </tp>
      <tp>
        <v>70.2</v>
        <stp/>
        <stp>##V3_BDPV12</stp>
        <stp>JSE LN Equity</stp>
        <stp>PX_YEST_CLOSE</stp>
        <stp>[Crispin Spreadsheet.xlsx]FDXC!R51C6</stp>
        <tr r="F51" s="8"/>
      </tp>
      <tp t="s">
        <v>GBp</v>
        <stp/>
        <stp>##V3_BDPV12</stp>
        <stp>BARC LN Equity</stp>
        <stp>CRNCY</stp>
        <stp>[Crispin Spreadsheet.xlsx]FDXC!R110C4</stp>
        <tr r="D110" s="8"/>
      </tp>
      <tp t="s">
        <v>GBp</v>
        <stp/>
        <stp>##V3_BDPV12</stp>
        <stp>HTG LN Equity</stp>
        <stp>CRNCY</stp>
        <stp>[Crispin Spreadsheet.xlsx]OPUS!R58C4</stp>
        <tr r="D58" s="6"/>
      </tp>
      <tp>
        <v>256</v>
        <stp/>
        <stp>##V3_BDPV12</stp>
        <stp>NWG LN Equity</stp>
        <stp>PX_YEST_CLOSE</stp>
        <stp>[Crispin Spreadsheet.xlsx]FDXC!R55C6</stp>
        <tr r="F55" s="8"/>
      </tp>
      <tp>
        <v>1</v>
        <stp/>
        <stp>##V3_BDPV12</stp>
        <stp>USDNOK Curncy</stp>
        <stp>QUOTE_FACTOR</stp>
        <stp>[Crispin Spreadsheet.xlsx]FDXC!R24C12</stp>
        <tr r="L24" s="8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USDDKK Curncy</stp>
        <stp>QUOTE_FACTOR</stp>
        <stp>[Crispin Spreadsheet.xlsx]FDXC!R85C12</stp>
        <tr r="L85" s="8"/>
      </tp>
      <tp>
        <v>1</v>
        <stp/>
        <stp>##V3_BDPV12</stp>
        <stp>USDNOK Curncy</stp>
        <stp>QUOTE_FACTOR</stp>
        <stp>[Crispin Spreadsheet.xlsx]FDXC!R22C12</stp>
        <tr r="L22" s="8"/>
      </tp>
      <tp>
        <v>1</v>
        <stp/>
        <stp>##V3_BDPV12</stp>
        <stp>USDNOK Curncy</stp>
        <stp>QUOTE_FACTOR</stp>
        <stp>[Crispin Spreadsheet.xlsx]FDXC!R23C12</stp>
        <tr r="L23" s="8"/>
      </tp>
      <tp>
        <v>1</v>
        <stp/>
        <stp>##V3_BDPV12</stp>
        <stp>USDNOK Curncy</stp>
        <stp>QUOTE_FACTOR</stp>
        <stp>[Crispin Spreadsheet.xlsx]FDXC!R98C12</stp>
        <tr r="L98" s="8"/>
      </tp>
      <tp>
        <v>1</v>
        <stp/>
        <stp>##V3_BDPV12</stp>
        <stp>USDNOK Curncy</stp>
        <stp>QUOTE_FACTOR</stp>
        <stp>[Crispin Spreadsheet.xlsx]FDXC!R96C12</stp>
        <tr r="L96" s="8"/>
      </tp>
      <tp>
        <v>1</v>
        <stp/>
        <stp>##V3_BDPV12</stp>
        <stp>USDNOK Curncy</stp>
        <stp>QUOTE_FACTOR</stp>
        <stp>[Crispin Spreadsheet.xlsx]FDXC!R97C12</stp>
        <tr r="L97" s="8"/>
      </tp>
      <tp>
        <v>1</v>
        <stp/>
        <stp>##V3_BDPV12</stp>
        <stp>USDSEK Curncy</stp>
        <stp>QUOTE_FACTOR</stp>
        <stp>[Crispin Spreadsheet.xlsx]FDXC!R37C12</stp>
        <tr r="L37" s="8"/>
      </tp>
      <tp t="s">
        <v>USD</v>
        <stp/>
        <stp>##V3_BDPV12</stp>
        <stp>CF US Equity</stp>
        <stp>CRNCY</stp>
        <stp>[Crispin Spreadsheet.xlsx]FDXC!R70C4</stp>
        <tr r="D70" s="8"/>
      </tp>
      <tp>
        <v>1021</v>
        <stp/>
        <stp>##V3_BDPV12</stp>
        <stp>NG/ LN Equity</stp>
        <stp>LAST_PRICE</stp>
        <stp>[Crispin Spreadsheet.xlsx]OEI!R566C7</stp>
        <tr r="G566" s="1"/>
      </tp>
      <tp>
        <v>61.95</v>
        <stp/>
        <stp>##V3_BDPV12</stp>
        <stp>AO/ LN Equity</stp>
        <stp>LAST_PRICE</stp>
        <stp>[Crispin Spreadsheet.xlsx]OEI!R456C7</stp>
        <tr r="G456" s="1"/>
      </tp>
      <tp>
        <v>58.2</v>
        <stp/>
        <stp>##V3_BDPV12</stp>
        <stp>PAH3 GY Equity</stp>
        <stp>LAST_PRICE</stp>
        <stp>[Crispin Spreadsheet.xlsx]OEI!R174C7</stp>
        <tr r="G174" s="1"/>
      </tp>
      <tp>
        <v>211.4</v>
        <stp/>
        <stp>##V3_BDPV12</stp>
        <stp>DEMANT DC Equity</stp>
        <stp>PX_YEST_CLOSE</stp>
        <stp>[Crispin Spreadsheet.xlsx]OEI!R73C6</stp>
        <tr r="F73" s="1"/>
      </tp>
      <tp t="s">
        <v>EUR</v>
        <stp/>
        <stp>##V3_BDPV12</stp>
        <stp>BOSS GY Equity</stp>
        <stp>CRNCY</stp>
        <stp>[Crispin Spreadsheet.xlsx]OEI!R169C4</stp>
        <tr r="D169" s="1"/>
      </tp>
      <tp t="s">
        <v>USD</v>
        <stp/>
        <stp>##V3_BDPV12</stp>
        <stp>UNVR US Equity</stp>
        <stp>CRNCY</stp>
        <stp>[Crispin Spreadsheet.xlsx]OEI!R816C4</stp>
        <tr r="D816" s="1"/>
      </tp>
      <tp>
        <v>72.8</v>
        <stp/>
        <stp>##V3_BDPV12</stp>
        <stp>JUST LN Equity</stp>
        <stp>PX_YEST_CLOSE</stp>
        <stp>[Crispin Spreadsheet.xlsx]OEI!R550C6</stp>
        <tr r="F550" s="1"/>
      </tp>
      <tp>
        <v>247.49</v>
        <stp/>
        <stp>##V3_BDPV12</stp>
        <stp>MSFT US Equity</stp>
        <stp>PX_YEST_CLOSE</stp>
        <stp>[Crispin Spreadsheet.xlsx]OEI!R758C6</stp>
        <tr r="F758" s="1"/>
      </tp>
      <tp>
        <v>33.9</v>
        <stp/>
        <stp>##V3_BDPV12</stp>
        <stp>AVNT US Equity</stp>
        <stp>PX_YEST_CLOSE</stp>
        <stp>[Crispin Spreadsheet.xlsx]OEI!R780C6</stp>
        <tr r="F780" s="1"/>
      </tp>
    </main>
    <main first="bofaddin.rtdserver">
      <tp t="s">
        <v>#N/A Requesting Data...2387683622</v>
        <stp/>
        <stp>BDH|577545026145612770</stp>
        <tr r="V136" s="8"/>
        <tr r="Z820" s="1"/>
        <tr r="V158" s="6"/>
      </tp>
    </main>
    <main first="bloomberg.rtd">
      <tp>
        <v>36.79</v>
        <stp/>
        <stp>##V3_BDPV12</stp>
        <stp>SHOP US Equity</stp>
        <stp>PX_YEST_CLOSE</stp>
        <stp>[Crispin Spreadsheet.xlsx]OEI!R791C6</stp>
        <tr r="F791" s="1"/>
      </tp>
    </main>
    <main first="bofaddin.rtdserver">
      <tp t="s">
        <v>#N/A Requesting Data...3958657342</v>
        <stp/>
        <stp>BDH|423977094533737628</stp>
        <tr r="Z52" s="1"/>
      </tp>
    </main>
    <main first="bloomberg.rtd">
      <tp>
        <v>328.82</v>
        <stp/>
        <stp>##V3_BDPV12</stp>
        <stp>POOL US Equity</stp>
        <stp>PX_YEST_CLOSE</stp>
        <stp>[Crispin Spreadsheet.xlsx]OEI!R781C6</stp>
        <tr r="F781" s="1"/>
      </tp>
      <tp>
        <v>943.6</v>
        <stp/>
        <stp>##V3_BDPV12</stp>
        <stp>PGHN SW Equity</stp>
        <stp>PX_YEST_CLOSE</stp>
        <stp>[Crispin Spreadsheet.xlsx]OEI!R432C6</stp>
        <tr r="F432" s="1"/>
      </tp>
      <tp>
        <v>48.56</v>
        <stp/>
        <stp>##V3_BDPV12</stp>
        <stp>TWLO US Equity</stp>
        <stp>PX_YEST_CLOSE</stp>
        <stp>[Crispin Spreadsheet.xlsx]OEI!R812C6</stp>
        <tr r="F812" s="1"/>
      </tp>
      <tp>
        <v>95.2</v>
        <stp/>
        <stp>##V3_BDPV12</stp>
        <stp>MTRO LN Equity</stp>
        <stp>PX_YEST_CLOSE</stp>
        <stp>[Crispin Spreadsheet.xlsx]OEI!R561C6</stp>
        <tr r="F561" s="1"/>
      </tp>
      <tp t="s">
        <v>EUR</v>
        <stp/>
        <stp>##V3_BDPV12</stp>
        <stp>STLA IM Equity</stp>
        <stp>CRNCY</stp>
        <stp>[Crispin Spreadsheet.xlsx]OEI!R242C4</stp>
        <tr r="D242" s="1"/>
      </tp>
      <tp>
        <v>5.25</v>
        <stp/>
        <stp>##V3_BDPV12</stp>
        <stp>SAND US Equity</stp>
        <stp>PX_YEST_CLOSE</stp>
        <stp>[Crispin Spreadsheet.xlsx]OEI!R790C6</stp>
        <tr r="F790" s="1"/>
      </tp>
      <tp t="s">
        <v>USD</v>
        <stp/>
        <stp>##V3_BDPV12</stp>
        <stp>AAPL US Equity</stp>
        <stp>CRNCY</stp>
        <stp>[Crispin Spreadsheet.xlsx]OEI!R660C4</stp>
        <tr r="D660" s="1"/>
      </tp>
      <tp t="s">
        <v>GBp</v>
        <stp/>
        <stp>##V3_BDPV12</stp>
        <stp>OCDO LN Equity</stp>
        <stp>CRNCY</stp>
        <stp>[Crispin Spreadsheet.xlsx]OEI!R569C4</stp>
        <tr r="D569" s="1"/>
      </tp>
      <tp>
        <v>194.7</v>
        <stp/>
        <stp>##V3_BDPV12</stp>
        <stp>HLAG GY Equity</stp>
        <stp>PX_YEST_CLOSE</stp>
        <stp>[Crispin Spreadsheet.xlsx]OEI!R165C6</stp>
        <tr r="F165" s="1"/>
      </tp>
      <tp>
        <v>182.86</v>
        <stp/>
        <stp>##V3_BDPV12</stp>
        <stp>TSLA US Equity</stp>
        <stp>PX_YEST_CLOSE</stp>
        <stp>[Crispin Spreadsheet.xlsx]OEI!R802C6</stp>
        <tr r="F802" s="1"/>
      </tp>
      <tp>
        <v>176.8</v>
        <stp/>
        <stp>##V3_BDPV12</stp>
        <stp>SKFB SS Equity</stp>
        <stp>PX_YEST_CLOSE</stp>
        <stp>[Crispin Spreadsheet.xlsx]OEI!R408C6</stp>
        <tr r="F408" s="1"/>
      </tp>
      <tp>
        <v>1.65</v>
        <stp/>
        <stp>##V3_BDPV12</stp>
        <stp>3333 HK Equity</stp>
        <stp>LAST_PRICE</stp>
        <stp>[Crispin Spreadsheet.xlsx]OEI!R204C7</stp>
        <tr r="G204" s="1"/>
      </tp>
      <tp>
        <v>3915</v>
        <stp/>
        <stp>##V3_BDPV12</stp>
        <stp>1820 JT Equity</stp>
        <stp>LAST_PRICE</stp>
        <stp>[Crispin Spreadsheet.xlsx]OEI!R287C7</stp>
        <tr r="G287" s="1"/>
      </tp>
      <tp>
        <v>2817</v>
        <stp/>
        <stp>##V3_BDPV12</stp>
        <stp>7012 JT Equity</stp>
        <stp>LAST_PRICE</stp>
        <stp>[Crispin Spreadsheet.xlsx]OEI!R275C7</stp>
        <tr r="G275" s="1"/>
      </tp>
      <tp>
        <v>20445</v>
        <stp/>
        <stp>##V3_BDPV12</stp>
        <stp>6954 JT Equity</stp>
        <stp>LAST_PRICE</stp>
        <stp>[Crispin Spreadsheet.xlsx]OEI!R263C7</stp>
        <tr r="G263" s="1"/>
      </tp>
      <tp>
        <v>7920</v>
        <stp/>
        <stp>##V3_BDPV12</stp>
        <stp>6201 JT Equity</stp>
        <stp>LAST_PRICE</stp>
        <stp>[Crispin Spreadsheet.xlsx]OEI!R306C7</stp>
        <tr r="G306" s="1"/>
      </tp>
      <tp>
        <v>604</v>
        <stp/>
        <stp>##V3_BDPV12</stp>
        <stp>5202 JT Equity</stp>
        <stp>LAST_PRICE</stp>
        <stp>[Crispin Spreadsheet.xlsx]OEI!R285C7</stp>
        <tr r="G285" s="1"/>
      </tp>
      <tp>
        <v>2178</v>
        <stp/>
        <stp>##V3_BDPV12</stp>
        <stp>5401 JT Equity</stp>
        <stp>LAST_PRICE</stp>
        <stp>[Crispin Spreadsheet.xlsx]OEI!R286C7</stp>
        <tr r="G286" s="1"/>
      </tp>
      <tp>
        <v>751.9</v>
        <stp/>
        <stp>##V3_BDPV12</stp>
        <stp>8306 JT Equity</stp>
        <stp>LAST_PRICE</stp>
        <stp>[Crispin Spreadsheet.xlsx]OEI!R281C7</stp>
        <tr r="G281" s="1"/>
      </tp>
      <tp>
        <v>76.099999999999994</v>
        <stp/>
        <stp>##V3_BDPV12</stp>
        <stp>DLAR LN Equity</stp>
        <stp>LAST_PRICE</stp>
        <stp>[Crispin Spreadsheet.xlsx]FDXC!R47C7</stp>
        <tr r="G47" s="8"/>
      </tp>
      <tp>
        <v>46.11</v>
        <stp/>
        <stp>##V3_BDPV12</stp>
        <stp>WLN FP Equity</stp>
        <stp>LAST_PRICE</stp>
        <stp>[Crispin Spreadsheet.xlsx]SWAN!R28C7</stp>
        <tr r="G28" s="3"/>
      </tp>
      <tp>
        <v>1858</v>
        <stp/>
        <stp>##V3_BDPV12</stp>
        <stp>CPG LN Equity</stp>
        <stp>LAST_PRICE</stp>
        <stp>[Crispin Spreadsheet.xlsx]SWAN!R91C7</stp>
        <tr r="G91" s="3"/>
      </tp>
      <tp>
        <v>482.25</v>
        <stp/>
        <stp>##V3_BDPV12</stp>
        <stp>BP/ LN Equity</stp>
        <stp>LAST_PRICE</stp>
        <stp>[Crispin Spreadsheet.xlsx]OEI!R477C7</stp>
        <tr r="G477" s="1"/>
      </tp>
      <tp>
        <v>350</v>
        <stp/>
        <stp>##V3_BDPV12</stp>
        <stp>QQ/ LN Equity</stp>
        <stp>LAST_PRICE</stp>
        <stp>[Crispin Spreadsheet.xlsx]OEI!R587C7</stp>
        <tr r="G587" s="1"/>
      </tp>
      <tp>
        <v>80.900000000000006</v>
        <stp/>
        <stp>##V3_BDPV12</stp>
        <stp>VALE3 BS Equity</stp>
        <stp>PX_YEST_CLOSE</stp>
        <stp>[Crispin Spreadsheet.xlsx]OEI!R49C6</stp>
        <tr r="F49" s="1"/>
      </tp>
      <tp t="s">
        <v>EUR</v>
        <stp/>
        <stp>##V3_BDPV12</stp>
        <stp>NOKIA FH Equity</stp>
        <stp>CRNCY</stp>
        <stp>[Crispin Spreadsheet.xlsx]OEI!R80C4</stp>
        <tr r="D80" s="1"/>
      </tp>
      <tp>
        <v>1029.5</v>
        <stp/>
        <stp>##V3_BDPV12</stp>
        <stp>JET2 LN Equity</stp>
        <stp>LAST_PRICE</stp>
        <stp>[Crispin Spreadsheet.xlsx]OEI!R494C7</stp>
        <tr r="G494" s="1"/>
      </tp>
    </main>
    <main first="bofaddin.rtdserver">
      <tp t="s">
        <v>#N/A Requesting Data...3378906972</v>
        <stp/>
        <stp>BDH|881539651171799552</stp>
        <tr r="Z130" s="1"/>
      </tp>
    </main>
    <main first="bofaddin.rtdserver">
      <tp t="s">
        <v>#N/A Requesting Data...2639622815</v>
        <stp/>
        <stp>BDH|819352423855090073</stp>
        <tr r="Z7" s="4"/>
        <tr r="Z871" s="1"/>
      </tp>
      <tp t="s">
        <v>#N/A Requesting Data...3002230708</v>
        <stp/>
        <stp>BDH|189088844595343575</stp>
        <tr r="Z764" s="1"/>
      </tp>
    </main>
    <main first="bloomberg.rtd">
      <tp t="s">
        <v>GBp</v>
        <stp/>
        <stp>##V3_BDPV12</stp>
        <stp>FRES LN Equity</stp>
        <stp>CRNCY</stp>
        <stp>[Crispin Spreadsheet.xlsx]OEI!R509C4</stp>
        <tr r="D509" s="1"/>
      </tp>
      <tp t="s">
        <v>USD</v>
        <stp/>
        <stp>##V3_BDPV12</stp>
        <stp>CRUS US Equity</stp>
        <stp>CRNCY</stp>
        <stp>[Crispin Spreadsheet.xlsx]OEI!R684C4</stp>
        <tr r="D684" s="1"/>
      </tp>
      <tp>
        <v>19.829999999999998</v>
        <stp/>
        <stp>##V3_BDPV12</stp>
        <stp>TRIP US Equity</stp>
        <stp>PX_YEST_CLOSE</stp>
        <stp>[Crispin Spreadsheet.xlsx]OEI!R806C6</stp>
        <tr r="F806" s="1"/>
      </tp>
    </main>
    <main first="bofaddin.rtdserver">
      <tp t="s">
        <v>#N/A Requesting Data...3011598023</v>
        <stp/>
        <stp>BDH|253992216174993855</stp>
        <tr r="V6" s="8"/>
        <tr r="Z22" s="1"/>
        <tr r="V6" s="6"/>
        <tr r="Z7" s="3"/>
      </tp>
    </main>
    <main first="bloomberg.rtd">
      <tp t="s">
        <v>EUR</v>
        <stp/>
        <stp>##V3_BDPV12</stp>
        <stp>SAVE FP Equity</stp>
        <stp>CRNCY</stp>
        <stp>[Crispin Spreadsheet.xlsx]OEI!R124C4</stp>
        <tr r="D124" s="1"/>
      </tp>
      <tp t="s">
        <v>EUR</v>
        <stp/>
        <stp>##V3_BDPV12</stp>
        <stp>AIBG ID Equity</stp>
        <stp>CRNCY</stp>
        <stp>[Crispin Spreadsheet.xlsx]OEI!R224C4</stp>
        <tr r="D224" s="1"/>
      </tp>
      <tp>
        <v>12.72</v>
        <stp/>
        <stp>##V3_BDPV12</stp>
        <stp>BYND US Equity</stp>
        <stp>PX_YEST_CLOSE</stp>
        <stp>[Crispin Spreadsheet.xlsx]OEI!R671C6</stp>
        <tr r="F671" s="1"/>
      </tp>
      <tp>
        <v>159.06</v>
        <stp/>
        <stp>##V3_BDPV12</stp>
        <stp>BARC LN Equity</stp>
        <stp>PX_YEST_CLOSE</stp>
        <stp>[Crispin Spreadsheet.xlsx]OEI!R470C6</stp>
        <tr r="F470" s="1"/>
      </tp>
      <tp>
        <v>5702</v>
        <stp/>
        <stp>##V3_BDPV12</stp>
        <stp>3382 JT Equity</stp>
        <stp>LAST_PRICE</stp>
        <stp>[Crispin Spreadsheet.xlsx]OEI!R294C7</stp>
        <tr r="G294" s="1"/>
      </tp>
      <tp>
        <v>959</v>
        <stp/>
        <stp>##V3_BDPV12</stp>
        <stp>6395 JT Equity</stp>
        <stp>LAST_PRICE</stp>
        <stp>[Crispin Spreadsheet.xlsx]OEI!R303C7</stp>
        <tr r="G303" s="1"/>
      </tp>
      <tp>
        <v>968</v>
        <stp/>
        <stp>##V3_BDPV12</stp>
        <stp>6753 JT Equity</stp>
        <stp>LAST_PRICE</stp>
        <stp>[Crispin Spreadsheet.xlsx]OEI!R295C7</stp>
        <tr r="G295" s="1"/>
      </tp>
      <tp>
        <v>4040</v>
        <stp/>
        <stp>##V3_BDPV12</stp>
        <stp>5726 JT Equity</stp>
        <stp>LAST_PRICE</stp>
        <stp>[Crispin Spreadsheet.xlsx]OEI!R290C7</stp>
        <tr r="G290" s="1"/>
      </tp>
      <tp>
        <v>5729</v>
        <stp/>
        <stp>##V3_BDPV12</stp>
        <stp>4911 JT Equity</stp>
        <stp>LAST_PRICE</stp>
        <stp>[Crispin Spreadsheet.xlsx]OEI!R297C7</stp>
        <tr r="G297" s="1"/>
      </tp>
      <tp>
        <v>17</v>
        <stp/>
        <stp>##V3_BDPV12</stp>
        <stp>AVO LN Equity</stp>
        <stp>LAST_PRICE</stp>
        <stp>[Crispin Spreadsheet.xlsx]SWAN!R78C7</stp>
        <tr r="G78" s="3"/>
      </tp>
      <tp t="s">
        <v>DKK</v>
        <stp/>
        <stp>##V3_BDPV12</stp>
        <stp>COLOB DC Equity</stp>
        <stp>CRNCY</stp>
        <stp>[Crispin Spreadsheet.xlsx]OEI!R66C4</stp>
        <tr r="D66" s="1"/>
      </tp>
      <tp>
        <v>47.63</v>
        <stp/>
        <stp>##V3_BDPV12</stp>
        <stp>KNEBV FH Equity</stp>
        <stp>PX_YEST_CLOSE</stp>
        <stp>[Crispin Spreadsheet.xlsx]OEI!R77C6</stp>
        <tr r="F77" s="1"/>
      </tp>
      <tp>
        <v>10.887</v>
        <stp/>
        <stp>##V3_BDPV12</stp>
        <stp>EURSEK Curncy</stp>
        <stp>LAST_PRICE</stp>
        <stp>[Crispin Spreadsheet.xlsx]OEI!R398C13</stp>
        <tr r="M398" s="1"/>
      </tp>
      <tp>
        <v>10.887</v>
        <stp/>
        <stp>##V3_BDPV12</stp>
        <stp>EURSEK Curncy</stp>
        <stp>LAST_PRICE</stp>
        <stp>[Crispin Spreadsheet.xlsx]OEI!R399C13</stp>
        <tr r="M399" s="1"/>
      </tp>
      <tp>
        <v>10.887</v>
        <stp/>
        <stp>##V3_BDPV12</stp>
        <stp>EURSEK Curncy</stp>
        <stp>LAST_PRICE</stp>
        <stp>[Crispin Spreadsheet.xlsx]OEI!R394C13</stp>
        <tr r="M394" s="1"/>
      </tp>
      <tp>
        <v>10.887</v>
        <stp/>
        <stp>##V3_BDPV12</stp>
        <stp>EURSEK Curncy</stp>
        <stp>LAST_PRICE</stp>
        <stp>[Crispin Spreadsheet.xlsx]OEI!R395C13</stp>
        <tr r="M395" s="1"/>
      </tp>
      <tp>
        <v>10.887</v>
        <stp/>
        <stp>##V3_BDPV12</stp>
        <stp>EURSEK Curncy</stp>
        <stp>LAST_PRICE</stp>
        <stp>[Crispin Spreadsheet.xlsx]OEI!R396C13</stp>
        <tr r="M396" s="1"/>
      </tp>
      <tp>
        <v>10.887</v>
        <stp/>
        <stp>##V3_BDPV12</stp>
        <stp>EURSEK Curncy</stp>
        <stp>LAST_PRICE</stp>
        <stp>[Crispin Spreadsheet.xlsx]OEI!R397C13</stp>
        <tr r="M397" s="1"/>
      </tp>
      <tp>
        <v>10.887</v>
        <stp/>
        <stp>##V3_BDPV12</stp>
        <stp>EURSEK Curncy</stp>
        <stp>LAST_PRICE</stp>
        <stp>[Crispin Spreadsheet.xlsx]OEI!R393C13</stp>
        <tr r="M393" s="1"/>
      </tp>
      <tp>
        <v>1.4320999999999999</v>
        <stp/>
        <stp>##V3_BDPV12</stp>
        <stp>EURSGD Curncy</stp>
        <stp>LAST_PRICE</stp>
        <stp>[Crispin Spreadsheet.xlsx]OEI!R364C13</stp>
        <tr r="M364" s="1"/>
      </tp>
      <tp>
        <v>1.4320999999999999</v>
        <stp/>
        <stp>##V3_BDPV12</stp>
        <stp>EURSGD Curncy</stp>
        <stp>LAST_PRICE</stp>
        <stp>[Crispin Spreadsheet.xlsx]OEI!R366C13</stp>
        <tr r="M366" s="1"/>
      </tp>
      <tp>
        <v>10.887</v>
        <stp/>
        <stp>##V3_BDPV12</stp>
        <stp>EURSEK Curncy</stp>
        <stp>LAST_PRICE</stp>
        <stp>[Crispin Spreadsheet.xlsx]OEI!R408C13</stp>
        <tr r="M408" s="1"/>
      </tp>
      <tp>
        <v>10.887</v>
        <stp/>
        <stp>##V3_BDPV12</stp>
        <stp>EURSEK Curncy</stp>
        <stp>LAST_PRICE</stp>
        <stp>[Crispin Spreadsheet.xlsx]OEI!R409C13</stp>
        <tr r="M409" s="1"/>
      </tp>
      <tp>
        <v>10.887</v>
        <stp/>
        <stp>##V3_BDPV12</stp>
        <stp>EURSEK Curncy</stp>
        <stp>LAST_PRICE</stp>
        <stp>[Crispin Spreadsheet.xlsx]OEI!R404C13</stp>
        <tr r="M404" s="1"/>
      </tp>
      <tp>
        <v>10.887</v>
        <stp/>
        <stp>##V3_BDPV12</stp>
        <stp>EURSEK Curncy</stp>
        <stp>LAST_PRICE</stp>
        <stp>[Crispin Spreadsheet.xlsx]OEI!R405C13</stp>
        <tr r="M405" s="1"/>
      </tp>
      <tp>
        <v>10.887</v>
        <stp/>
        <stp>##V3_BDPV12</stp>
        <stp>EURSEK Curncy</stp>
        <stp>LAST_PRICE</stp>
        <stp>[Crispin Spreadsheet.xlsx]OEI!R406C13</stp>
        <tr r="M406" s="1"/>
      </tp>
      <tp>
        <v>10.887</v>
        <stp/>
        <stp>##V3_BDPV12</stp>
        <stp>EURSEK Curncy</stp>
        <stp>LAST_PRICE</stp>
        <stp>[Crispin Spreadsheet.xlsx]OEI!R407C13</stp>
        <tr r="M407" s="1"/>
      </tp>
      <tp>
        <v>10.887</v>
        <stp/>
        <stp>##V3_BDPV12</stp>
        <stp>EURSEK Curncy</stp>
        <stp>LAST_PRICE</stp>
        <stp>[Crispin Spreadsheet.xlsx]OEI!R400C13</stp>
        <tr r="M400" s="1"/>
      </tp>
      <tp>
        <v>10.887</v>
        <stp/>
        <stp>##V3_BDPV12</stp>
        <stp>EURSEK Curncy</stp>
        <stp>LAST_PRICE</stp>
        <stp>[Crispin Spreadsheet.xlsx]OEI!R401C13</stp>
        <tr r="M401" s="1"/>
      </tp>
      <tp>
        <v>10.887</v>
        <stp/>
        <stp>##V3_BDPV12</stp>
        <stp>EURSEK Curncy</stp>
        <stp>LAST_PRICE</stp>
        <stp>[Crispin Spreadsheet.xlsx]OEI!R402C13</stp>
        <tr r="M402" s="1"/>
      </tp>
      <tp>
        <v>10.887</v>
        <stp/>
        <stp>##V3_BDPV12</stp>
        <stp>EURSEK Curncy</stp>
        <stp>LAST_PRICE</stp>
        <stp>[Crispin Spreadsheet.xlsx]OEI!R403C13</stp>
        <tr r="M403" s="1"/>
      </tp>
      <tp>
        <v>10.887</v>
        <stp/>
        <stp>##V3_BDPV12</stp>
        <stp>EURSEK Curncy</stp>
        <stp>LAST_PRICE</stp>
        <stp>[Crispin Spreadsheet.xlsx]OEI!R410C13</stp>
        <tr r="M410" s="1"/>
      </tp>
      <tp>
        <v>10.887</v>
        <stp/>
        <stp>##V3_BDPV12</stp>
        <stp>EURSEK Curncy</stp>
        <stp>LAST_PRICE</stp>
        <stp>[Crispin Spreadsheet.xlsx]OEI!R411C13</stp>
        <tr r="M411" s="1"/>
      </tp>
      <tp>
        <v>10.887</v>
        <stp/>
        <stp>##V3_BDPV12</stp>
        <stp>EURSEK Curncy</stp>
        <stp>LAST_PRICE</stp>
        <stp>[Crispin Spreadsheet.xlsx]OEI!R412C13</stp>
        <tr r="M412" s="1"/>
      </tp>
      <tp>
        <v>1.4320999999999999</v>
        <stp/>
        <stp>##V3_BDPV12</stp>
        <stp>EURSGD Curncy</stp>
        <stp>LAST_PRICE</stp>
        <stp>[Crispin Spreadsheet.xlsx]OEI!R881C13</stp>
        <tr r="M881" s="1"/>
      </tp>
      <tp>
        <v>10.887</v>
        <stp/>
        <stp>##V3_BDPV12</stp>
        <stp>EURSEK Curncy</stp>
        <stp>LAST_PRICE</stp>
        <stp>[Crispin Spreadsheet.xlsx]OEI!R900C13</stp>
        <tr r="M900" s="1"/>
      </tp>
      <tp>
        <v>10.361700000000001</v>
        <stp/>
        <stp>##V3_BDPV12</stp>
        <stp>EURNOK Curncy</stp>
        <stp>LAST_PRICE</stp>
        <stp>[Crispin Spreadsheet.xlsx]SWAN!R171C7</stp>
        <tr r="G171" s="3"/>
      </tp>
      <tp>
        <v>51.302999999999997</v>
        <stp/>
        <stp>##V3_BDPV12</stp>
        <stp>GB00BMBL1F74 Govt</stp>
        <stp>LAST_PRICE</stp>
        <stp>[Crispin Spreadsheet.xlsx]GILT!R8C7</stp>
        <tr r="G8" s="4"/>
      </tp>
    </main>
    <main first="bofaddin.rtdserver">
      <tp t="s">
        <v>#N/A Requesting Data...3420126971</v>
        <stp/>
        <stp>BDH|945338206807396345</stp>
        <tr r="Z309" s="1"/>
      </tp>
      <tp t="s">
        <v>#N/A Requesting Data...3285158953</v>
        <stp/>
        <stp>BDH|863404932460783062</stp>
        <tr r="V124" s="8"/>
        <tr r="Z625" s="1"/>
        <tr r="V145" s="6"/>
      </tp>
    </main>
    <main first="bloomberg.rtd">
      <tp>
        <v>172.77</v>
        <stp/>
        <stp>##V3_BDPV12</stp>
        <stp>PANW US Equity</stp>
        <stp>PX_YEST_CLOSE</stp>
        <stp>[Crispin Spreadsheet.xlsx]OEI!R772C6</stp>
        <tr r="F772" s="1"/>
      </tp>
      <tp>
        <v>144.72</v>
        <stp/>
        <stp>##V3_BDPV12</stp>
        <stp>SNOW US Equity</stp>
        <stp>PX_YEST_CLOSE</stp>
        <stp>[Crispin Spreadsheet.xlsx]OEI!R793C6</stp>
        <tr r="F793" s="1"/>
      </tp>
      <tp t="s">
        <v>USD</v>
        <stp/>
        <stp>##V3_BDPV12</stp>
        <stp>SBUX US Equity</stp>
        <stp>CRNCY</stp>
        <stp>[Crispin Spreadsheet.xlsx]OEI!R797C4</stp>
        <tr r="D797" s="1"/>
      </tp>
      <tp>
        <v>35.65</v>
        <stp/>
        <stp>##V3_BDPV12</stp>
        <stp>CMCSA US Equity</stp>
        <stp>PX_YEST_CLOSE</stp>
        <stp>[Crispin Spreadsheet.xlsx]OEI!R690C6</stp>
        <tr r="F690" s="1"/>
      </tp>
      <tp>
        <v>99.98</v>
        <stp/>
        <stp>##V3_BDPV12</stp>
        <stp>LAMR US Equity</stp>
        <stp>PX_YEST_CLOSE</stp>
        <stp>[Crispin Spreadsheet.xlsx]OEI!R741C6</stp>
        <tr r="F741" s="1"/>
      </tp>
      <tp>
        <v>218.99</v>
        <stp/>
        <stp>##V3_BDPV12</stp>
        <stp>ILMN US Equity</stp>
        <stp>PX_YEST_CLOSE</stp>
        <stp>[Crispin Spreadsheet.xlsx]OEI!R731C6</stp>
        <tr r="F731" s="1"/>
      </tp>
      <tp>
        <v>3.1749999999999998</v>
        <stp/>
        <stp>##V3_BDPV12</stp>
        <stp>TLGO SQ Equity</stp>
        <stp>PX_YEST_CLOSE</stp>
        <stp>[Crispin Spreadsheet.xlsx]OEI!R389C6</stp>
        <tr r="F389" s="1"/>
      </tp>
      <tp>
        <v>1341</v>
        <stp/>
        <stp>##V3_BDPV12</stp>
        <stp>ANTO LN Equity</stp>
        <stp>PX_YEST_CLOSE</stp>
        <stp>[Crispin Spreadsheet.xlsx]OEI!R455C6</stp>
        <tr r="F455" s="1"/>
      </tp>
      <tp t="s">
        <v>JPY</v>
        <stp/>
        <stp>##V3_BDPV12</stp>
        <stp>8848 JT Equity</stp>
        <stp>CRNCY</stp>
        <stp>[Crispin Spreadsheet.xlsx]FDXC!R93C4</stp>
        <tr r="D93" s="8"/>
      </tp>
      <tp>
        <v>41.09</v>
        <stp/>
        <stp>##V3_BDPV12</stp>
        <stp>ARMK US Equity</stp>
        <stp>PX_YEST_CLOSE</stp>
        <stp>[Crispin Spreadsheet.xlsx]OEI!R661C6</stp>
        <tr r="F661" s="1"/>
      </tp>
      <tp t="s">
        <v>GBp</v>
        <stp/>
        <stp>##V3_BDPV12</stp>
        <stp>ASHM LN Equity</stp>
        <stp>CRNCY</stp>
        <stp>[Crispin Spreadsheet.xlsx]OEI!R457C4</stp>
        <tr r="D457" s="1"/>
      </tp>
      <tp t="s">
        <v>EUR</v>
        <stp/>
        <stp>##V3_BDPV12</stp>
        <stp>EBRO SQ Equity</stp>
        <stp>CRNCY</stp>
        <stp>[Crispin Spreadsheet.xlsx]OEI!R382C4</stp>
        <tr r="D382" s="1"/>
      </tp>
      <tp t="s">
        <v>EUR</v>
        <stp/>
        <stp>##V3_BDPV12</stp>
        <stp>BAYN GY Equity</stp>
        <stp>CRNCY</stp>
        <stp>[Crispin Spreadsheet.xlsx]OEI!R151C4</stp>
        <tr r="D151" s="1"/>
      </tp>
      <tp>
        <v>89.22</v>
        <stp/>
        <stp>##V3_BDPV12</stp>
        <stp>SECUB SS Equity</stp>
        <stp>PX_YEST_CLOSE</stp>
        <stp>[Crispin Spreadsheet.xlsx]OEI!R406C6</stp>
        <tr r="F406" s="1"/>
      </tp>
      <tp>
        <v>2192</v>
        <stp/>
        <stp>##V3_BDPV12</stp>
        <stp>2503 JT Equity</stp>
        <stp>LAST_PRICE</stp>
        <stp>[Crispin Spreadsheet.xlsx]OEI!R276C7</stp>
        <tr r="G276" s="1"/>
      </tp>
      <tp>
        <v>1.22</v>
        <stp/>
        <stp>##V3_BDPV12</stp>
        <stp>1233 HK Equity</stp>
        <stp>LAST_PRICE</stp>
        <stp>[Crispin Spreadsheet.xlsx]OEI!R216C7</stp>
        <tr r="G216" s="1"/>
      </tp>
      <tp>
        <v>6.2549999999999999</v>
        <stp/>
        <stp>##V3_BDPV12</stp>
        <stp>ERIC US Equity</stp>
        <stp>LAST_PRICE</stp>
        <stp>[Crispin Spreadsheet.xlsx]OPUS!R84C7</stp>
        <tr r="G84" s="6"/>
      </tp>
      <tp>
        <v>1111</v>
        <stp/>
        <stp>##V3_BDPV12</stp>
        <stp>6113 JT Equity</stp>
        <stp>LAST_PRICE</stp>
        <stp>[Crispin Spreadsheet.xlsx]OEI!R256C7</stp>
        <tr r="G256" s="1"/>
      </tp>
      <tp>
        <v>10650</v>
        <stp/>
        <stp>##V3_BDPV12</stp>
        <stp>5032 JT Equity</stp>
        <stp>LAST_PRICE</stp>
        <stp>[Crispin Spreadsheet.xlsx]OEI!R257C7</stp>
        <tr r="G257" s="1"/>
      </tp>
      <tp>
        <v>1820</v>
        <stp/>
        <stp>##V3_BDPV12</stp>
        <stp>8871 JT Equity</stp>
        <stp>LAST_PRICE</stp>
        <stp>[Crispin Spreadsheet.xlsx]OEI!R264C7</stp>
        <tr r="G264" s="1"/>
      </tp>
      <tp>
        <v>633000</v>
        <stp/>
        <stp>##V3_BDPV12</stp>
        <stp>8951 JT Equity</stp>
        <stp>LAST_PRICE</stp>
        <stp>[Crispin Spreadsheet.xlsx]OEI!R284C7</stp>
        <tr r="G284" s="1"/>
      </tp>
      <tp>
        <v>1583</v>
        <stp/>
        <stp>##V3_BDPV12</stp>
        <stp>ABF LN Equity</stp>
        <stp>LAST_PRICE</stp>
        <stp>[Crispin Spreadsheet.xlsx]SWAN!R82C7</stp>
        <tr r="G82" s="3"/>
      </tp>
      <tp>
        <v>28.6</v>
        <stp/>
        <stp>##V3_BDPV12</stp>
        <stp>BVC LN Equity</stp>
        <stp>LAST_PRICE</stp>
        <stp>[Crispin Spreadsheet.xlsx]SWAN!R87C7</stp>
        <tr r="G87" s="3"/>
      </tp>
      <tp>
        <v>13.5</v>
        <stp/>
        <stp>##V3_BDPV12</stp>
        <stp>BMA US Equity</stp>
        <stp>LAST_PRICE</stp>
        <stp>[Crispin Spreadsheet.xlsx]FDXC!R68C7</stp>
        <tr r="G68" s="8"/>
      </tp>
      <tp>
        <v>1007</v>
        <stp/>
        <stp>##V3_BDPV12</stp>
        <stp>JET2 LN Equity</stp>
        <stp>PX_YEST_CLOSE</stp>
        <stp>[Crispin Spreadsheet.xlsx]OEI!R494C6</stp>
        <tr r="F494" s="1"/>
      </tp>
    </main>
    <main first="bofaddin.rtdserver">
      <tp t="s">
        <v>#N/A Requesting Data...2490966658</v>
        <stp/>
        <stp>BDH|939430697669221234</stp>
        <tr r="Z618" s="1"/>
      </tp>
    </main>
    <main first="bofaddin.rtdserver">
      <tp t="s">
        <v>#N/A Requesting Data...2752348441</v>
        <stp/>
        <stp>BDH|866056964351619128</stp>
        <tr r="Z727" s="1"/>
      </tp>
    </main>
    <main first="bofaddin.rtdserver">
      <tp t="s">
        <v>#N/A Requesting Data...3457941954</v>
        <stp/>
        <stp>BDH|672930300928857723</stp>
        <tr r="Z701" s="1"/>
      </tp>
    </main>
    <main first="bloomberg.rtd">
      <tp>
        <v>285.54000000000002</v>
        <stp/>
        <stp>##V3_BDPV12</stp>
        <stp>NFLX US Equity</stp>
        <stp>PX_YEST_CLOSE</stp>
        <stp>[Crispin Spreadsheet.xlsx]OEI!R761C6</stp>
        <tr r="F761" s="1"/>
      </tp>
      <tp>
        <v>457</v>
        <stp/>
        <stp>##V3_BDPV12</stp>
        <stp>KIST LN Equity</stp>
        <stp>PX_YEST_CLOSE</stp>
        <stp>[Crispin Spreadsheet.xlsx]OEI!R553C6</stp>
        <tr r="F553" s="1"/>
      </tp>
    </main>
    <main first="bofaddin.rtdserver">
      <tp t="s">
        <v>#N/A Requesting Data...2724221805</v>
        <stp/>
        <stp>BDH|367310615343754756</stp>
        <tr r="Z661" s="1"/>
        <tr r="Z133" s="3"/>
      </tp>
    </main>
    <main first="bloomberg.rtd">
      <tp>
        <v>918.2</v>
        <stp/>
        <stp>##V3_BDPV12</stp>
        <stp>ALIV SS Equity</stp>
        <stp>PX_YEST_CLOSE</stp>
        <stp>[Crispin Spreadsheet.xlsx]OEI!R394C6</stp>
        <tr r="F394" s="1"/>
      </tp>
    </main>
    <main first="bofaddin.rtdserver">
      <tp t="s">
        <v>#N/A Requesting Data...2314869547</v>
        <stp/>
        <stp>BDH|860584025247773627</stp>
        <tr r="Z782" s="1"/>
      </tp>
    </main>
    <main first="bloomberg.rtd">
      <tp t="s">
        <v>GBp</v>
        <stp/>
        <stp>##V3_BDPV12</stp>
        <stp>POLY LN Equity</stp>
        <stp>CRNCY</stp>
        <stp>[Crispin Spreadsheet.xlsx]OEI!R582C4</stp>
        <tr r="D582" s="1"/>
      </tp>
      <tp t="s">
        <v>GBp</v>
        <stp/>
        <stp>##V3_BDPV12</stp>
        <stp>PHNX LN Equity</stp>
        <stp>CRNCY</stp>
        <stp>[Crispin Spreadsheet.xlsx]OEI!R580C4</stp>
        <tr r="D580" s="1"/>
      </tp>
      <tp>
        <v>1177</v>
        <stp/>
        <stp>##V3_BDPV12</stp>
        <stp>FEVR LN Equity</stp>
        <stp>PX_YEST_CLOSE</stp>
        <stp>[Crispin Spreadsheet.xlsx]OEI!R506C6</stp>
        <tr r="F506" s="1"/>
      </tp>
    </main>
    <main first="bofaddin.rtdserver">
      <tp t="s">
        <v>#N/A Requesting Data...4202118208</v>
        <stp/>
        <stp>BDH|150107312066462043</stp>
        <tr r="Z756" s="1"/>
      </tp>
    </main>
    <main first="bloomberg.rtd">
      <tp>
        <v>29.31</v>
        <stp/>
        <stp>##V3_BDPV12</stp>
        <stp>TIPS LN Equity</stp>
        <stp>PX_YEST_CLOSE</stp>
        <stp>[Crispin Spreadsheet.xlsx]OEI!R610C6</stp>
        <tr r="F610" s="1"/>
      </tp>
      <tp>
        <v>4.33</v>
        <stp/>
        <stp>##V3_BDPV12</stp>
        <stp>SDPL MK Equity</stp>
        <stp>PX_YEST_CLOSE</stp>
        <stp>[Crispin Spreadsheet.xlsx]OEI!R315C6</stp>
        <tr r="F315" s="1"/>
      </tp>
      <tp>
        <v>250.6</v>
        <stp/>
        <stp>##V3_BDPV12</stp>
        <stp>SOON SW Equity</stp>
        <stp>PX_YEST_CLOSE</stp>
        <stp>[Crispin Spreadsheet.xlsx]OEI!R436C6</stp>
        <tr r="F436" s="1"/>
      </tp>
      <tp>
        <v>520.4</v>
        <stp/>
        <stp>##V3_BDPV12</stp>
        <stp>MCRO LN Equity</stp>
        <stp>PX_YEST_CLOSE</stp>
        <stp>[Crispin Spreadsheet.xlsx]OEI!R562C6</stp>
        <tr r="F562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EUR</v>
        <stp/>
        <stp>##V3_BDPV12</stp>
        <stp>APAM NA Equity</stp>
        <stp>CRNCY</stp>
        <stp>[Crispin Spreadsheet.xlsx]OEI!R320C4</stp>
        <tr r="D320" s="1"/>
      </tp>
      <tp t="s">
        <v>USD</v>
        <stp/>
        <stp>##V3_BDPV12</stp>
        <stp>QRVO US Equity</stp>
        <stp>CRNCY</stp>
        <stp>[Crispin Spreadsheet.xlsx]OEI!R785C4</stp>
        <tr r="D785" s="1"/>
      </tp>
      <tp t="s">
        <v>CHF</v>
        <stp/>
        <stp>##V3_BDPV12</stp>
        <stp>NOVN SW Equity</stp>
        <stp>CRNCY</stp>
        <stp>[Crispin Spreadsheet.xlsx]OEI!R431C4</stp>
        <tr r="D431" s="1"/>
      </tp>
      <tp t="s">
        <v>CHF</v>
        <stp/>
        <stp>##V3_BDPV12</stp>
        <stp>SGSN SW Equity</stp>
        <stp>CRNCY</stp>
        <stp>[Crispin Spreadsheet.xlsx]OEI!R434C4</stp>
        <tr r="D434" s="1"/>
      </tp>
      <tp>
        <v>1518</v>
        <stp/>
        <stp>##V3_BDPV12</stp>
        <stp>2975 JT Equity</stp>
        <stp>LAST_PRICE</stp>
        <stp>[Crispin Spreadsheet.xlsx]OEI!R301C7</stp>
        <tr r="G301" s="1"/>
      </tp>
      <tp>
        <v>6970</v>
        <stp/>
        <stp>##V3_BDPV12</stp>
        <stp>2670 JT Equity</stp>
        <stp>LAST_PRICE</stp>
        <stp>[Crispin Spreadsheet.xlsx]OEI!R254C7</stp>
        <tr r="G254" s="1"/>
      </tp>
      <tp>
        <v>2033</v>
        <stp/>
        <stp>##V3_BDPV12</stp>
        <stp>7203 JT Equity</stp>
        <stp>LAST_PRICE</stp>
        <stp>[Crispin Spreadsheet.xlsx]OEI!R307C7</stp>
        <tr r="G307" s="1"/>
      </tp>
      <tp>
        <v>1145</v>
        <stp/>
        <stp>##V3_BDPV12</stp>
        <stp>4536 JT Equity</stp>
        <stp>LAST_PRICE</stp>
        <stp>[Crispin Spreadsheet.xlsx]OEI!R292C7</stp>
        <tr r="G292" s="1"/>
      </tp>
      <tp t="s">
        <v>EUR</v>
        <stp/>
        <stp>##V3_BDPV12</stp>
        <stp>IBA Index</stp>
        <stp>CRNCY</stp>
        <stp>[Crispin Spreadsheet.xlsx]OEI!R375C4</stp>
        <tr r="D375" s="1"/>
      </tp>
      <tp>
        <v>2353</v>
        <stp/>
        <stp>##V3_BDPV12</stp>
        <stp>9064 JT Equity</stp>
        <stp>LAST_PRICE</stp>
        <stp>[Crispin Spreadsheet.xlsx]OEI!R310C7</stp>
        <tr r="G310" s="1"/>
      </tp>
      <tp>
        <v>6460</v>
        <stp/>
        <stp>##V3_BDPV12</stp>
        <stp>9684 JT Equity</stp>
        <stp>LAST_PRICE</stp>
        <stp>[Crispin Spreadsheet.xlsx]OEI!R300C7</stp>
        <tr r="G300" s="1"/>
      </tp>
      <tp>
        <v>4671</v>
        <stp/>
        <stp>##V3_BDPV12</stp>
        <stp>8316 JT Equity</stp>
        <stp>LAST_PRICE</stp>
        <stp>[Crispin Spreadsheet.xlsx]OEI!R302C7</stp>
        <tr r="G302" s="1"/>
      </tp>
      <tp>
        <v>30916</v>
        <stp/>
        <stp>##V3_BDPV12</stp>
        <stp>ANG SJ Equity</stp>
        <stp>LAST_PRICE</stp>
        <stp>[Crispin Spreadsheet.xlsx]SWAN!R62C7</stp>
        <tr r="G62" s="3"/>
      </tp>
      <tp>
        <v>2.2000000000000002</v>
        <stp/>
        <stp>##V3_BDPV12</stp>
        <stp>IMM LN Equity</stp>
        <stp>LAST_PRICE</stp>
        <stp>[Crispin Spreadsheet.xlsx]SWAN!R98C7</stp>
        <tr r="G98" s="3"/>
      </tp>
      <tp>
        <v>63.24</v>
        <stp/>
        <stp>##V3_BDPV12</stp>
        <stp>VAL US Equity</stp>
        <stp>LAST_PRICE</stp>
        <stp>[Crispin Spreadsheet.xlsx]FDXC!R74C7</stp>
        <tr r="G74" s="8"/>
      </tp>
      <tp>
        <v>81.55</v>
        <stp/>
        <stp>##V3_BDPV12</stp>
        <stp>CURY LN Equity</stp>
        <stp>LAST_PRICE</stp>
        <stp>[Crispin Spreadsheet.xlsx]SWAN!R92C7</stp>
        <tr r="G92" s="3"/>
      </tp>
      <tp>
        <v>449.3</v>
        <stp/>
        <stp>##V3_BDPV12</stp>
        <stp>AV/ LN Equity</stp>
        <stp>LAST_PRICE</stp>
        <stp>[Crispin Spreadsheet.xlsx]OEI!R462C7</stp>
        <tr r="G462" s="1"/>
      </tp>
      <tp>
        <v>7.4850000000000003</v>
        <stp/>
        <stp>##V3_BDPV12</stp>
        <stp>ZIL2 GY Equity</stp>
        <stp>LAST_PRICE</stp>
        <stp>[Crispin Spreadsheet.xlsx]OEI!R161C7</stp>
        <tr r="G161" s="1"/>
      </tp>
      <tp t="s">
        <v>GBp</v>
        <stp/>
        <stp>##V3_BDPV12</stp>
        <stp>BT/A LN Equity</stp>
        <stp>CRNCY</stp>
        <stp>[Crispin Spreadsheet.xlsx]FDXC!R44C4</stp>
        <tr r="D44" s="8"/>
      </tp>
      <tp>
        <v>1.0417000000000001</v>
        <stp/>
        <stp>##V3_BDPV12</stp>
        <stp>EURUSD Curncy</stp>
        <stp>LAST_PRICE</stp>
        <stp>[Crispin Spreadsheet.xlsx]OEI!R512C13</stp>
        <tr r="M512" s="1"/>
      </tp>
      <tp>
        <v>1.0417000000000001</v>
        <stp/>
        <stp>##V3_BDPV12</stp>
        <stp>EURUSD Curncy</stp>
        <stp>LAST_PRICE</stp>
        <stp>[Crispin Spreadsheet.xlsx]OEI!R570C13</stp>
        <tr r="M570" s="1"/>
      </tp>
      <tp>
        <v>1.0417000000000001</v>
        <stp/>
        <stp>##V3_BDPV12</stp>
        <stp>EURUSD Curncy</stp>
        <stp>LAST_PRICE</stp>
        <stp>[Crispin Spreadsheet.xlsx]OEI!R718C13</stp>
        <tr r="M718" s="1"/>
      </tp>
      <tp>
        <v>1.0417000000000001</v>
        <stp/>
        <stp>##V3_BDPV12</stp>
        <stp>EURUSD Curncy</stp>
        <stp>LAST_PRICE</stp>
        <stp>[Crispin Spreadsheet.xlsx]OEI!R719C13</stp>
        <tr r="M719" s="1"/>
      </tp>
      <tp>
        <v>1.0417000000000001</v>
        <stp/>
        <stp>##V3_BDPV12</stp>
        <stp>EURUSD Curncy</stp>
        <stp>LAST_PRICE</stp>
        <stp>[Crispin Spreadsheet.xlsx]OEI!R714C13</stp>
        <tr r="M714" s="1"/>
      </tp>
      <tp>
        <v>1.0417000000000001</v>
        <stp/>
        <stp>##V3_BDPV12</stp>
        <stp>EURUSD Curncy</stp>
        <stp>LAST_PRICE</stp>
        <stp>[Crispin Spreadsheet.xlsx]OEI!R715C13</stp>
        <tr r="M715" s="1"/>
      </tp>
      <tp>
        <v>1.0417000000000001</v>
        <stp/>
        <stp>##V3_BDPV12</stp>
        <stp>EURUSD Curncy</stp>
        <stp>LAST_PRICE</stp>
        <stp>[Crispin Spreadsheet.xlsx]OEI!R716C13</stp>
        <tr r="M716" s="1"/>
      </tp>
      <tp>
        <v>1.0417000000000001</v>
        <stp/>
        <stp>##V3_BDPV12</stp>
        <stp>EURUSD Curncy</stp>
        <stp>LAST_PRICE</stp>
        <stp>[Crispin Spreadsheet.xlsx]OEI!R717C13</stp>
        <tr r="M717" s="1"/>
      </tp>
      <tp>
        <v>1.0417000000000001</v>
        <stp/>
        <stp>##V3_BDPV12</stp>
        <stp>EURUSD Curncy</stp>
        <stp>LAST_PRICE</stp>
        <stp>[Crispin Spreadsheet.xlsx]OEI!R710C13</stp>
        <tr r="M710" s="1"/>
      </tp>
      <tp>
        <v>1.0417000000000001</v>
        <stp/>
        <stp>##V3_BDPV12</stp>
        <stp>EURUSD Curncy</stp>
        <stp>LAST_PRICE</stp>
        <stp>[Crispin Spreadsheet.xlsx]OEI!R711C13</stp>
        <tr r="M711" s="1"/>
      </tp>
      <tp>
        <v>1.0417000000000001</v>
        <stp/>
        <stp>##V3_BDPV12</stp>
        <stp>EURUSD Curncy</stp>
        <stp>LAST_PRICE</stp>
        <stp>[Crispin Spreadsheet.xlsx]OEI!R712C13</stp>
        <tr r="M712" s="1"/>
      </tp>
      <tp>
        <v>1.0417000000000001</v>
        <stp/>
        <stp>##V3_BDPV12</stp>
        <stp>EURUSD Curncy</stp>
        <stp>LAST_PRICE</stp>
        <stp>[Crispin Spreadsheet.xlsx]OEI!R713C13</stp>
        <tr r="M713" s="1"/>
      </tp>
      <tp>
        <v>1.0417000000000001</v>
        <stp/>
        <stp>##V3_BDPV12</stp>
        <stp>EURUSD Curncy</stp>
        <stp>LAST_PRICE</stp>
        <stp>[Crispin Spreadsheet.xlsx]OEI!R708C13</stp>
        <tr r="M708" s="1"/>
      </tp>
      <tp>
        <v>1.0417000000000001</v>
        <stp/>
        <stp>##V3_BDPV12</stp>
        <stp>EURUSD Curncy</stp>
        <stp>LAST_PRICE</stp>
        <stp>[Crispin Spreadsheet.xlsx]OEI!R709C13</stp>
        <tr r="M709" s="1"/>
      </tp>
      <tp>
        <v>1.0417000000000001</v>
        <stp/>
        <stp>##V3_BDPV12</stp>
        <stp>EURUSD Curncy</stp>
        <stp>LAST_PRICE</stp>
        <stp>[Crispin Spreadsheet.xlsx]OEI!R704C13</stp>
        <tr r="M704" s="1"/>
      </tp>
      <tp>
        <v>1.0417000000000001</v>
        <stp/>
        <stp>##V3_BDPV12</stp>
        <stp>EURUSD Curncy</stp>
        <stp>LAST_PRICE</stp>
        <stp>[Crispin Spreadsheet.xlsx]OEI!R705C13</stp>
        <tr r="M705" s="1"/>
      </tp>
      <tp>
        <v>1.0417000000000001</v>
        <stp/>
        <stp>##V3_BDPV12</stp>
        <stp>EURUSD Curncy</stp>
        <stp>LAST_PRICE</stp>
        <stp>[Crispin Spreadsheet.xlsx]OEI!R706C13</stp>
        <tr r="M706" s="1"/>
      </tp>
      <tp>
        <v>1.0417000000000001</v>
        <stp/>
        <stp>##V3_BDPV12</stp>
        <stp>EURUSD Curncy</stp>
        <stp>LAST_PRICE</stp>
        <stp>[Crispin Spreadsheet.xlsx]OEI!R707C13</stp>
        <tr r="M707" s="1"/>
      </tp>
      <tp>
        <v>1.0417000000000001</v>
        <stp/>
        <stp>##V3_BDPV12</stp>
        <stp>EURUSD Curncy</stp>
        <stp>LAST_PRICE</stp>
        <stp>[Crispin Spreadsheet.xlsx]OEI!R700C13</stp>
        <tr r="M700" s="1"/>
      </tp>
      <tp>
        <v>1.0417000000000001</v>
        <stp/>
        <stp>##V3_BDPV12</stp>
        <stp>EURUSD Curncy</stp>
        <stp>LAST_PRICE</stp>
        <stp>[Crispin Spreadsheet.xlsx]OEI!R701C13</stp>
        <tr r="M701" s="1"/>
      </tp>
      <tp>
        <v>1.0417000000000001</v>
        <stp/>
        <stp>##V3_BDPV12</stp>
        <stp>EURUSD Curncy</stp>
        <stp>LAST_PRICE</stp>
        <stp>[Crispin Spreadsheet.xlsx]OEI!R702C13</stp>
        <tr r="M702" s="1"/>
      </tp>
      <tp>
        <v>1.0417000000000001</v>
        <stp/>
        <stp>##V3_BDPV12</stp>
        <stp>EURUSD Curncy</stp>
        <stp>LAST_PRICE</stp>
        <stp>[Crispin Spreadsheet.xlsx]OEI!R703C13</stp>
        <tr r="M703" s="1"/>
      </tp>
      <tp>
        <v>1.0417000000000001</v>
        <stp/>
        <stp>##V3_BDPV12</stp>
        <stp>EURUSD Curncy</stp>
        <stp>LAST_PRICE</stp>
        <stp>[Crispin Spreadsheet.xlsx]OEI!R738C13</stp>
        <tr r="M738" s="1"/>
      </tp>
      <tp>
        <v>1.0417000000000001</v>
        <stp/>
        <stp>##V3_BDPV12</stp>
        <stp>EURUSD Curncy</stp>
        <stp>LAST_PRICE</stp>
        <stp>[Crispin Spreadsheet.xlsx]OEI!R739C13</stp>
        <tr r="M739" s="1"/>
      </tp>
      <tp>
        <v>1.0417000000000001</v>
        <stp/>
        <stp>##V3_BDPV12</stp>
        <stp>EURUSD Curncy</stp>
        <stp>LAST_PRICE</stp>
        <stp>[Crispin Spreadsheet.xlsx]OEI!R734C13</stp>
        <tr r="M734" s="1"/>
      </tp>
      <tp>
        <v>1.0417000000000001</v>
        <stp/>
        <stp>##V3_BDPV12</stp>
        <stp>EURUSD Curncy</stp>
        <stp>LAST_PRICE</stp>
        <stp>[Crispin Spreadsheet.xlsx]OEI!R735C13</stp>
        <tr r="M735" s="1"/>
      </tp>
      <tp>
        <v>1.0417000000000001</v>
        <stp/>
        <stp>##V3_BDPV12</stp>
        <stp>EURUSD Curncy</stp>
        <stp>LAST_PRICE</stp>
        <stp>[Crispin Spreadsheet.xlsx]OEI!R736C13</stp>
        <tr r="M736" s="1"/>
      </tp>
      <tp>
        <v>1.0417000000000001</v>
        <stp/>
        <stp>##V3_BDPV12</stp>
        <stp>EURUSD Curncy</stp>
        <stp>LAST_PRICE</stp>
        <stp>[Crispin Spreadsheet.xlsx]OEI!R737C13</stp>
        <tr r="M737" s="1"/>
      </tp>
      <tp>
        <v>1.0417000000000001</v>
        <stp/>
        <stp>##V3_BDPV12</stp>
        <stp>EURUSD Curncy</stp>
        <stp>LAST_PRICE</stp>
        <stp>[Crispin Spreadsheet.xlsx]OEI!R730C13</stp>
        <tr r="M730" s="1"/>
      </tp>
      <tp>
        <v>1.0417000000000001</v>
        <stp/>
        <stp>##V3_BDPV12</stp>
        <stp>EURUSD Curncy</stp>
        <stp>LAST_PRICE</stp>
        <stp>[Crispin Spreadsheet.xlsx]OEI!R731C13</stp>
        <tr r="M731" s="1"/>
      </tp>
      <tp>
        <v>1.0417000000000001</v>
        <stp/>
        <stp>##V3_BDPV12</stp>
        <stp>EURUSD Curncy</stp>
        <stp>LAST_PRICE</stp>
        <stp>[Crispin Spreadsheet.xlsx]OEI!R732C13</stp>
        <tr r="M732" s="1"/>
      </tp>
      <tp>
        <v>1.0417000000000001</v>
        <stp/>
        <stp>##V3_BDPV12</stp>
        <stp>EURUSD Curncy</stp>
        <stp>LAST_PRICE</stp>
        <stp>[Crispin Spreadsheet.xlsx]OEI!R733C13</stp>
        <tr r="M733" s="1"/>
      </tp>
      <tp>
        <v>1.0417000000000001</v>
        <stp/>
        <stp>##V3_BDPV12</stp>
        <stp>EURUSD Curncy</stp>
        <stp>LAST_PRICE</stp>
        <stp>[Crispin Spreadsheet.xlsx]OEI!R728C13</stp>
        <tr r="M728" s="1"/>
      </tp>
      <tp>
        <v>1.0417000000000001</v>
        <stp/>
        <stp>##V3_BDPV12</stp>
        <stp>EURUSD Curncy</stp>
        <stp>LAST_PRICE</stp>
        <stp>[Crispin Spreadsheet.xlsx]OEI!R729C13</stp>
        <tr r="M729" s="1"/>
      </tp>
      <tp>
        <v>1.0417000000000001</v>
        <stp/>
        <stp>##V3_BDPV12</stp>
        <stp>EURUSD Curncy</stp>
        <stp>LAST_PRICE</stp>
        <stp>[Crispin Spreadsheet.xlsx]OEI!R724C13</stp>
        <tr r="M724" s="1"/>
      </tp>
      <tp>
        <v>1.0417000000000001</v>
        <stp/>
        <stp>##V3_BDPV12</stp>
        <stp>EURUSD Curncy</stp>
        <stp>LAST_PRICE</stp>
        <stp>[Crispin Spreadsheet.xlsx]OEI!R725C13</stp>
        <tr r="M725" s="1"/>
      </tp>
      <tp>
        <v>1.0417000000000001</v>
        <stp/>
        <stp>##V3_BDPV12</stp>
        <stp>EURUSD Curncy</stp>
        <stp>LAST_PRICE</stp>
        <stp>[Crispin Spreadsheet.xlsx]OEI!R726C13</stp>
        <tr r="M726" s="1"/>
      </tp>
      <tp>
        <v>1.0417000000000001</v>
        <stp/>
        <stp>##V3_BDPV12</stp>
        <stp>EURUSD Curncy</stp>
        <stp>LAST_PRICE</stp>
        <stp>[Crispin Spreadsheet.xlsx]OEI!R727C13</stp>
        <tr r="M727" s="1"/>
      </tp>
      <tp>
        <v>1.0417000000000001</v>
        <stp/>
        <stp>##V3_BDPV12</stp>
        <stp>EURUSD Curncy</stp>
        <stp>LAST_PRICE</stp>
        <stp>[Crispin Spreadsheet.xlsx]OEI!R720C13</stp>
        <tr r="M720" s="1"/>
      </tp>
      <tp>
        <v>1.0417000000000001</v>
        <stp/>
        <stp>##V3_BDPV12</stp>
        <stp>EURUSD Curncy</stp>
        <stp>LAST_PRICE</stp>
        <stp>[Crispin Spreadsheet.xlsx]OEI!R721C13</stp>
        <tr r="M721" s="1"/>
      </tp>
      <tp>
        <v>1.0417000000000001</v>
        <stp/>
        <stp>##V3_BDPV12</stp>
        <stp>EURUSD Curncy</stp>
        <stp>LAST_PRICE</stp>
        <stp>[Crispin Spreadsheet.xlsx]OEI!R722C13</stp>
        <tr r="M722" s="1"/>
      </tp>
      <tp>
        <v>1.0417000000000001</v>
        <stp/>
        <stp>##V3_BDPV12</stp>
        <stp>EURUSD Curncy</stp>
        <stp>LAST_PRICE</stp>
        <stp>[Crispin Spreadsheet.xlsx]OEI!R723C13</stp>
        <tr r="M723" s="1"/>
      </tp>
      <tp>
        <v>1.0417000000000001</v>
        <stp/>
        <stp>##V3_BDPV12</stp>
        <stp>EURUSD Curncy</stp>
        <stp>LAST_PRICE</stp>
        <stp>[Crispin Spreadsheet.xlsx]OEI!R758C13</stp>
        <tr r="M758" s="1"/>
      </tp>
      <tp>
        <v>1.0417000000000001</v>
        <stp/>
        <stp>##V3_BDPV12</stp>
        <stp>EURUSD Curncy</stp>
        <stp>LAST_PRICE</stp>
        <stp>[Crispin Spreadsheet.xlsx]OEI!R759C13</stp>
        <tr r="M759" s="1"/>
      </tp>
      <tp>
        <v>1.0417000000000001</v>
        <stp/>
        <stp>##V3_BDPV12</stp>
        <stp>EURUSD Curncy</stp>
        <stp>LAST_PRICE</stp>
        <stp>[Crispin Spreadsheet.xlsx]OEI!R754C13</stp>
        <tr r="M754" s="1"/>
      </tp>
      <tp>
        <v>1.0417000000000001</v>
        <stp/>
        <stp>##V3_BDPV12</stp>
        <stp>EURUSD Curncy</stp>
        <stp>LAST_PRICE</stp>
        <stp>[Crispin Spreadsheet.xlsx]OEI!R755C13</stp>
        <tr r="M755" s="1"/>
      </tp>
      <tp>
        <v>1.0417000000000001</v>
        <stp/>
        <stp>##V3_BDPV12</stp>
        <stp>EURUSD Curncy</stp>
        <stp>LAST_PRICE</stp>
        <stp>[Crispin Spreadsheet.xlsx]OEI!R756C13</stp>
        <tr r="M756" s="1"/>
      </tp>
      <tp>
        <v>1.0417000000000001</v>
        <stp/>
        <stp>##V3_BDPV12</stp>
        <stp>EURUSD Curncy</stp>
        <stp>LAST_PRICE</stp>
        <stp>[Crispin Spreadsheet.xlsx]OEI!R757C13</stp>
        <tr r="M757" s="1"/>
      </tp>
      <tp>
        <v>1.0417000000000001</v>
        <stp/>
        <stp>##V3_BDPV12</stp>
        <stp>EURUSD Curncy</stp>
        <stp>LAST_PRICE</stp>
        <stp>[Crispin Spreadsheet.xlsx]OEI!R750C13</stp>
        <tr r="M750" s="1"/>
      </tp>
      <tp>
        <v>1.0417000000000001</v>
        <stp/>
        <stp>##V3_BDPV12</stp>
        <stp>EURUSD Curncy</stp>
        <stp>LAST_PRICE</stp>
        <stp>[Crispin Spreadsheet.xlsx]OEI!R751C13</stp>
        <tr r="M751" s="1"/>
      </tp>
      <tp>
        <v>1.0417000000000001</v>
        <stp/>
        <stp>##V3_BDPV12</stp>
        <stp>EURUSD Curncy</stp>
        <stp>LAST_PRICE</stp>
        <stp>[Crispin Spreadsheet.xlsx]OEI!R752C13</stp>
        <tr r="M752" s="1"/>
      </tp>
      <tp>
        <v>1.0417000000000001</v>
        <stp/>
        <stp>##V3_BDPV12</stp>
        <stp>EURUSD Curncy</stp>
        <stp>LAST_PRICE</stp>
        <stp>[Crispin Spreadsheet.xlsx]OEI!R753C13</stp>
        <tr r="M753" s="1"/>
      </tp>
      <tp>
        <v>1.0417000000000001</v>
        <stp/>
        <stp>##V3_BDPV12</stp>
        <stp>EURUSD Curncy</stp>
        <stp>LAST_PRICE</stp>
        <stp>[Crispin Spreadsheet.xlsx]OEI!R748C13</stp>
        <tr r="M748" s="1"/>
      </tp>
      <tp>
        <v>1.0417000000000001</v>
        <stp/>
        <stp>##V3_BDPV12</stp>
        <stp>EURUSD Curncy</stp>
        <stp>LAST_PRICE</stp>
        <stp>[Crispin Spreadsheet.xlsx]OEI!R749C13</stp>
        <tr r="M749" s="1"/>
      </tp>
      <tp>
        <v>1.0417000000000001</v>
        <stp/>
        <stp>##V3_BDPV12</stp>
        <stp>EURUSD Curncy</stp>
        <stp>LAST_PRICE</stp>
        <stp>[Crispin Spreadsheet.xlsx]OEI!R744C13</stp>
        <tr r="M744" s="1"/>
      </tp>
      <tp>
        <v>1.0417000000000001</v>
        <stp/>
        <stp>##V3_BDPV12</stp>
        <stp>EURUSD Curncy</stp>
        <stp>LAST_PRICE</stp>
        <stp>[Crispin Spreadsheet.xlsx]OEI!R745C13</stp>
        <tr r="M745" s="1"/>
      </tp>
      <tp>
        <v>1.0417000000000001</v>
        <stp/>
        <stp>##V3_BDPV12</stp>
        <stp>EURUSD Curncy</stp>
        <stp>LAST_PRICE</stp>
        <stp>[Crispin Spreadsheet.xlsx]OEI!R746C13</stp>
        <tr r="M746" s="1"/>
      </tp>
      <tp>
        <v>1.0417000000000001</v>
        <stp/>
        <stp>##V3_BDPV12</stp>
        <stp>EURUSD Curncy</stp>
        <stp>LAST_PRICE</stp>
        <stp>[Crispin Spreadsheet.xlsx]OEI!R747C13</stp>
        <tr r="M747" s="1"/>
      </tp>
      <tp>
        <v>1.0417000000000001</v>
        <stp/>
        <stp>##V3_BDPV12</stp>
        <stp>EURUSD Curncy</stp>
        <stp>LAST_PRICE</stp>
        <stp>[Crispin Spreadsheet.xlsx]OEI!R740C13</stp>
        <tr r="M740" s="1"/>
      </tp>
      <tp>
        <v>1.0417000000000001</v>
        <stp/>
        <stp>##V3_BDPV12</stp>
        <stp>EURUSD Curncy</stp>
        <stp>LAST_PRICE</stp>
        <stp>[Crispin Spreadsheet.xlsx]OEI!R741C13</stp>
        <tr r="M741" s="1"/>
      </tp>
      <tp>
        <v>1.0417000000000001</v>
        <stp/>
        <stp>##V3_BDPV12</stp>
        <stp>EURUSD Curncy</stp>
        <stp>LAST_PRICE</stp>
        <stp>[Crispin Spreadsheet.xlsx]OEI!R742C13</stp>
        <tr r="M742" s="1"/>
      </tp>
      <tp>
        <v>1.0417000000000001</v>
        <stp/>
        <stp>##V3_BDPV12</stp>
        <stp>EURUSD Curncy</stp>
        <stp>LAST_PRICE</stp>
        <stp>[Crispin Spreadsheet.xlsx]OEI!R743C13</stp>
        <tr r="M743" s="1"/>
      </tp>
      <tp>
        <v>1.0417000000000001</v>
        <stp/>
        <stp>##V3_BDPV12</stp>
        <stp>EURUSD Curncy</stp>
        <stp>LAST_PRICE</stp>
        <stp>[Crispin Spreadsheet.xlsx]OEI!R778C13</stp>
        <tr r="M778" s="1"/>
      </tp>
      <tp>
        <v>1.0417000000000001</v>
        <stp/>
        <stp>##V3_BDPV12</stp>
        <stp>EURUSD Curncy</stp>
        <stp>LAST_PRICE</stp>
        <stp>[Crispin Spreadsheet.xlsx]OEI!R779C13</stp>
        <tr r="M779" s="1"/>
      </tp>
      <tp>
        <v>1.0417000000000001</v>
        <stp/>
        <stp>##V3_BDPV12</stp>
        <stp>EURUSD Curncy</stp>
        <stp>LAST_PRICE</stp>
        <stp>[Crispin Spreadsheet.xlsx]OEI!R774C13</stp>
        <tr r="M774" s="1"/>
      </tp>
      <tp>
        <v>1.0417000000000001</v>
        <stp/>
        <stp>##V3_BDPV12</stp>
        <stp>EURUSD Curncy</stp>
        <stp>LAST_PRICE</stp>
        <stp>[Crispin Spreadsheet.xlsx]OEI!R775C13</stp>
        <tr r="M775" s="1"/>
      </tp>
      <tp>
        <v>1.0417000000000001</v>
        <stp/>
        <stp>##V3_BDPV12</stp>
        <stp>EURUSD Curncy</stp>
        <stp>LAST_PRICE</stp>
        <stp>[Crispin Spreadsheet.xlsx]OEI!R776C13</stp>
        <tr r="M776" s="1"/>
      </tp>
      <tp>
        <v>1.0417000000000001</v>
        <stp/>
        <stp>##V3_BDPV12</stp>
        <stp>EURUSD Curncy</stp>
        <stp>LAST_PRICE</stp>
        <stp>[Crispin Spreadsheet.xlsx]OEI!R777C13</stp>
        <tr r="M777" s="1"/>
      </tp>
      <tp>
        <v>1.0417000000000001</v>
        <stp/>
        <stp>##V3_BDPV12</stp>
        <stp>EURUSD Curncy</stp>
        <stp>LAST_PRICE</stp>
        <stp>[Crispin Spreadsheet.xlsx]OEI!R770C13</stp>
        <tr r="M770" s="1"/>
      </tp>
      <tp>
        <v>1.0417000000000001</v>
        <stp/>
        <stp>##V3_BDPV12</stp>
        <stp>EURUSD Curncy</stp>
        <stp>LAST_PRICE</stp>
        <stp>[Crispin Spreadsheet.xlsx]OEI!R771C13</stp>
        <tr r="M771" s="1"/>
      </tp>
      <tp>
        <v>1.0417000000000001</v>
        <stp/>
        <stp>##V3_BDPV12</stp>
        <stp>EURUSD Curncy</stp>
        <stp>LAST_PRICE</stp>
        <stp>[Crispin Spreadsheet.xlsx]OEI!R772C13</stp>
        <tr r="M772" s="1"/>
      </tp>
      <tp>
        <v>1.0417000000000001</v>
        <stp/>
        <stp>##V3_BDPV12</stp>
        <stp>EURUSD Curncy</stp>
        <stp>LAST_PRICE</stp>
        <stp>[Crispin Spreadsheet.xlsx]OEI!R773C13</stp>
        <tr r="M773" s="1"/>
      </tp>
      <tp>
        <v>1.0417000000000001</v>
        <stp/>
        <stp>##V3_BDPV12</stp>
        <stp>EURUSD Curncy</stp>
        <stp>LAST_PRICE</stp>
        <stp>[Crispin Spreadsheet.xlsx]OEI!R768C13</stp>
        <tr r="M768" s="1"/>
      </tp>
      <tp>
        <v>1.0417000000000001</v>
        <stp/>
        <stp>##V3_BDPV12</stp>
        <stp>EURUSD Curncy</stp>
        <stp>LAST_PRICE</stp>
        <stp>[Crispin Spreadsheet.xlsx]OEI!R769C13</stp>
        <tr r="M769" s="1"/>
      </tp>
      <tp>
        <v>1.0417000000000001</v>
        <stp/>
        <stp>##V3_BDPV12</stp>
        <stp>EURUSD Curncy</stp>
        <stp>LAST_PRICE</stp>
        <stp>[Crispin Spreadsheet.xlsx]OEI!R764C13</stp>
        <tr r="M764" s="1"/>
      </tp>
      <tp>
        <v>1.0417000000000001</v>
        <stp/>
        <stp>##V3_BDPV12</stp>
        <stp>EURUSD Curncy</stp>
        <stp>LAST_PRICE</stp>
        <stp>[Crispin Spreadsheet.xlsx]OEI!R765C13</stp>
        <tr r="M765" s="1"/>
      </tp>
      <tp>
        <v>1.0417000000000001</v>
        <stp/>
        <stp>##V3_BDPV12</stp>
        <stp>EURUSD Curncy</stp>
        <stp>LAST_PRICE</stp>
        <stp>[Crispin Spreadsheet.xlsx]OEI!R766C13</stp>
        <tr r="M766" s="1"/>
      </tp>
      <tp>
        <v>1.0417000000000001</v>
        <stp/>
        <stp>##V3_BDPV12</stp>
        <stp>EURUSD Curncy</stp>
        <stp>LAST_PRICE</stp>
        <stp>[Crispin Spreadsheet.xlsx]OEI!R767C13</stp>
        <tr r="M767" s="1"/>
      </tp>
      <tp>
        <v>1.0417000000000001</v>
        <stp/>
        <stp>##V3_BDPV12</stp>
        <stp>EURUSD Curncy</stp>
        <stp>LAST_PRICE</stp>
        <stp>[Crispin Spreadsheet.xlsx]OEI!R760C13</stp>
        <tr r="M760" s="1"/>
      </tp>
      <tp>
        <v>1.0417000000000001</v>
        <stp/>
        <stp>##V3_BDPV12</stp>
        <stp>EURUSD Curncy</stp>
        <stp>LAST_PRICE</stp>
        <stp>[Crispin Spreadsheet.xlsx]OEI!R761C13</stp>
        <tr r="M761" s="1"/>
      </tp>
      <tp>
        <v>1.0417000000000001</v>
        <stp/>
        <stp>##V3_BDPV12</stp>
        <stp>EURUSD Curncy</stp>
        <stp>LAST_PRICE</stp>
        <stp>[Crispin Spreadsheet.xlsx]OEI!R762C13</stp>
        <tr r="M762" s="1"/>
      </tp>
      <tp>
        <v>1.0417000000000001</v>
        <stp/>
        <stp>##V3_BDPV12</stp>
        <stp>EURUSD Curncy</stp>
        <stp>LAST_PRICE</stp>
        <stp>[Crispin Spreadsheet.xlsx]OEI!R763C13</stp>
        <tr r="M763" s="1"/>
      </tp>
      <tp>
        <v>1.0417000000000001</v>
        <stp/>
        <stp>##V3_BDPV12</stp>
        <stp>EURUSD Curncy</stp>
        <stp>LAST_PRICE</stp>
        <stp>[Crispin Spreadsheet.xlsx]OEI!R798C13</stp>
        <tr r="M798" s="1"/>
      </tp>
      <tp>
        <v>1.0417000000000001</v>
        <stp/>
        <stp>##V3_BDPV12</stp>
        <stp>EURUSD Curncy</stp>
        <stp>LAST_PRICE</stp>
        <stp>[Crispin Spreadsheet.xlsx]OEI!R799C13</stp>
        <tr r="M799" s="1"/>
      </tp>
      <tp>
        <v>1.0417000000000001</v>
        <stp/>
        <stp>##V3_BDPV12</stp>
        <stp>EURUSD Curncy</stp>
        <stp>LAST_PRICE</stp>
        <stp>[Crispin Spreadsheet.xlsx]OEI!R794C13</stp>
        <tr r="M794" s="1"/>
      </tp>
      <tp>
        <v>1.0417000000000001</v>
        <stp/>
        <stp>##V3_BDPV12</stp>
        <stp>EURUSD Curncy</stp>
        <stp>LAST_PRICE</stp>
        <stp>[Crispin Spreadsheet.xlsx]OEI!R795C13</stp>
        <tr r="M795" s="1"/>
      </tp>
      <tp>
        <v>1.0417000000000001</v>
        <stp/>
        <stp>##V3_BDPV12</stp>
        <stp>EURUSD Curncy</stp>
        <stp>LAST_PRICE</stp>
        <stp>[Crispin Spreadsheet.xlsx]OEI!R796C13</stp>
        <tr r="M796" s="1"/>
      </tp>
      <tp>
        <v>1.0417000000000001</v>
        <stp/>
        <stp>##V3_BDPV12</stp>
        <stp>EURUSD Curncy</stp>
        <stp>LAST_PRICE</stp>
        <stp>[Crispin Spreadsheet.xlsx]OEI!R797C13</stp>
        <tr r="M797" s="1"/>
      </tp>
      <tp>
        <v>1.0417000000000001</v>
        <stp/>
        <stp>##V3_BDPV12</stp>
        <stp>EURUSD Curncy</stp>
        <stp>LAST_PRICE</stp>
        <stp>[Crispin Spreadsheet.xlsx]OEI!R790C13</stp>
        <tr r="M790" s="1"/>
      </tp>
      <tp>
        <v>1.0417000000000001</v>
        <stp/>
        <stp>##V3_BDPV12</stp>
        <stp>EURUSD Curncy</stp>
        <stp>LAST_PRICE</stp>
        <stp>[Crispin Spreadsheet.xlsx]OEI!R791C13</stp>
        <tr r="M791" s="1"/>
      </tp>
      <tp>
        <v>1.0417000000000001</v>
        <stp/>
        <stp>##V3_BDPV12</stp>
        <stp>EURUSD Curncy</stp>
        <stp>LAST_PRICE</stp>
        <stp>[Crispin Spreadsheet.xlsx]OEI!R792C13</stp>
        <tr r="M792" s="1"/>
      </tp>
      <tp>
        <v>1.0417000000000001</v>
        <stp/>
        <stp>##V3_BDPV12</stp>
        <stp>EURUSD Curncy</stp>
        <stp>LAST_PRICE</stp>
        <stp>[Crispin Spreadsheet.xlsx]OEI!R793C13</stp>
        <tr r="M793" s="1"/>
      </tp>
      <tp>
        <v>1.0417000000000001</v>
        <stp/>
        <stp>##V3_BDPV12</stp>
        <stp>EURUSD Curncy</stp>
        <stp>LAST_PRICE</stp>
        <stp>[Crispin Spreadsheet.xlsx]OEI!R788C13</stp>
        <tr r="M788" s="1"/>
      </tp>
      <tp>
        <v>1.0417000000000001</v>
        <stp/>
        <stp>##V3_BDPV12</stp>
        <stp>EURUSD Curncy</stp>
        <stp>LAST_PRICE</stp>
        <stp>[Crispin Spreadsheet.xlsx]OEI!R789C13</stp>
        <tr r="M789" s="1"/>
      </tp>
      <tp>
        <v>1.0417000000000001</v>
        <stp/>
        <stp>##V3_BDPV12</stp>
        <stp>EURUSD Curncy</stp>
        <stp>LAST_PRICE</stp>
        <stp>[Crispin Spreadsheet.xlsx]OEI!R784C13</stp>
        <tr r="M784" s="1"/>
      </tp>
      <tp>
        <v>1.0417000000000001</v>
        <stp/>
        <stp>##V3_BDPV12</stp>
        <stp>EURUSD Curncy</stp>
        <stp>LAST_PRICE</stp>
        <stp>[Crispin Spreadsheet.xlsx]OEI!R785C13</stp>
        <tr r="M785" s="1"/>
      </tp>
      <tp>
        <v>1.0417000000000001</v>
        <stp/>
        <stp>##V3_BDPV12</stp>
        <stp>EURUSD Curncy</stp>
        <stp>LAST_PRICE</stp>
        <stp>[Crispin Spreadsheet.xlsx]OEI!R786C13</stp>
        <tr r="M786" s="1"/>
      </tp>
      <tp>
        <v>1.0417000000000001</v>
        <stp/>
        <stp>##V3_BDPV12</stp>
        <stp>EURUSD Curncy</stp>
        <stp>LAST_PRICE</stp>
        <stp>[Crispin Spreadsheet.xlsx]OEI!R787C13</stp>
        <tr r="M787" s="1"/>
      </tp>
      <tp>
        <v>1.0417000000000001</v>
        <stp/>
        <stp>##V3_BDPV12</stp>
        <stp>EURUSD Curncy</stp>
        <stp>LAST_PRICE</stp>
        <stp>[Crispin Spreadsheet.xlsx]OEI!R780C13</stp>
        <tr r="M780" s="1"/>
      </tp>
      <tp>
        <v>1.0417000000000001</v>
        <stp/>
        <stp>##V3_BDPV12</stp>
        <stp>EURUSD Curncy</stp>
        <stp>LAST_PRICE</stp>
        <stp>[Crispin Spreadsheet.xlsx]OEI!R781C13</stp>
        <tr r="M781" s="1"/>
      </tp>
      <tp>
        <v>1.0417000000000001</v>
        <stp/>
        <stp>##V3_BDPV12</stp>
        <stp>EURUSD Curncy</stp>
        <stp>LAST_PRICE</stp>
        <stp>[Crispin Spreadsheet.xlsx]OEI!R782C13</stp>
        <tr r="M782" s="1"/>
      </tp>
      <tp>
        <v>1.0417000000000001</v>
        <stp/>
        <stp>##V3_BDPV12</stp>
        <stp>EURUSD Curncy</stp>
        <stp>LAST_PRICE</stp>
        <stp>[Crispin Spreadsheet.xlsx]OEI!R783C13</stp>
        <tr r="M783" s="1"/>
      </tp>
      <tp>
        <v>1.0417000000000001</v>
        <stp/>
        <stp>##V3_BDPV12</stp>
        <stp>EURUSD Curncy</stp>
        <stp>LAST_PRICE</stp>
        <stp>[Crispin Spreadsheet.xlsx]OEI!R610C13</stp>
        <tr r="M610" s="1"/>
      </tp>
      <tp>
        <v>1.0417000000000001</v>
        <stp/>
        <stp>##V3_BDPV12</stp>
        <stp>EURUSD Curncy</stp>
        <stp>LAST_PRICE</stp>
        <stp>[Crispin Spreadsheet.xlsx]OEI!R600C13</stp>
        <tr r="M600" s="1"/>
      </tp>
      <tp>
        <v>1.0417000000000001</v>
        <stp/>
        <stp>##V3_BDPV12</stp>
        <stp>EURUSD Curncy</stp>
        <stp>LAST_PRICE</stp>
        <stp>[Crispin Spreadsheet.xlsx]OEI!R602C13</stp>
        <tr r="M602" s="1"/>
      </tp>
      <tp>
        <v>1.0417000000000001</v>
        <stp/>
        <stp>##V3_BDPV12</stp>
        <stp>EURUSD Curncy</stp>
        <stp>LAST_PRICE</stp>
        <stp>[Crispin Spreadsheet.xlsx]OEI!R658C13</stp>
        <tr r="M658" s="1"/>
      </tp>
      <tp>
        <v>1.0417000000000001</v>
        <stp/>
        <stp>##V3_BDPV12</stp>
        <stp>EURUSD Curncy</stp>
        <stp>LAST_PRICE</stp>
        <stp>[Crispin Spreadsheet.xlsx]OEI!R659C13</stp>
        <tr r="M659" s="1"/>
      </tp>
      <tp>
        <v>1.0417000000000001</v>
        <stp/>
        <stp>##V3_BDPV12</stp>
        <stp>EURUSD Curncy</stp>
        <stp>LAST_PRICE</stp>
        <stp>[Crispin Spreadsheet.xlsx]OEI!R654C13</stp>
        <tr r="M654" s="1"/>
      </tp>
      <tp>
        <v>1.0417000000000001</v>
        <stp/>
        <stp>##V3_BDPV12</stp>
        <stp>EURUSD Curncy</stp>
        <stp>LAST_PRICE</stp>
        <stp>[Crispin Spreadsheet.xlsx]OEI!R655C13</stp>
        <tr r="M655" s="1"/>
      </tp>
      <tp>
        <v>1.0417000000000001</v>
        <stp/>
        <stp>##V3_BDPV12</stp>
        <stp>EURUSD Curncy</stp>
        <stp>LAST_PRICE</stp>
        <stp>[Crispin Spreadsheet.xlsx]OEI!R656C13</stp>
        <tr r="M656" s="1"/>
      </tp>
      <tp>
        <v>1.0417000000000001</v>
        <stp/>
        <stp>##V3_BDPV12</stp>
        <stp>EURUSD Curncy</stp>
        <stp>LAST_PRICE</stp>
        <stp>[Crispin Spreadsheet.xlsx]OEI!R657C13</stp>
        <tr r="M657" s="1"/>
      </tp>
      <tp>
        <v>1.0417000000000001</v>
        <stp/>
        <stp>##V3_BDPV12</stp>
        <stp>EURUSD Curncy</stp>
        <stp>LAST_PRICE</stp>
        <stp>[Crispin Spreadsheet.xlsx]OEI!R650C13</stp>
        <tr r="M650" s="1"/>
      </tp>
      <tp>
        <v>1.0417000000000001</v>
        <stp/>
        <stp>##V3_BDPV12</stp>
        <stp>EURUSD Curncy</stp>
        <stp>LAST_PRICE</stp>
        <stp>[Crispin Spreadsheet.xlsx]OEI!R651C13</stp>
        <tr r="M651" s="1"/>
      </tp>
      <tp>
        <v>1.0417000000000001</v>
        <stp/>
        <stp>##V3_BDPV12</stp>
        <stp>EURUSD Curncy</stp>
        <stp>LAST_PRICE</stp>
        <stp>[Crispin Spreadsheet.xlsx]OEI!R652C13</stp>
        <tr r="M652" s="1"/>
      </tp>
      <tp>
        <v>1.0417000000000001</v>
        <stp/>
        <stp>##V3_BDPV12</stp>
        <stp>EURUSD Curncy</stp>
        <stp>LAST_PRICE</stp>
        <stp>[Crispin Spreadsheet.xlsx]OEI!R653C13</stp>
        <tr r="M653" s="1"/>
      </tp>
      <tp>
        <v>1.0417000000000001</v>
        <stp/>
        <stp>##V3_BDPV12</stp>
        <stp>EURUSD Curncy</stp>
        <stp>LAST_PRICE</stp>
        <stp>[Crispin Spreadsheet.xlsx]OEI!R648C13</stp>
        <tr r="M648" s="1"/>
      </tp>
      <tp>
        <v>1.0417000000000001</v>
        <stp/>
        <stp>##V3_BDPV12</stp>
        <stp>EURUSD Curncy</stp>
        <stp>LAST_PRICE</stp>
        <stp>[Crispin Spreadsheet.xlsx]OEI!R649C13</stp>
        <tr r="M649" s="1"/>
      </tp>
      <tp>
        <v>1.0417000000000001</v>
        <stp/>
        <stp>##V3_BDPV12</stp>
        <stp>EURUSD Curncy</stp>
        <stp>LAST_PRICE</stp>
        <stp>[Crispin Spreadsheet.xlsx]OEI!R644C13</stp>
        <tr r="M644" s="1"/>
      </tp>
      <tp>
        <v>1.0417000000000001</v>
        <stp/>
        <stp>##V3_BDPV12</stp>
        <stp>EURUSD Curncy</stp>
        <stp>LAST_PRICE</stp>
        <stp>[Crispin Spreadsheet.xlsx]OEI!R645C13</stp>
        <tr r="M645" s="1"/>
      </tp>
      <tp>
        <v>1.0417000000000001</v>
        <stp/>
        <stp>##V3_BDPV12</stp>
        <stp>EURUSD Curncy</stp>
        <stp>LAST_PRICE</stp>
        <stp>[Crispin Spreadsheet.xlsx]OEI!R646C13</stp>
        <tr r="M646" s="1"/>
      </tp>
      <tp>
        <v>1.0417000000000001</v>
        <stp/>
        <stp>##V3_BDPV12</stp>
        <stp>EURUSD Curncy</stp>
        <stp>LAST_PRICE</stp>
        <stp>[Crispin Spreadsheet.xlsx]OEI!R647C13</stp>
        <tr r="M647" s="1"/>
      </tp>
      <tp>
        <v>1.0417000000000001</v>
        <stp/>
        <stp>##V3_BDPV12</stp>
        <stp>EURUSD Curncy</stp>
        <stp>LAST_PRICE</stp>
        <stp>[Crispin Spreadsheet.xlsx]OEI!R640C13</stp>
        <tr r="M640" s="1"/>
      </tp>
      <tp>
        <v>1.0417000000000001</v>
        <stp/>
        <stp>##V3_BDPV12</stp>
        <stp>EURUSD Curncy</stp>
        <stp>LAST_PRICE</stp>
        <stp>[Crispin Spreadsheet.xlsx]OEI!R641C13</stp>
        <tr r="M641" s="1"/>
      </tp>
      <tp>
        <v>1.0417000000000001</v>
        <stp/>
        <stp>##V3_BDPV12</stp>
        <stp>EURUSD Curncy</stp>
        <stp>LAST_PRICE</stp>
        <stp>[Crispin Spreadsheet.xlsx]OEI!R642C13</stp>
        <tr r="M642" s="1"/>
      </tp>
      <tp>
        <v>1.0417000000000001</v>
        <stp/>
        <stp>##V3_BDPV12</stp>
        <stp>EURUSD Curncy</stp>
        <stp>LAST_PRICE</stp>
        <stp>[Crispin Spreadsheet.xlsx]OEI!R643C13</stp>
        <tr r="M643" s="1"/>
      </tp>
      <tp>
        <v>1.0417000000000001</v>
        <stp/>
        <stp>##V3_BDPV12</stp>
        <stp>EURUSD Curncy</stp>
        <stp>LAST_PRICE</stp>
        <stp>[Crispin Spreadsheet.xlsx]OEI!R678C13</stp>
        <tr r="M678" s="1"/>
      </tp>
      <tp>
        <v>1.0417000000000001</v>
        <stp/>
        <stp>##V3_BDPV12</stp>
        <stp>EURUSD Curncy</stp>
        <stp>LAST_PRICE</stp>
        <stp>[Crispin Spreadsheet.xlsx]OEI!R679C13</stp>
        <tr r="M679" s="1"/>
      </tp>
      <tp>
        <v>1.0417000000000001</v>
        <stp/>
        <stp>##V3_BDPV12</stp>
        <stp>EURUSD Curncy</stp>
        <stp>LAST_PRICE</stp>
        <stp>[Crispin Spreadsheet.xlsx]OEI!R674C13</stp>
        <tr r="M674" s="1"/>
      </tp>
      <tp>
        <v>1.0417000000000001</v>
        <stp/>
        <stp>##V3_BDPV12</stp>
        <stp>EURUSD Curncy</stp>
        <stp>LAST_PRICE</stp>
        <stp>[Crispin Spreadsheet.xlsx]OEI!R675C13</stp>
        <tr r="M675" s="1"/>
      </tp>
      <tp>
        <v>1.0417000000000001</v>
        <stp/>
        <stp>##V3_BDPV12</stp>
        <stp>EURUSD Curncy</stp>
        <stp>LAST_PRICE</stp>
        <stp>[Crispin Spreadsheet.xlsx]OEI!R676C13</stp>
        <tr r="M676" s="1"/>
      </tp>
      <tp>
        <v>1.0417000000000001</v>
        <stp/>
        <stp>##V3_BDPV12</stp>
        <stp>EURUSD Curncy</stp>
        <stp>LAST_PRICE</stp>
        <stp>[Crispin Spreadsheet.xlsx]OEI!R677C13</stp>
        <tr r="M677" s="1"/>
      </tp>
      <tp>
        <v>1.0417000000000001</v>
        <stp/>
        <stp>##V3_BDPV12</stp>
        <stp>EURUSD Curncy</stp>
        <stp>LAST_PRICE</stp>
        <stp>[Crispin Spreadsheet.xlsx]OEI!R670C13</stp>
        <tr r="M670" s="1"/>
      </tp>
      <tp>
        <v>1.0417000000000001</v>
        <stp/>
        <stp>##V3_BDPV12</stp>
        <stp>EURUSD Curncy</stp>
        <stp>LAST_PRICE</stp>
        <stp>[Crispin Spreadsheet.xlsx]OEI!R671C13</stp>
        <tr r="M671" s="1"/>
      </tp>
      <tp>
        <v>1.0417000000000001</v>
        <stp/>
        <stp>##V3_BDPV12</stp>
        <stp>EURUSD Curncy</stp>
        <stp>LAST_PRICE</stp>
        <stp>[Crispin Spreadsheet.xlsx]OEI!R672C13</stp>
        <tr r="M672" s="1"/>
      </tp>
      <tp>
        <v>1.0417000000000001</v>
        <stp/>
        <stp>##V3_BDPV12</stp>
        <stp>EURUSD Curncy</stp>
        <stp>LAST_PRICE</stp>
        <stp>[Crispin Spreadsheet.xlsx]OEI!R673C13</stp>
        <tr r="M673" s="1"/>
      </tp>
      <tp>
        <v>1.0417000000000001</v>
        <stp/>
        <stp>##V3_BDPV12</stp>
        <stp>EURUSD Curncy</stp>
        <stp>LAST_PRICE</stp>
        <stp>[Crispin Spreadsheet.xlsx]OEI!R668C13</stp>
        <tr r="M668" s="1"/>
      </tp>
      <tp>
        <v>1.0417000000000001</v>
        <stp/>
        <stp>##V3_BDPV12</stp>
        <stp>EURUSD Curncy</stp>
        <stp>LAST_PRICE</stp>
        <stp>[Crispin Spreadsheet.xlsx]OEI!R669C13</stp>
        <tr r="M669" s="1"/>
      </tp>
      <tp>
        <v>1.0417000000000001</v>
        <stp/>
        <stp>##V3_BDPV12</stp>
        <stp>EURUSD Curncy</stp>
        <stp>LAST_PRICE</stp>
        <stp>[Crispin Spreadsheet.xlsx]OEI!R664C13</stp>
        <tr r="M664" s="1"/>
      </tp>
      <tp>
        <v>1.0417000000000001</v>
        <stp/>
        <stp>##V3_BDPV12</stp>
        <stp>EURUSD Curncy</stp>
        <stp>LAST_PRICE</stp>
        <stp>[Crispin Spreadsheet.xlsx]OEI!R665C13</stp>
        <tr r="M665" s="1"/>
      </tp>
      <tp>
        <v>1.0417000000000001</v>
        <stp/>
        <stp>##V3_BDPV12</stp>
        <stp>EURUSD Curncy</stp>
        <stp>LAST_PRICE</stp>
        <stp>[Crispin Spreadsheet.xlsx]OEI!R666C13</stp>
        <tr r="M666" s="1"/>
      </tp>
      <tp>
        <v>1.0417000000000001</v>
        <stp/>
        <stp>##V3_BDPV12</stp>
        <stp>EURUSD Curncy</stp>
        <stp>LAST_PRICE</stp>
        <stp>[Crispin Spreadsheet.xlsx]OEI!R667C13</stp>
        <tr r="M667" s="1"/>
      </tp>
      <tp>
        <v>1.0417000000000001</v>
        <stp/>
        <stp>##V3_BDPV12</stp>
        <stp>EURUSD Curncy</stp>
        <stp>LAST_PRICE</stp>
        <stp>[Crispin Spreadsheet.xlsx]OEI!R660C13</stp>
        <tr r="M660" s="1"/>
      </tp>
      <tp>
        <v>1.0417000000000001</v>
        <stp/>
        <stp>##V3_BDPV12</stp>
        <stp>EURUSD Curncy</stp>
        <stp>LAST_PRICE</stp>
        <stp>[Crispin Spreadsheet.xlsx]OEI!R661C13</stp>
        <tr r="M661" s="1"/>
      </tp>
      <tp>
        <v>1.0417000000000001</v>
        <stp/>
        <stp>##V3_BDPV12</stp>
        <stp>EURUSD Curncy</stp>
        <stp>LAST_PRICE</stp>
        <stp>[Crispin Spreadsheet.xlsx]OEI!R662C13</stp>
        <tr r="M662" s="1"/>
      </tp>
      <tp>
        <v>1.0417000000000001</v>
        <stp/>
        <stp>##V3_BDPV12</stp>
        <stp>EURUSD Curncy</stp>
        <stp>LAST_PRICE</stp>
        <stp>[Crispin Spreadsheet.xlsx]OEI!R663C13</stp>
        <tr r="M663" s="1"/>
      </tp>
      <tp>
        <v>1.0417000000000001</v>
        <stp/>
        <stp>##V3_BDPV12</stp>
        <stp>EURUSD Curncy</stp>
        <stp>LAST_PRICE</stp>
        <stp>[Crispin Spreadsheet.xlsx]OEI!R698C13</stp>
        <tr r="M698" s="1"/>
      </tp>
      <tp>
        <v>1.0417000000000001</v>
        <stp/>
        <stp>##V3_BDPV12</stp>
        <stp>EURUSD Curncy</stp>
        <stp>LAST_PRICE</stp>
        <stp>[Crispin Spreadsheet.xlsx]OEI!R699C13</stp>
        <tr r="M699" s="1"/>
      </tp>
      <tp>
        <v>1.0417000000000001</v>
        <stp/>
        <stp>##V3_BDPV12</stp>
        <stp>EURUSD Curncy</stp>
        <stp>LAST_PRICE</stp>
        <stp>[Crispin Spreadsheet.xlsx]OEI!R694C13</stp>
        <tr r="M694" s="1"/>
      </tp>
      <tp>
        <v>1.0417000000000001</v>
        <stp/>
        <stp>##V3_BDPV12</stp>
        <stp>EURUSD Curncy</stp>
        <stp>LAST_PRICE</stp>
        <stp>[Crispin Spreadsheet.xlsx]OEI!R695C13</stp>
        <tr r="M695" s="1"/>
      </tp>
      <tp>
        <v>1.0417000000000001</v>
        <stp/>
        <stp>##V3_BDPV12</stp>
        <stp>EURUSD Curncy</stp>
        <stp>LAST_PRICE</stp>
        <stp>[Crispin Spreadsheet.xlsx]OEI!R696C13</stp>
        <tr r="M696" s="1"/>
      </tp>
      <tp>
        <v>1.0417000000000001</v>
        <stp/>
        <stp>##V3_BDPV12</stp>
        <stp>EURUSD Curncy</stp>
        <stp>LAST_PRICE</stp>
        <stp>[Crispin Spreadsheet.xlsx]OEI!R697C13</stp>
        <tr r="M697" s="1"/>
      </tp>
      <tp>
        <v>1.0417000000000001</v>
        <stp/>
        <stp>##V3_BDPV12</stp>
        <stp>EURUSD Curncy</stp>
        <stp>LAST_PRICE</stp>
        <stp>[Crispin Spreadsheet.xlsx]OEI!R690C13</stp>
        <tr r="M690" s="1"/>
      </tp>
      <tp>
        <v>1.0417000000000001</v>
        <stp/>
        <stp>##V3_BDPV12</stp>
        <stp>EURUSD Curncy</stp>
        <stp>LAST_PRICE</stp>
        <stp>[Crispin Spreadsheet.xlsx]OEI!R691C13</stp>
        <tr r="M691" s="1"/>
      </tp>
      <tp>
        <v>1.0417000000000001</v>
        <stp/>
        <stp>##V3_BDPV12</stp>
        <stp>EURUSD Curncy</stp>
        <stp>LAST_PRICE</stp>
        <stp>[Crispin Spreadsheet.xlsx]OEI!R692C13</stp>
        <tr r="M692" s="1"/>
      </tp>
      <tp>
        <v>1.0417000000000001</v>
        <stp/>
        <stp>##V3_BDPV12</stp>
        <stp>EURUSD Curncy</stp>
        <stp>LAST_PRICE</stp>
        <stp>[Crispin Spreadsheet.xlsx]OEI!R693C13</stp>
        <tr r="M693" s="1"/>
      </tp>
      <tp>
        <v>1.0417000000000001</v>
        <stp/>
        <stp>##V3_BDPV12</stp>
        <stp>EURUSD Curncy</stp>
        <stp>LAST_PRICE</stp>
        <stp>[Crispin Spreadsheet.xlsx]OEI!R688C13</stp>
        <tr r="M688" s="1"/>
      </tp>
      <tp>
        <v>1.0417000000000001</v>
        <stp/>
        <stp>##V3_BDPV12</stp>
        <stp>EURUSD Curncy</stp>
        <stp>LAST_PRICE</stp>
        <stp>[Crispin Spreadsheet.xlsx]OEI!R689C13</stp>
        <tr r="M689" s="1"/>
      </tp>
      <tp>
        <v>1.0417000000000001</v>
        <stp/>
        <stp>##V3_BDPV12</stp>
        <stp>EURUSD Curncy</stp>
        <stp>LAST_PRICE</stp>
        <stp>[Crispin Spreadsheet.xlsx]OEI!R684C13</stp>
        <tr r="M684" s="1"/>
      </tp>
      <tp>
        <v>1.0417000000000001</v>
        <stp/>
        <stp>##V3_BDPV12</stp>
        <stp>EURUSD Curncy</stp>
        <stp>LAST_PRICE</stp>
        <stp>[Crispin Spreadsheet.xlsx]OEI!R685C13</stp>
        <tr r="M685" s="1"/>
      </tp>
      <tp>
        <v>1.0417000000000001</v>
        <stp/>
        <stp>##V3_BDPV12</stp>
        <stp>EURUSD Curncy</stp>
        <stp>LAST_PRICE</stp>
        <stp>[Crispin Spreadsheet.xlsx]OEI!R686C13</stp>
        <tr r="M686" s="1"/>
      </tp>
      <tp>
        <v>1.0417000000000001</v>
        <stp/>
        <stp>##V3_BDPV12</stp>
        <stp>EURUSD Curncy</stp>
        <stp>LAST_PRICE</stp>
        <stp>[Crispin Spreadsheet.xlsx]OEI!R687C13</stp>
        <tr r="M687" s="1"/>
      </tp>
      <tp>
        <v>1.0417000000000001</v>
        <stp/>
        <stp>##V3_BDPV12</stp>
        <stp>EURUSD Curncy</stp>
        <stp>LAST_PRICE</stp>
        <stp>[Crispin Spreadsheet.xlsx]OEI!R680C13</stp>
        <tr r="M680" s="1"/>
      </tp>
      <tp>
        <v>1.0417000000000001</v>
        <stp/>
        <stp>##V3_BDPV12</stp>
        <stp>EURUSD Curncy</stp>
        <stp>LAST_PRICE</stp>
        <stp>[Crispin Spreadsheet.xlsx]OEI!R681C13</stp>
        <tr r="M681" s="1"/>
      </tp>
      <tp>
        <v>1.0417000000000001</v>
        <stp/>
        <stp>##V3_BDPV12</stp>
        <stp>EURUSD Curncy</stp>
        <stp>LAST_PRICE</stp>
        <stp>[Crispin Spreadsheet.xlsx]OEI!R682C13</stp>
        <tr r="M682" s="1"/>
      </tp>
      <tp>
        <v>1.0417000000000001</v>
        <stp/>
        <stp>##V3_BDPV12</stp>
        <stp>EURUSD Curncy</stp>
        <stp>LAST_PRICE</stp>
        <stp>[Crispin Spreadsheet.xlsx]OEI!R683C13</stp>
        <tr r="M683" s="1"/>
      </tp>
      <tp>
        <v>1.0417000000000001</v>
        <stp/>
        <stp>##V3_BDPV12</stp>
        <stp>EURUSD Curncy</stp>
        <stp>LAST_PRICE</stp>
        <stp>[Crispin Spreadsheet.xlsx]OEI!R198C13</stp>
        <tr r="M198" s="1"/>
      </tp>
      <tp>
        <v>1.0417000000000001</v>
        <stp/>
        <stp>##V3_BDPV12</stp>
        <stp>EURUSD Curncy</stp>
        <stp>LAST_PRICE</stp>
        <stp>[Crispin Spreadsheet.xlsx]OEI!R354C13</stp>
        <tr r="M354" s="1"/>
      </tp>
      <tp>
        <v>1.0417000000000001</v>
        <stp/>
        <stp>##V3_BDPV12</stp>
        <stp>EURUSD Curncy</stp>
        <stp>LAST_PRICE</stp>
        <stp>[Crispin Spreadsheet.xlsx]OEI!R356C13</stp>
        <tr r="M356" s="1"/>
      </tp>
      <tp>
        <v>1.0417000000000001</v>
        <stp/>
        <stp>##V3_BDPV12</stp>
        <stp>EURUSD Curncy</stp>
        <stp>LAST_PRICE</stp>
        <stp>[Crispin Spreadsheet.xlsx]OEI!R357C13</stp>
        <tr r="M357" s="1"/>
      </tp>
      <tp>
        <v>1.0417000000000001</v>
        <stp/>
        <stp>##V3_BDPV12</stp>
        <stp>EURUSD Curncy</stp>
        <stp>LAST_PRICE</stp>
        <stp>[Crispin Spreadsheet.xlsx]OEI!R352C13</stp>
        <tr r="M352" s="1"/>
      </tp>
      <tp>
        <v>1.0417000000000001</v>
        <stp/>
        <stp>##V3_BDPV12</stp>
        <stp>EURUSD Curncy</stp>
        <stp>LAST_PRICE</stp>
        <stp>[Crispin Spreadsheet.xlsx]OEI!R353C13</stp>
        <tr r="M353" s="1"/>
      </tp>
      <tp>
        <v>1.0417000000000001</v>
        <stp/>
        <stp>##V3_BDPV12</stp>
        <stp>EURUSD Curncy</stp>
        <stp>LAST_PRICE</stp>
        <stp>[Crispin Spreadsheet.xlsx]OEI!R365C13</stp>
        <tr r="M365" s="1"/>
      </tp>
      <tp>
        <v>1.0417000000000001</v>
        <stp/>
        <stp>##V3_BDPV12</stp>
        <stp>EURUSD Curncy</stp>
        <stp>LAST_PRICE</stp>
        <stp>[Crispin Spreadsheet.xlsx]OEI!R227C13</stp>
        <tr r="M227" s="1"/>
      </tp>
      <tp>
        <v>1.0417000000000001</v>
        <stp/>
        <stp>##V3_BDPV12</stp>
        <stp>EURUSD Curncy</stp>
        <stp>LAST_PRICE</stp>
        <stp>[Crispin Spreadsheet.xlsx]OEI!R818C13</stp>
        <tr r="M818" s="1"/>
      </tp>
      <tp>
        <v>1.0417000000000001</v>
        <stp/>
        <stp>##V3_BDPV12</stp>
        <stp>EURUSD Curncy</stp>
        <stp>LAST_PRICE</stp>
        <stp>[Crispin Spreadsheet.xlsx]OEI!R819C13</stp>
        <tr r="M819" s="1"/>
      </tp>
      <tp>
        <v>1.0417000000000001</v>
        <stp/>
        <stp>##V3_BDPV12</stp>
        <stp>EURUSD Curncy</stp>
        <stp>LAST_PRICE</stp>
        <stp>[Crispin Spreadsheet.xlsx]OEI!R814C13</stp>
        <tr r="M814" s="1"/>
      </tp>
      <tp>
        <v>1.0417000000000001</v>
        <stp/>
        <stp>##V3_BDPV12</stp>
        <stp>EURUSD Curncy</stp>
        <stp>LAST_PRICE</stp>
        <stp>[Crispin Spreadsheet.xlsx]OEI!R815C13</stp>
        <tr r="M815" s="1"/>
      </tp>
      <tp>
        <v>1.0417000000000001</v>
        <stp/>
        <stp>##V3_BDPV12</stp>
        <stp>EURUSD Curncy</stp>
        <stp>LAST_PRICE</stp>
        <stp>[Crispin Spreadsheet.xlsx]OEI!R816C13</stp>
        <tr r="M816" s="1"/>
      </tp>
      <tp>
        <v>1.0417000000000001</v>
        <stp/>
        <stp>##V3_BDPV12</stp>
        <stp>EURUSD Curncy</stp>
        <stp>LAST_PRICE</stp>
        <stp>[Crispin Spreadsheet.xlsx]OEI!R817C13</stp>
        <tr r="M817" s="1"/>
      </tp>
      <tp>
        <v>1.0417000000000001</v>
        <stp/>
        <stp>##V3_BDPV12</stp>
        <stp>EURUSD Curncy</stp>
        <stp>LAST_PRICE</stp>
        <stp>[Crispin Spreadsheet.xlsx]OEI!R810C13</stp>
        <tr r="M810" s="1"/>
      </tp>
      <tp>
        <v>1.0417000000000001</v>
        <stp/>
        <stp>##V3_BDPV12</stp>
        <stp>EURUSD Curncy</stp>
        <stp>LAST_PRICE</stp>
        <stp>[Crispin Spreadsheet.xlsx]OEI!R811C13</stp>
        <tr r="M811" s="1"/>
      </tp>
      <tp>
        <v>1.0417000000000001</v>
        <stp/>
        <stp>##V3_BDPV12</stp>
        <stp>EURUSD Curncy</stp>
        <stp>LAST_PRICE</stp>
        <stp>[Crispin Spreadsheet.xlsx]OEI!R812C13</stp>
        <tr r="M812" s="1"/>
      </tp>
      <tp>
        <v>1.0417000000000001</v>
        <stp/>
        <stp>##V3_BDPV12</stp>
        <stp>EURUSD Curncy</stp>
        <stp>LAST_PRICE</stp>
        <stp>[Crispin Spreadsheet.xlsx]OEI!R813C13</stp>
        <tr r="M813" s="1"/>
      </tp>
      <tp>
        <v>1.0417000000000001</v>
        <stp/>
        <stp>##V3_BDPV12</stp>
        <stp>EURUSD Curncy</stp>
        <stp>LAST_PRICE</stp>
        <stp>[Crispin Spreadsheet.xlsx]OEI!R808C13</stp>
        <tr r="M808" s="1"/>
      </tp>
      <tp>
        <v>1.0417000000000001</v>
        <stp/>
        <stp>##V3_BDPV12</stp>
        <stp>EURUSD Curncy</stp>
        <stp>LAST_PRICE</stp>
        <stp>[Crispin Spreadsheet.xlsx]OEI!R809C13</stp>
        <tr r="M809" s="1"/>
      </tp>
      <tp>
        <v>1.0417000000000001</v>
        <stp/>
        <stp>##V3_BDPV12</stp>
        <stp>EURUSD Curncy</stp>
        <stp>LAST_PRICE</stp>
        <stp>[Crispin Spreadsheet.xlsx]OEI!R804C13</stp>
        <tr r="M804" s="1"/>
      </tp>
      <tp>
        <v>1.0417000000000001</v>
        <stp/>
        <stp>##V3_BDPV12</stp>
        <stp>EURUSD Curncy</stp>
        <stp>LAST_PRICE</stp>
        <stp>[Crispin Spreadsheet.xlsx]OEI!R805C13</stp>
        <tr r="M805" s="1"/>
      </tp>
      <tp>
        <v>1.0417000000000001</v>
        <stp/>
        <stp>##V3_BDPV12</stp>
        <stp>EURUSD Curncy</stp>
        <stp>LAST_PRICE</stp>
        <stp>[Crispin Spreadsheet.xlsx]OEI!R806C13</stp>
        <tr r="M806" s="1"/>
      </tp>
      <tp>
        <v>1.0417000000000001</v>
        <stp/>
        <stp>##V3_BDPV12</stp>
        <stp>EURUSD Curncy</stp>
        <stp>LAST_PRICE</stp>
        <stp>[Crispin Spreadsheet.xlsx]OEI!R807C13</stp>
        <tr r="M807" s="1"/>
      </tp>
      <tp>
        <v>1.0417000000000001</v>
        <stp/>
        <stp>##V3_BDPV12</stp>
        <stp>EURUSD Curncy</stp>
        <stp>LAST_PRICE</stp>
        <stp>[Crispin Spreadsheet.xlsx]OEI!R800C13</stp>
        <tr r="M800" s="1"/>
      </tp>
      <tp>
        <v>1.0417000000000001</v>
        <stp/>
        <stp>##V3_BDPV12</stp>
        <stp>EURUSD Curncy</stp>
        <stp>LAST_PRICE</stp>
        <stp>[Crispin Spreadsheet.xlsx]OEI!R801C13</stp>
        <tr r="M801" s="1"/>
      </tp>
      <tp>
        <v>1.0417000000000001</v>
        <stp/>
        <stp>##V3_BDPV12</stp>
        <stp>EURUSD Curncy</stp>
        <stp>LAST_PRICE</stp>
        <stp>[Crispin Spreadsheet.xlsx]OEI!R802C13</stp>
        <tr r="M802" s="1"/>
      </tp>
      <tp>
        <v>1.0417000000000001</v>
        <stp/>
        <stp>##V3_BDPV12</stp>
        <stp>EURUSD Curncy</stp>
        <stp>LAST_PRICE</stp>
        <stp>[Crispin Spreadsheet.xlsx]OEI!R803C13</stp>
        <tr r="M803" s="1"/>
      </tp>
      <tp>
        <v>1.0417000000000001</v>
        <stp/>
        <stp>##V3_BDPV12</stp>
        <stp>EURUSD Curncy</stp>
        <stp>LAST_PRICE</stp>
        <stp>[Crispin Spreadsheet.xlsx]OEI!R839C13</stp>
        <tr r="M839" s="1"/>
      </tp>
      <tp>
        <v>1.0417000000000001</v>
        <stp/>
        <stp>##V3_BDPV12</stp>
        <stp>EURUSD Curncy</stp>
        <stp>LAST_PRICE</stp>
        <stp>[Crispin Spreadsheet.xlsx]OEI!R830C13</stp>
        <tr r="M830" s="1"/>
      </tp>
      <tp>
        <v>1.0417000000000001</v>
        <stp/>
        <stp>##V3_BDPV12</stp>
        <stp>EURUSD Curncy</stp>
        <stp>LAST_PRICE</stp>
        <stp>[Crispin Spreadsheet.xlsx]OEI!R828C13</stp>
        <tr r="M828" s="1"/>
      </tp>
      <tp>
        <v>1.0417000000000001</v>
        <stp/>
        <stp>##V3_BDPV12</stp>
        <stp>EURUSD Curncy</stp>
        <stp>LAST_PRICE</stp>
        <stp>[Crispin Spreadsheet.xlsx]OEI!R829C13</stp>
        <tr r="M829" s="1"/>
      </tp>
      <tp>
        <v>1.0417000000000001</v>
        <stp/>
        <stp>##V3_BDPV12</stp>
        <stp>EURUSD Curncy</stp>
        <stp>LAST_PRICE</stp>
        <stp>[Crispin Spreadsheet.xlsx]OEI!R824C13</stp>
        <tr r="M824" s="1"/>
      </tp>
      <tp>
        <v>1.0417000000000001</v>
        <stp/>
        <stp>##V3_BDPV12</stp>
        <stp>EURUSD Curncy</stp>
        <stp>LAST_PRICE</stp>
        <stp>[Crispin Spreadsheet.xlsx]OEI!R825C13</stp>
        <tr r="M825" s="1"/>
      </tp>
      <tp>
        <v>1.0417000000000001</v>
        <stp/>
        <stp>##V3_BDPV12</stp>
        <stp>EURUSD Curncy</stp>
        <stp>LAST_PRICE</stp>
        <stp>[Crispin Spreadsheet.xlsx]OEI!R826C13</stp>
        <tr r="M826" s="1"/>
      </tp>
      <tp>
        <v>1.0417000000000001</v>
        <stp/>
        <stp>##V3_BDPV12</stp>
        <stp>EURUSD Curncy</stp>
        <stp>LAST_PRICE</stp>
        <stp>[Crispin Spreadsheet.xlsx]OEI!R827C13</stp>
        <tr r="M827" s="1"/>
      </tp>
      <tp>
        <v>1.0417000000000001</v>
        <stp/>
        <stp>##V3_BDPV12</stp>
        <stp>EURUSD Curncy</stp>
        <stp>LAST_PRICE</stp>
        <stp>[Crispin Spreadsheet.xlsx]OEI!R820C13</stp>
        <tr r="M820" s="1"/>
      </tp>
      <tp>
        <v>1.0417000000000001</v>
        <stp/>
        <stp>##V3_BDPV12</stp>
        <stp>EURUSD Curncy</stp>
        <stp>LAST_PRICE</stp>
        <stp>[Crispin Spreadsheet.xlsx]OEI!R821C13</stp>
        <tr r="M821" s="1"/>
      </tp>
      <tp>
        <v>1.0417000000000001</v>
        <stp/>
        <stp>##V3_BDPV12</stp>
        <stp>EURUSD Curncy</stp>
        <stp>LAST_PRICE</stp>
        <stp>[Crispin Spreadsheet.xlsx]OEI!R822C13</stp>
        <tr r="M822" s="1"/>
      </tp>
      <tp>
        <v>1.0417000000000001</v>
        <stp/>
        <stp>##V3_BDPV12</stp>
        <stp>EURUSD Curncy</stp>
        <stp>LAST_PRICE</stp>
        <stp>[Crispin Spreadsheet.xlsx]OEI!R823C13</stp>
        <tr r="M823" s="1"/>
      </tp>
      <tp>
        <v>1.0417000000000001</v>
        <stp/>
        <stp>##V3_BDPV12</stp>
        <stp>EURUSD Curncy</stp>
        <stp>LAST_PRICE</stp>
        <stp>[Crispin Spreadsheet.xlsx]OEI!R850C13</stp>
        <tr r="M850" s="1"/>
      </tp>
      <tp>
        <v>1.0417000000000001</v>
        <stp/>
        <stp>##V3_BDPV12</stp>
        <stp>EURUSD Curncy</stp>
        <stp>LAST_PRICE</stp>
        <stp>[Crispin Spreadsheet.xlsx]OEI!R848C13</stp>
        <tr r="M848" s="1"/>
      </tp>
      <tp>
        <v>1.0417000000000001</v>
        <stp/>
        <stp>##V3_BDPV12</stp>
        <stp>EURUSD Curncy</stp>
        <stp>LAST_PRICE</stp>
        <stp>[Crispin Spreadsheet.xlsx]OEI!R849C13</stp>
        <tr r="M849" s="1"/>
      </tp>
      <tp>
        <v>1.0417000000000001</v>
        <stp/>
        <stp>##V3_BDPV12</stp>
        <stp>EURUSD Curncy</stp>
        <stp>LAST_PRICE</stp>
        <stp>[Crispin Spreadsheet.xlsx]OEI!R844C13</stp>
        <tr r="M844" s="1"/>
      </tp>
      <tp>
        <v>1.0417000000000001</v>
        <stp/>
        <stp>##V3_BDPV12</stp>
        <stp>EURUSD Curncy</stp>
        <stp>LAST_PRICE</stp>
        <stp>[Crispin Spreadsheet.xlsx]OEI!R845C13</stp>
        <tr r="M845" s="1"/>
      </tp>
      <tp>
        <v>1.0417000000000001</v>
        <stp/>
        <stp>##V3_BDPV12</stp>
        <stp>EURUSD Curncy</stp>
        <stp>LAST_PRICE</stp>
        <stp>[Crispin Spreadsheet.xlsx]OEI!R846C13</stp>
        <tr r="M846" s="1"/>
      </tp>
      <tp>
        <v>1.0417000000000001</v>
        <stp/>
        <stp>##V3_BDPV12</stp>
        <stp>EURUSD Curncy</stp>
        <stp>LAST_PRICE</stp>
        <stp>[Crispin Spreadsheet.xlsx]OEI!R847C13</stp>
        <tr r="M847" s="1"/>
      </tp>
      <tp>
        <v>1.0417000000000001</v>
        <stp/>
        <stp>##V3_BDPV12</stp>
        <stp>EURUSD Curncy</stp>
        <stp>LAST_PRICE</stp>
        <stp>[Crispin Spreadsheet.xlsx]OEI!R841C13</stp>
        <tr r="M841" s="1"/>
      </tp>
      <tp>
        <v>1.0417000000000001</v>
        <stp/>
        <stp>##V3_BDPV12</stp>
        <stp>EURUSD Curncy</stp>
        <stp>LAST_PRICE</stp>
        <stp>[Crispin Spreadsheet.xlsx]OEI!R842C13</stp>
        <tr r="M842" s="1"/>
      </tp>
      <tp>
        <v>1.0417000000000001</v>
        <stp/>
        <stp>##V3_BDPV12</stp>
        <stp>EURUSD Curncy</stp>
        <stp>LAST_PRICE</stp>
        <stp>[Crispin Spreadsheet.xlsx]OEI!R843C13</stp>
        <tr r="M843" s="1"/>
      </tp>
      <tp>
        <v>1.0417000000000001</v>
        <stp/>
        <stp>##V3_BDPV12</stp>
        <stp>EURUSD Curncy</stp>
        <stp>LAST_PRICE</stp>
        <stp>[Crispin Spreadsheet.xlsx]OEI!R894C13</stp>
        <tr r="M894" s="1"/>
      </tp>
      <tp>
        <v>1.0417000000000001</v>
        <stp/>
        <stp>##V3_BDPV12</stp>
        <stp>EURUSD Curncy</stp>
        <stp>LAST_PRICE</stp>
        <stp>[Crispin Spreadsheet.xlsx]OEI!R890C13</stp>
        <tr r="M890" s="1"/>
      </tp>
      <tp>
        <v>1.0417000000000001</v>
        <stp/>
        <stp>##V3_BDPV12</stp>
        <stp>EURUSD Curncy</stp>
        <stp>LAST_PRICE</stp>
        <stp>[Crispin Spreadsheet.xlsx]OEI!R891C13</stp>
        <tr r="M891" s="1"/>
      </tp>
      <tp>
        <v>1.0417000000000001</v>
        <stp/>
        <stp>##V3_BDPV12</stp>
        <stp>EURUSD Curncy</stp>
        <stp>LAST_PRICE</stp>
        <stp>[Crispin Spreadsheet.xlsx]OEI!R888C13</stp>
        <tr r="M888" s="1"/>
      </tp>
      <tp>
        <v>1.0417000000000001</v>
        <stp/>
        <stp>##V3_BDPV12</stp>
        <stp>EURUSD Curncy</stp>
        <stp>LAST_PRICE</stp>
        <stp>[Crispin Spreadsheet.xlsx]OEI!R889C13</stp>
        <tr r="M889" s="1"/>
      </tp>
      <tp>
        <v>1.0417000000000001</v>
        <stp/>
        <stp>##V3_BDPV12</stp>
        <stp>EURUSD Curncy</stp>
        <stp>LAST_PRICE</stp>
        <stp>[Crispin Spreadsheet.xlsx]OEI!R884C13</stp>
        <tr r="M884" s="1"/>
      </tp>
      <tp>
        <v>1.0417000000000001</v>
        <stp/>
        <stp>##V3_BDPV12</stp>
        <stp>EURUSD Curncy</stp>
        <stp>LAST_PRICE</stp>
        <stp>[Crispin Spreadsheet.xlsx]OEI!R886C13</stp>
        <tr r="M886" s="1"/>
      </tp>
      <tp>
        <v>1.0417000000000001</v>
        <stp/>
        <stp>##V3_BDPV12</stp>
        <stp>EURUSD Curncy</stp>
        <stp>LAST_PRICE</stp>
        <stp>[Crispin Spreadsheet.xlsx]OEI!R887C13</stp>
        <tr r="M887" s="1"/>
      </tp>
      <tp>
        <v>1.0417000000000001</v>
        <stp/>
        <stp>##V3_BDPV12</stp>
        <stp>EURUSD Curncy</stp>
        <stp>LAST_PRICE</stp>
        <stp>[Crispin Spreadsheet.xlsx]OEI!R883C13</stp>
        <tr r="M883" s="1"/>
      </tp>
    </main>
    <main first="bofaddin.rtdserver">
      <tp t="s">
        <v>#N/A Requesting Data...4057966025</v>
        <stp/>
        <stp>BDH|461399513824968793</stp>
        <tr r="Z320" s="1"/>
      </tp>
    </main>
    <main first="bofaddin.rtdserver">
      <tp t="s">
        <v>#N/A Requesting Data...3230010597</v>
        <stp/>
        <stp>BDH|747401165207249482</stp>
        <tr r="Z467" s="1"/>
      </tp>
    </main>
    <main first="bofaddin.rtdserver">
      <tp t="s">
        <v>#N/A Requesting Data...3226719757</v>
        <stp/>
        <stp>BDH|587272470584310088</stp>
        <tr r="Z507" s="1"/>
      </tp>
      <tp t="s">
        <v>#N/A Requesting Data...3607591719</v>
        <stp/>
        <stp>BDH|460847832722974826</stp>
        <tr r="V8" s="8"/>
        <tr r="Z28" s="1"/>
        <tr r="V8" s="6"/>
        <tr r="Z10" s="3"/>
      </tp>
    </main>
    <main first="bloomberg.rtd">
      <tp>
        <v>82.89</v>
        <stp/>
        <stp>##V3_BDPV12</stp>
        <stp>SONY US Equity</stp>
        <stp>PX_YEST_CLOSE</stp>
        <stp>[Crispin Spreadsheet.xlsx]OEI!R794C6</stp>
        <tr r="F794" s="1"/>
      </tp>
    </main>
    <main first="bofaddin.rtdserver">
      <tp t="s">
        <v>#N/A Requesting Data...3839114328</v>
        <stp/>
        <stp>BDH|629723473425401494</stp>
        <tr r="Z39" s="1"/>
      </tp>
    </main>
    <main first="bofaddin.rtdserver">
      <tp t="s">
        <v>#N/A Requesting Data...3427586509</v>
        <stp/>
        <stp>BDH|217667340027788486</stp>
        <tr r="Z511" s="1"/>
      </tp>
    </main>
    <main first="bloomberg.rtd">
      <tp t="s">
        <v>USD</v>
        <stp/>
        <stp>##V3_BDPV12</stp>
        <stp>FWONK US Equity</stp>
        <stp>CRNCY</stp>
        <stp>[Crispin Spreadsheet.xlsx]OEI!R745C4</stp>
        <tr r="D745" s="1"/>
      </tp>
      <tp t="s">
        <v>GBp</v>
        <stp/>
        <stp>##V3_BDPV12</stp>
        <stp>LLOY LN Equity</stp>
        <stp>CRNCY</stp>
        <stp>[Crispin Spreadsheet.xlsx]OEI!R556C4</stp>
        <tr r="D556" s="1"/>
      </tp>
      <tp t="s">
        <v>JPY</v>
        <stp/>
        <stp>##V3_BDPV12</stp>
        <stp>9744 JT Equity</stp>
        <stp>CRNCY</stp>
        <stp>[Crispin Spreadsheet.xlsx]SWAN!R38C4</stp>
        <tr r="D38" s="3"/>
      </tp>
      <tp>
        <v>11795</v>
        <stp/>
        <stp>##V3_BDPV12</stp>
        <stp>FLTR LN Equity</stp>
        <stp>PX_YEST_CLOSE</stp>
        <stp>[Crispin Spreadsheet.xlsx]OEI!R573C6</stp>
        <tr r="F573" s="1"/>
      </tp>
    </main>
    <main first="bofaddin.rtdserver">
      <tp t="s">
        <v>#N/A Requesting Data...4098095909</v>
        <stp/>
        <stp>BDH|938877198127322763</stp>
        <tr r="Z613" s="1"/>
        <tr r="V132" s="6"/>
      </tp>
    </main>
    <main first="bloomberg.rtd">
      <tp>
        <v>230.5</v>
        <stp/>
        <stp>##V3_BDPV12</stp>
        <stp>KNIN SW Equity</stp>
        <stp>PX_YEST_CLOSE</stp>
        <stp>[Crispin Spreadsheet.xlsx]OEI!R427C6</stp>
        <tr r="F427" s="1"/>
      </tp>
      <tp>
        <v>132.81</v>
        <stp/>
        <stp>##V3_BDPV12</stp>
        <stp>AGCO US Equity</stp>
        <stp>PX_YEST_CLOSE</stp>
        <stp>[Crispin Spreadsheet.xlsx]OEI!R649C6</stp>
        <tr r="F649" s="1"/>
      </tp>
      <tp>
        <v>951.57</v>
        <stp/>
        <stp>##V3_BDPV12</stp>
        <stp>MELI US Equity</stp>
        <stp>PX_YEST_CLOSE</stp>
        <stp>[Crispin Spreadsheet.xlsx]OEI!R756C6</stp>
        <tr r="F756" s="1"/>
      </tp>
      <tp t="s">
        <v>GBp</v>
        <stp/>
        <stp>##V3_BDPV12</stp>
        <stp>BVIC LN Equity</stp>
        <stp>CRNCY</stp>
        <stp>[Crispin Spreadsheet.xlsx]OEI!R480C4</stp>
        <tr r="D480" s="1"/>
      </tp>
      <tp t="s">
        <v>SEK</v>
        <stp/>
        <stp>##V3_BDPV12</stp>
        <stp>SSABA SS Equity</stp>
        <stp>CRNCY</stp>
        <stp>[Crispin Spreadsheet.xlsx]OEI!R409C4</stp>
        <tr r="D409" s="1"/>
      </tp>
      <tp>
        <v>22</v>
        <stp/>
        <stp>##V3_BDPV12</stp>
        <stp>OTPD LI Equity</stp>
        <stp>PX_YEST_CLOSE</stp>
        <stp>[Crispin Spreadsheet.xlsx]OEI!R570C6</stp>
        <tr r="F570" s="1"/>
      </tp>
      <tp t="s">
        <v>USD</v>
        <stp/>
        <stp>##V3_BDPV12</stp>
        <stp>SSRM US Equity</stp>
        <stp>CRNCY</stp>
        <stp>[Crispin Spreadsheet.xlsx]OEI!R796C4</stp>
        <tr r="D796" s="1"/>
      </tp>
      <tp t="s">
        <v>CHF</v>
        <stp/>
        <stp>##V3_BDPV12</stp>
        <stp>ARYN SW Equity</stp>
        <stp>CRNCY</stp>
        <stp>[Crispin Spreadsheet.xlsx]OEI!R419C4</stp>
        <tr r="D419" s="1"/>
      </tp>
      <tp t="s">
        <v>GBp</v>
        <stp/>
        <stp>##V3_BDPV12</stp>
        <stp>PSON LN Equity</stp>
        <stp>CRNCY</stp>
        <stp>[Crispin Spreadsheet.xlsx]OEI!R576C4</stp>
        <tr r="D576" s="1"/>
      </tp>
      <tp t="s">
        <v>USD</v>
        <stp/>
        <stp>##V3_BDPV12</stp>
        <stp>ATVI US Equity</stp>
        <stp>CRNCY</stp>
        <stp>[Crispin Spreadsheet.xlsx]OEI!R642C4</stp>
        <tr r="D642" s="1"/>
      </tp>
      <tp>
        <v>244.6</v>
        <stp/>
        <stp>##V3_BDPV12</stp>
        <stp>SIKA SW Equity</stp>
        <stp>PX_YEST_CLOSE</stp>
        <stp>[Crispin Spreadsheet.xlsx]OEI!R435C6</stp>
        <tr r="F435" s="1"/>
      </tp>
      <tp>
        <v>1</v>
        <stp/>
        <stp>##V3_BDPV12</stp>
        <stp>USDGBp Curncy</stp>
        <stp>QUOTE_FACTOR</stp>
        <stp>[Crispin Spreadsheet.xlsx]FDXC!R51C12</stp>
        <tr r="L51" s="8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Spreadsheet.xlsx]FDXC!R55C12</stp>
        <tr r="L55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Spreadsheet.xlsx]FDXC!R57C12</stp>
        <tr r="L57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Spreadsheet.xlsx]FDXC!R61C12</stp>
        <tr r="L61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1</v>
        <stp/>
        <stp>##V3_BDPV12</stp>
        <stp>USDGBp Curncy</stp>
        <stp>QUOTE_FACTOR</stp>
        <stp>[Crispin Spreadsheet.xlsx]FDXC!R63C12</stp>
        <tr r="L63" s="8"/>
      </tp>
      <tp>
        <v>1</v>
        <stp/>
        <stp>##V3_BDPV12</stp>
        <stp>USDGBp Curncy</stp>
        <stp>QUOTE_FACTOR</stp>
        <stp>[Crispin Spreadsheet.xlsx]FDXC!R65C12</stp>
        <tr r="L65" s="8"/>
      </tp>
      <tp>
        <v>1</v>
        <stp/>
        <stp>##V3_BDPV12</stp>
        <stp>USDGBp Curncy</stp>
        <stp>QUOTE_FACTOR</stp>
        <stp>[Crispin Spreadsheet.xlsx]FDXC!R64C12</stp>
        <tr r="L64" s="8"/>
      </tp>
      <tp>
        <v>467.6</v>
        <stp/>
        <stp>##V3_BDPV12</stp>
        <stp>5020 JT Equity</stp>
        <stp>LAST_PRICE</stp>
        <stp>[Crispin Spreadsheet.xlsx]OEI!R273C7</stp>
        <tr r="G273" s="1"/>
      </tp>
      <tp>
        <v>2653</v>
        <stp/>
        <stp>##V3_BDPV12</stp>
        <stp>5727 JT Equity</stp>
        <stp>LAST_PRICE</stp>
        <stp>[Crispin Spreadsheet.xlsx]OEI!R304C7</stp>
        <tr r="G304" s="1"/>
      </tp>
      <tp>
        <v>2730</v>
        <stp/>
        <stp>##V3_BDPV12</stp>
        <stp>8801 JT Equity</stp>
        <stp>LAST_PRICE</stp>
        <stp>[Crispin Spreadsheet.xlsx]OEI!R282C7</stp>
        <tr r="G282" s="1"/>
      </tp>
      <tp t="s">
        <v>GBP</v>
        <stp/>
        <stp>##V3_BDPV12</stp>
        <stp>GB00BDX8CX86 Govt</stp>
        <stp>CRNCY</stp>
        <stp>[Crispin Spreadsheet.xlsx]SWAN!R165C4</stp>
        <tr r="D165" s="3"/>
      </tp>
      <tp>
        <v>195</v>
        <stp/>
        <stp>##V3_BDPV12</stp>
        <stp>SFOR LN Equity</stp>
        <stp>LAST_PRICE</stp>
        <stp>[Crispin Spreadsheet.xlsx]FDXC!R63C7</stp>
        <tr r="G63" s="8"/>
      </tp>
      <tp>
        <v>28.3</v>
        <stp/>
        <stp>##V3_BDPV12</stp>
        <stp>PDG LN Equity</stp>
        <stp>LAST_PRICE</stp>
        <stp>[Crispin Spreadsheet.xlsx]FDXC!R58C7</stp>
        <tr r="G58" s="8"/>
      </tp>
      <tp>
        <v>83.28</v>
        <stp/>
        <stp>##V3_BDPV12</stp>
        <stp>AMBUB DC Equity</stp>
        <stp>PX_YEST_CLOSE</stp>
        <stp>[Crispin Spreadsheet.xlsx]OEI!R65C6</stp>
        <tr r="F65" s="1"/>
      </tp>
      <tp t="s">
        <v>BRL</v>
        <stp/>
        <stp>##V3_BDPV12</stp>
        <stp>SLCE3 BS Equity</stp>
        <stp>CRNCY</stp>
        <stp>[Crispin Spreadsheet.xlsx]OEI!R48C4</stp>
        <tr r="D48" s="1"/>
      </tp>
      <tp>
        <v>1.7275</v>
        <stp/>
        <stp>##V3_BDPV12</stp>
        <stp>TUI1 GY Equity</stp>
        <stp>PX_YEST_CLOSE</stp>
        <stp>[Crispin Spreadsheet.xlsx]OEI!R188C6</stp>
        <tr r="F188" s="1"/>
      </tp>
      <tp>
        <v>19.408799999999999</v>
        <stp/>
        <stp>##V3_BDPV12</stp>
        <stp>EURTRY Curncy</stp>
        <stp>LAST_PRICE</stp>
        <stp>[Crispin Spreadsheet.xlsx]OEI!R443C13</stp>
        <tr r="M443" s="1"/>
      </tp>
      <tp t="s">
        <v>GBp</v>
        <stp/>
        <stp>##V3_BDPV12</stp>
        <stp>JMAT LN Equity</stp>
        <stp>CRNCY</stp>
        <stp>[Crispin Spreadsheet.xlsx]OEI!R549C4</stp>
        <tr r="D549" s="1"/>
      </tp>
    </main>
    <main first="bofaddin.rtdserver">
      <tp t="s">
        <v>#N/A Requesting Data...3399893380</v>
        <stp/>
        <stp>BDH|435746817982872403</stp>
        <tr r="Z783" s="1"/>
      </tp>
    </main>
    <main first="bofaddin.rtdserver">
      <tp t="s">
        <v>#N/A Requesting Data...3919465350</v>
        <stp/>
        <stp>BDH|403786532472166651</stp>
        <tr r="Z592" s="1"/>
      </tp>
    </main>
    <main first="bloomberg.rtd">
      <tp t="s">
        <v>USD</v>
        <stp/>
        <stp>##V3_BDPV12</stp>
        <stp>PLTR US Equity</stp>
        <stp>CRNCY</stp>
        <stp>[Crispin Spreadsheet.xlsx]OEI!R771C4</stp>
        <tr r="D771" s="1"/>
      </tp>
      <tp t="s">
        <v>GBp</v>
        <stp/>
        <stp>##V3_BDPV12</stp>
        <stp>SFOR LN Equity</stp>
        <stp>CRNCY</stp>
        <stp>[Crispin Spreadsheet.xlsx]OEI!R497C4</stp>
        <tr r="D497" s="1"/>
      </tp>
    </main>
    <main first="bofaddin.rtdserver">
      <tp t="s">
        <v>#N/A Requesting Data...3897058008</v>
        <stp/>
        <stp>BDH|921413676183863060</stp>
        <tr r="Z612" s="1"/>
      </tp>
    </main>
    <main first="bloomberg.rtd">
      <tp t="s">
        <v>USD</v>
        <stp/>
        <stp>##V3_BDPV12</stp>
        <stp>COTY US Equity</stp>
        <stp>CRNCY</stp>
        <stp>[Crispin Spreadsheet.xlsx]OEI!R691C4</stp>
        <tr r="D691" s="1"/>
      </tp>
      <tp>
        <v>508.4</v>
        <stp/>
        <stp>##V3_BDPV12</stp>
        <stp>INVP LN Equity</stp>
        <stp>PX_YEST_CLOSE</stp>
        <stp>[Crispin Spreadsheet.xlsx]OEI!R540C6</stp>
        <tr r="F540" s="1"/>
      </tp>
    </main>
    <main first="bofaddin.rtdserver">
      <tp t="s">
        <v>#N/A Requesting Data...3763595817</v>
        <stp/>
        <stp>BDH|693849916710046952</stp>
        <tr r="Z670" s="1"/>
      </tp>
    </main>
    <main first="bloomberg.rtd">
      <tp>
        <v>4113.5</v>
        <stp/>
        <stp>##V3_BDPV12</stp>
        <stp>ULVR LN Equity</stp>
        <stp>PX_YEST_CLOSE</stp>
        <stp>[Crispin Spreadsheet.xlsx]OEI!R630C6</stp>
        <tr r="F630" s="1"/>
      </tp>
      <tp>
        <v>2.0099999999999998</v>
        <stp/>
        <stp>##V3_BDPV12</stp>
        <stp>HAPL MK Equity</stp>
        <stp>PX_YEST_CLOSE</stp>
        <stp>[Crispin Spreadsheet.xlsx]OEI!R313C6</stp>
        <tr r="F313" s="1"/>
      </tp>
      <tp>
        <v>82.72</v>
        <stp/>
        <stp>##V3_BDPV12</stp>
        <stp>ORCL US Equity</stp>
        <stp>PX_YEST_CLOSE</stp>
        <stp>[Crispin Spreadsheet.xlsx]OEI!R768C6</stp>
        <tr r="F768" s="1"/>
      </tp>
      <tp>
        <v>1135</v>
        <stp/>
        <stp>##V3_BDPV12</stp>
        <stp>SMSN LI Equity</stp>
        <stp>PX_YEST_CLOSE</stp>
        <stp>[Crispin Spreadsheet.xlsx]OEI!R602C6</stp>
        <tr r="F602" s="1"/>
      </tp>
      <tp>
        <v>9.1259999999999994</v>
        <stp/>
        <stp>##V3_BDPV12</stp>
        <stp>EOAN GY Equity</stp>
        <stp>PX_YEST_CLOSE</stp>
        <stp>[Crispin Spreadsheet.xlsx]OEI!R160C6</stp>
        <tr r="F160" s="1"/>
      </tp>
      <tp t="s">
        <v>EUR</v>
        <stp/>
        <stp>##V3_BDPV12</stp>
        <stp>AIXA GY Equity</stp>
        <stp>CRNCY</stp>
        <stp>[Crispin Spreadsheet.xlsx]OEI!R147C4</stp>
        <tr r="D147" s="1"/>
      </tp>
      <tp>
        <v>195.26</v>
        <stp/>
        <stp>##V3_BDPV12</stp>
        <stp>VOLVB SS Equity</stp>
        <stp>PX_YEST_CLOSE</stp>
        <stp>[Crispin Spreadsheet.xlsx]OEI!R412C6</stp>
        <tr r="F412" s="1"/>
      </tp>
      <tp>
        <v>194.4</v>
        <stp/>
        <stp>##V3_BDPV12</stp>
        <stp>SAND SS Equity</stp>
        <stp>PX_YEST_CLOSE</stp>
        <stp>[Crispin Spreadsheet.xlsx]OEI!R405C6</stp>
        <tr r="F405" s="1"/>
      </tp>
      <tp t="s">
        <v>USD</v>
        <stp/>
        <stp>##V3_BDPV12</stp>
        <stp>EURN US Equity</stp>
        <stp>CRNCY</stp>
        <stp>[Crispin Spreadsheet.xlsx]OEI!R707C4</stp>
        <tr r="D707" s="1"/>
      </tp>
      <tp>
        <v>12.79</v>
        <stp/>
        <stp>##V3_BDPV12</stp>
        <stp>2823 HK Equity</stp>
        <stp>LAST_PRICE</stp>
        <stp>[Crispin Spreadsheet.xlsx]OEI!R201C7</stp>
        <tr r="G201" s="1"/>
      </tp>
      <tp>
        <v>1258</v>
        <stp/>
        <stp>##V3_BDPV12</stp>
        <stp>2730 JT Equity</stp>
        <stp>LAST_PRICE</stp>
        <stp>[Crispin Spreadsheet.xlsx]OEI!R262C7</stp>
        <tr r="G262" s="1"/>
      </tp>
      <tp>
        <v>124.15</v>
        <stp/>
        <stp>##V3_BDPV12</stp>
        <stp>BT/A LN Equity</stp>
        <stp>LAST_PRICE</stp>
        <stp>[Crispin Spreadsheet.xlsx]OPUS!R51C7</stp>
        <tr r="G51" s="6"/>
      </tp>
      <tp>
        <v>1019</v>
        <stp/>
        <stp>##V3_BDPV12</stp>
        <stp>7224 JT Equity</stp>
        <stp>LAST_PRICE</stp>
        <stp>[Crispin Spreadsheet.xlsx]OEI!R296C7</stp>
        <tr r="G296" s="1"/>
      </tp>
      <tp>
        <v>9260</v>
        <stp/>
        <stp>##V3_BDPV12</stp>
        <stp>6857 JT Equity</stp>
        <stp>LAST_PRICE</stp>
        <stp>[Crispin Spreadsheet.xlsx]OEI!R255C7</stp>
        <tr r="G255" s="1"/>
      </tp>
      <tp>
        <v>11210</v>
        <stp/>
        <stp>##V3_BDPV12</stp>
        <stp>6963 JT Equity</stp>
        <stp>LAST_PRICE</stp>
        <stp>[Crispin Spreadsheet.xlsx]OEI!R291C7</stp>
        <tr r="G291" s="1"/>
      </tp>
      <tp>
        <v>7571</v>
        <stp/>
        <stp>##V3_BDPV12</stp>
        <stp>6981 JT Equity</stp>
        <stp>LAST_PRICE</stp>
        <stp>[Crispin Spreadsheet.xlsx]OEI!R283C7</stp>
        <tr r="G283" s="1"/>
      </tp>
      <tp>
        <v>65.150000000000006</v>
        <stp/>
        <stp>##V3_BDPV12</stp>
        <stp>ERICB SS Equity</stp>
        <stp>LAST_PRICE</stp>
        <stp>[Crispin Spreadsheet.xlsx]FDXC!R37C7</stp>
        <tr r="G37" s="8"/>
      </tp>
      <tp>
        <v>1946.5</v>
        <stp/>
        <stp>##V3_BDPV12</stp>
        <stp>8802 JT Equity</stp>
        <stp>LAST_PRICE</stp>
        <stp>[Crispin Spreadsheet.xlsx]OEI!R280C7</stp>
        <tr r="G280" s="1"/>
      </tp>
      <tp>
        <v>9.43</v>
        <stp/>
        <stp>##V3_BDPV12</stp>
        <stp>WHC AU Equity</stp>
        <stp>LAST_PRICE</stp>
        <stp>[Crispin Spreadsheet.xlsx]SWAN!R10C7</stp>
        <tr r="G10" s="3"/>
      </tp>
      <tp>
        <v>14.48</v>
        <stp/>
        <stp>##V3_BDPV12</stp>
        <stp>PEY CN Equity</stp>
        <stp>LAST_PRICE</stp>
        <stp>[Crispin Spreadsheet.xlsx]OPUS!R17C7</stp>
        <tr r="G17" s="6"/>
      </tp>
      <tp>
        <v>21.46</v>
        <stp/>
        <stp>##V3_BDPV12</stp>
        <stp>ABX CN Equity</stp>
        <stp>LAST_PRICE</stp>
        <stp>[Crispin Spreadsheet.xlsx]OPUS!R96C7</stp>
        <tr r="G96" s="6"/>
      </tp>
      <tp>
        <v>14.05</v>
        <stp/>
        <stp>##V3_BDPV12</stp>
        <stp>STERV FH Equity</stp>
        <stp>PX_YEST_CLOSE</stp>
        <stp>[Crispin Spreadsheet.xlsx]OEI!R83C6</stp>
        <tr r="F83" s="1"/>
      </tp>
      <tp t="s">
        <v>SEK</v>
        <stp/>
        <stp>##V3_BDPV12</stp>
        <stp>GETIB SS Equity</stp>
        <stp>CRNCY</stp>
        <stp>[Crispin Spreadsheet.xlsx]OEI!R400C4</stp>
        <tr r="D400" s="1"/>
      </tp>
    </main>
    <main first="bofaddin.rtdserver">
      <tp t="s">
        <v>#N/A Requesting Data...4227442348</v>
        <stp/>
        <stp>BDH|157792283934132851</stp>
        <tr r="Z842" s="1"/>
      </tp>
    </main>
    <main first="bloomberg.rtd">
      <tp t="s">
        <v>USD</v>
        <stp/>
        <stp>##V3_BDPV12</stp>
        <stp>SUPV US Equity</stp>
        <stp>CRNCY</stp>
        <stp>[Crispin Spreadsheet.xlsx]OEI!R726C4</stp>
        <tr r="D726" s="1"/>
      </tp>
      <tp>
        <v>225.2</v>
        <stp/>
        <stp>##V3_BDPV12</stp>
        <stp>SBRY LN Equity</stp>
        <stp>PX_YEST_CLOSE</stp>
        <stp>[Crispin Spreadsheet.xlsx]OEI!R547C6</stp>
        <tr r="F547" s="1"/>
      </tp>
    </main>
    <main first="bofaddin.rtdserver">
      <tp t="s">
        <v>#N/A Requesting Data...4279452254</v>
        <stp/>
        <stp>BDH|855391339651217206</stp>
        <tr r="Z195" s="1"/>
      </tp>
    </main>
    <main first="bloomberg.rtd">
      <tp t="s">
        <v>USD</v>
        <stp/>
        <stp>##V3_BDPV12</stp>
        <stp>TMUS US Equity</stp>
        <stp>CRNCY</stp>
        <stp>[Crispin Spreadsheet.xlsx]OEI!R803C4</stp>
        <tr r="D803" s="1"/>
      </tp>
      <tp t="s">
        <v>USD</v>
        <stp/>
        <stp>##V3_BDPV12</stp>
        <stp>TCEHY US Equity</stp>
        <stp>CRNCY</stp>
        <stp>[Crispin Spreadsheet.xlsx]OEI!R801C4</stp>
        <tr r="D801" s="1"/>
      </tp>
      <tp>
        <v>2945</v>
        <stp/>
        <stp>##V3_BDPV12</stp>
        <stp>EXPN LN Equity</stp>
        <stp>PX_YEST_CLOSE</stp>
        <stp>[Crispin Spreadsheet.xlsx]OEI!R505C6</stp>
        <tr r="F505" s="1"/>
      </tp>
      <tp>
        <v>24.95</v>
        <stp/>
        <stp>##V3_BDPV12</stp>
        <stp>HMSO LN Equity</stp>
        <stp>PX_YEST_CLOSE</stp>
        <stp>[Crispin Spreadsheet.xlsx]OEI!R516C6</stp>
        <tr r="F516" s="1"/>
      </tp>
      <tp>
        <v>577.4</v>
        <stp/>
        <stp>##V3_BDPV12</stp>
        <stp>AUTO LN Equity</stp>
        <stp>PX_YEST_CLOSE</stp>
        <stp>[Crispin Spreadsheet.xlsx]OEI!R461C6</stp>
        <tr r="F461" s="1"/>
      </tp>
      <tp t="s">
        <v>USD</v>
        <stp/>
        <stp>##V3_BDPV12</stp>
        <stp>AGRO US Equity</stp>
        <stp>CRNCY</stp>
        <stp>[Crispin Spreadsheet.xlsx]OEI!R644C4</stp>
        <tr r="D644" s="1"/>
      </tp>
      <tp>
        <v>216.7</v>
        <stp/>
        <stp>##V3_BDPV12</stp>
        <stp>SSPG LN Equity</stp>
        <stp>PX_YEST_CLOSE</stp>
        <stp>[Crispin Spreadsheet.xlsx]OEI!R615C6</stp>
        <tr r="F615" s="1"/>
      </tp>
      <tp t="s">
        <v>CHF</v>
        <stp/>
        <stp>##V3_BDPV12</stp>
        <stp>ZURN SW Equity</stp>
        <stp>CRNCY</stp>
        <stp>[Crispin Spreadsheet.xlsx]OEI!R440C4</stp>
        <tr r="D440" s="1"/>
      </tp>
      <tp>
        <v>1</v>
        <stp/>
        <stp>##V3_BDPV12</stp>
        <stp>USDZAr Curncy</stp>
        <stp>QUOTE_FACTOR</stp>
        <stp>[Crispin Spreadsheet.xlsx]FDXC!R31C12</stp>
        <tr r="L31" s="8"/>
      </tp>
      <tp>
        <v>9.74</v>
        <stp/>
        <stp>##V3_BDPV12</stp>
        <stp>2899 HK Equity</stp>
        <stp>LAST_PRICE</stp>
        <stp>[Crispin Spreadsheet.xlsx]OEI!R208C7</stp>
        <tr r="G208" s="1"/>
      </tp>
      <tp>
        <v>11510</v>
        <stp/>
        <stp>##V3_BDPV12</stp>
        <stp>6758 JT Equity</stp>
        <stp>LAST_PRICE</stp>
        <stp>[Crispin Spreadsheet.xlsx]OEI!R299C7</stp>
        <tr r="G299" s="1"/>
      </tp>
      <tp>
        <v>1098</v>
        <stp/>
        <stp>##V3_BDPV12</stp>
        <stp>8929 JT Equity</stp>
        <stp>LAST_PRICE</stp>
        <stp>[Crispin Spreadsheet.xlsx]OEI!R258C7</stp>
        <tr r="G258" s="1"/>
      </tp>
      <tp>
        <v>106600</v>
        <stp/>
        <stp>##V3_BDPV12</stp>
        <stp>8953 JT Equity</stp>
        <stp>LAST_PRICE</stp>
        <stp>[Crispin Spreadsheet.xlsx]OEI!R272C7</stp>
        <tr r="G272" s="1"/>
      </tp>
      <tp>
        <v>266</v>
        <stp/>
        <stp>##V3_BDPV12</stp>
        <stp>HTG LN Equity</stp>
        <stp>LAST_PRICE</stp>
        <stp>[Crispin Spreadsheet.xlsx]SWAN!R97C7</stp>
        <tr r="G97" s="3"/>
      </tp>
      <tp>
        <v>26.2</v>
        <stp/>
        <stp>##V3_BDPV12</stp>
        <stp>CPI LN Equity</stp>
        <stp>LAST_PRICE</stp>
        <stp>[Crispin Spreadsheet.xlsx]SWAN!R89C7</stp>
        <tr r="G89" s="3"/>
      </tp>
      <tp>
        <v>1054</v>
        <stp/>
        <stp>##V3_BDPV12</stp>
        <stp>UU/ LN Equity</stp>
        <stp>LAST_PRICE</stp>
        <stp>[Crispin Spreadsheet.xlsx]OEI!R631C7</stp>
        <tr r="G631" s="1"/>
      </tp>
      <tp t="s">
        <v>EUR</v>
        <stp/>
        <stp>##V3_BDPV12</stp>
        <stp>MOCORP FH Equity</stp>
        <stp>CRNCY</stp>
        <stp>[Crispin Spreadsheet.xlsx]OEI!R82C4</stp>
        <tr r="D82" s="1"/>
      </tp>
      <tp>
        <v>294.5</v>
        <stp/>
        <stp>##V3_BDPV12</stp>
        <stp>MUV2 GY Equity</stp>
        <stp>LAST_PRICE</stp>
        <stp>[Crispin Spreadsheet.xlsx]OEI!R172C7</stp>
        <tr r="G172" s="1"/>
      </tp>
    </main>
    <main first="bofaddin.rtdserver">
      <tp t="s">
        <v>#N/A Requesting Data...4155807125</v>
        <stp/>
        <stp>BDH|495293503970153041</stp>
        <tr r="Z245" s="1"/>
      </tp>
    </main>
    <main first="bloomberg.rtd">
      <tp t="s">
        <v>NOK</v>
        <stp/>
        <stp>##V3_BDPV12</stp>
        <stp>EQNR NO Equity</stp>
        <stp>CRNCY</stp>
        <stp>[Crispin Spreadsheet.xlsx]OEI!R345C4</stp>
        <tr r="D345" s="1"/>
      </tp>
      <tp t="s">
        <v>GBp</v>
        <stp/>
        <stp>##V3_BDPV12</stp>
        <stp>WEIR LN Equity</stp>
        <stp>CRNCY</stp>
        <stp>[Crispin Spreadsheet.xlsx]OEI!R623C4</stp>
        <tr r="D623" s="1"/>
      </tp>
    </main>
    <main first="bofaddin.rtdserver">
      <tp t="s">
        <v>#N/A Requesting Data...3861826795</v>
        <stp/>
        <stp>BDH|433729707652205772</stp>
        <tr r="Z291" s="1"/>
      </tp>
    </main>
    <main first="bloomberg.rtd">
      <tp>
        <v>164.6</v>
        <stp/>
        <stp>##V3_BDPV12</stp>
        <stp>IBST LN Equity</stp>
        <stp>PX_YEST_CLOSE</stp>
        <stp>[Crispin Spreadsheet.xlsx]OEI!R527C6</stp>
        <tr r="F527" s="1"/>
      </tp>
    </main>
    <main first="bofaddin.rtdserver">
      <tp t="s">
        <v>#N/A Requesting Data...3969743141</v>
        <stp/>
        <stp>BDH|350839092210034311</stp>
        <tr r="Z432" s="1"/>
        <tr r="Z73" s="3"/>
      </tp>
    </main>
    <main first="bloomberg.rtd">
      <tp>
        <v>1870</v>
        <stp/>
        <stp>##V3_BDPV12</stp>
        <stp>PLUS LN Equity</stp>
        <stp>PX_YEST_CLOSE</stp>
        <stp>[Crispin Spreadsheet.xlsx]OEI!R581C6</stp>
        <tr r="F581" s="1"/>
      </tp>
      <tp>
        <v>1.7769999999999999</v>
        <stp/>
        <stp>##V3_BDPV12</stp>
        <stp>BMPS IM Equity</stp>
        <stp>PX_YEST_CLOSE</stp>
        <stp>[Crispin Spreadsheet.xlsx]OEI!R237C6</stp>
        <tr r="F237" s="1"/>
      </tp>
      <tp>
        <v>123.45</v>
        <stp/>
        <stp>##V3_BDPV12</stp>
        <stp>QCOM US Equity</stp>
        <stp>PX_YEST_CLOSE</stp>
        <stp>[Crispin Spreadsheet.xlsx]OEI!R786C6</stp>
        <tr r="F786" s="1"/>
      </tp>
      <tp>
        <v>10.06</v>
        <stp/>
        <stp>##V3_BDPV12</stp>
        <stp>PTON US Equity</stp>
        <stp>PX_YEST_CLOSE</stp>
        <stp>[Crispin Spreadsheet.xlsx]OEI!R776C6</stp>
        <tr r="F776" s="1"/>
      </tp>
      <tp t="s">
        <v>#N/A N/A</v>
        <stp/>
        <stp>##V3_BDPV12</stp>
        <stp>ROSN LI Equity</stp>
        <stp>PX_YEST_CLOSE</stp>
        <stp>[Crispin Spreadsheet.xlsx]OEI!R600C6</stp>
        <tr r="F600" s="1"/>
      </tp>
      <tp>
        <v>0.30009999999999998</v>
        <stp/>
        <stp>##V3_BDPV12</stp>
        <stp>CZOO US Equity</stp>
        <stp>PX_YEST_CLOSE</stp>
        <stp>[Crispin Spreadsheet.xlsx]OEI!R676C6</stp>
        <tr r="F676" s="1"/>
      </tp>
      <tp t="s">
        <v>CHF</v>
        <stp/>
        <stp>##V3_BDPV12</stp>
        <stp>NESN SW Equity</stp>
        <stp>CRNCY</stp>
        <stp>[Crispin Spreadsheet.xlsx]OEI!R430C4</stp>
        <tr r="D430" s="1"/>
      </tp>
      <tp t="s">
        <v>CHF</v>
        <stp/>
        <stp>##V3_BDPV12</stp>
        <stp>GIVN SW Equity</stp>
        <stp>CRNCY</stp>
        <stp>[Crispin Spreadsheet.xlsx]OEI!R425C4</stp>
        <tr r="D425" s="1"/>
      </tp>
      <tp t="s">
        <v>JPY</v>
        <stp/>
        <stp>##V3_BDPV12</stp>
        <stp>8001 JT Equity</stp>
        <stp>CRNCY</stp>
        <stp>[Crispin Spreadsheet.xlsx]FDXC!R92C4</stp>
        <tr r="D92" s="8"/>
      </tp>
      <tp>
        <v>6.32</v>
        <stp/>
        <stp>##V3_BDPV12</stp>
        <stp>ERIC US Equity</stp>
        <stp>PX_YEST_CLOSE</stp>
        <stp>[Crispin Spreadsheet.xlsx]OEI!R800C6</stp>
        <tr r="F800" s="1"/>
      </tp>
      <tp>
        <v>2237</v>
        <stp/>
        <stp>##V3_BDPV12</stp>
        <stp>7181 JT Equity</stp>
        <stp>LAST_PRICE</stp>
        <stp>[Crispin Spreadsheet.xlsx]OEI!R271C7</stp>
        <tr r="G271" s="1"/>
      </tp>
      <tp>
        <v>60.46</v>
        <stp/>
        <stp>##V3_BDPV12</stp>
        <stp>EKTAB SS Equity</stp>
        <stp>LAST_PRICE</stp>
        <stp>[Crispin Spreadsheet.xlsx]SWAN!R68C7</stp>
        <tr r="G68" s="3"/>
      </tp>
      <tp>
        <v>1870</v>
        <stp/>
        <stp>##V3_BDPV12</stp>
        <stp>6141 JT Equity</stp>
        <stp>LAST_PRICE</stp>
        <stp>[Crispin Spreadsheet.xlsx]OEI!R261C7</stp>
        <tr r="G261" s="1"/>
      </tp>
      <tp>
        <v>49</v>
        <stp/>
        <stp>##V3_BDPV12</stp>
        <stp>6740 JT Equity</stp>
        <stp>LAST_PRICE</stp>
        <stp>[Crispin Spreadsheet.xlsx]OEI!R270C7</stp>
        <tr r="G270" s="1"/>
      </tp>
      <tp>
        <v>2010</v>
        <stp/>
        <stp>##V3_BDPV12</stp>
        <stp>4208 JT Equity</stp>
        <stp>LAST_PRICE</stp>
        <stp>[Crispin Spreadsheet.xlsx]OEI!R308C7</stp>
        <tr r="G308" s="1"/>
      </tp>
      <tp>
        <v>376</v>
        <stp/>
        <stp>##V3_BDPV12</stp>
        <stp>4689 JT Equity</stp>
        <stp>LAST_PRICE</stp>
        <stp>[Crispin Spreadsheet.xlsx]OEI!R309C7</stp>
        <tr r="G309" s="1"/>
      </tp>
      <tp>
        <v>45300</v>
        <stp/>
        <stp>##V3_BDPV12</stp>
        <stp>8035 JT Equity</stp>
        <stp>LAST_PRICE</stp>
        <stp>[Crispin Spreadsheet.xlsx]OEI!R305C7</stp>
        <tr r="G305" s="1"/>
      </tp>
      <tp>
        <v>2480.5</v>
        <stp/>
        <stp>##V3_BDPV12</stp>
        <stp>8750 JT Equity</stp>
        <stp>LAST_PRICE</stp>
        <stp>[Crispin Spreadsheet.xlsx]OEI!R260C7</stp>
        <tr r="G260" s="1"/>
      </tp>
      <tp>
        <v>14554</v>
        <stp/>
        <stp>##V3_BDPV12</stp>
        <stp>GXA Index</stp>
        <stp>PX_YEST_CLOSE</stp>
        <stp>[Crispin Spreadsheet.xlsx]OEI!R145C6</stp>
        <tr r="F145" s="1"/>
      </tp>
      <tp>
        <v>21.46</v>
        <stp/>
        <stp>##V3_BDPV12</stp>
        <stp>ABX CN Equity</stp>
        <stp>LAST_PRICE</stp>
        <stp>[Crispin Spreadsheet.xlsx]OPUS!R14C7</stp>
        <tr r="G14" s="6"/>
      </tp>
      <tp>
        <v>26.2</v>
        <stp/>
        <stp>##V3_BDPV12</stp>
        <stp>CPI LN Equity</stp>
        <stp>LAST_PRICE</stp>
        <stp>[Crispin Spreadsheet.xlsx]FDXC!R45C7</stp>
        <tr r="G45" s="8"/>
      </tp>
      <tp t="s">
        <v>EUR</v>
        <stp/>
        <stp>##V3_BDPV12</stp>
        <stp>KNEBV FH Equity</stp>
        <stp>CRNCY</stp>
        <stp>[Crispin Spreadsheet.xlsx]OEI!R77C4</stp>
        <tr r="D77" s="1"/>
      </tp>
      <tp>
        <v>878</v>
        <stp/>
        <stp>##V3_BDPV12</stp>
        <stp>COLOB DC Equity</stp>
        <stp>PX_YEST_CLOSE</stp>
        <stp>[Crispin Spreadsheet.xlsx]OEI!R66C6</stp>
        <tr r="F66" s="1"/>
      </tp>
      <tp>
        <v>58.66</v>
        <stp/>
        <stp>##V3_BDPV12</stp>
        <stp>PAH3 GY Equity</stp>
        <stp>PX_YEST_CLOSE</stp>
        <stp>[Crispin Spreadsheet.xlsx]OEI!R174C6</stp>
        <tr r="F174" s="1"/>
      </tp>
      <tp t="s">
        <v>GBp</v>
        <stp/>
        <stp>##V3_BDPV12</stp>
        <stp>DELT LN Equity</stp>
        <stp>CRNCY</stp>
        <stp>[Crispin Spreadsheet.xlsx]OEI!R489C4</stp>
        <tr r="D489" s="1"/>
      </tp>
      <tp>
        <v>148.97999999999999</v>
        <stp/>
        <stp>##V3_BDPV12</stp>
        <stp>WDAY US Equity</stp>
        <stp>PX_YEST_CLOSE</stp>
        <stp>[Crispin Spreadsheet.xlsx]OEI!R827C6</stp>
        <tr r="F827" s="1"/>
      </tp>
      <tp>
        <v>126.6</v>
        <stp/>
        <stp>##V3_BDPV12</stp>
        <stp>SDRY LN Equity</stp>
        <stp>PX_YEST_CLOSE</stp>
        <stp>[Crispin Spreadsheet.xlsx]OEI!R619C6</stp>
        <tr r="F619" s="1"/>
      </tp>
      <tp>
        <v>82.05</v>
        <stp/>
        <stp>##V3_BDPV12</stp>
        <stp>CURY LN Equity</stp>
        <stp>PX_YEST_CLOSE</stp>
        <stp>[Crispin Spreadsheet.xlsx]OEI!R499C6</stp>
        <tr r="F499" s="1"/>
      </tp>
    </main>
    <main first="bofaddin.rtdserver">
      <tp t="s">
        <v>#N/A Requesting Data...3955156989</v>
        <stp/>
        <stp>BDH|848915753806802793</stp>
        <tr r="Z96" s="1"/>
      </tp>
    </main>
    <main first="bloomberg.rtd">
      <tp>
        <v>8315</v>
        <stp/>
        <stp>##V3_BDPV12</stp>
        <stp>RICHT HB Equity</stp>
        <stp>PX_YEST_CLOSE</stp>
        <stp>[Crispin Spreadsheet.xlsx]OEI!R220C6</stp>
        <tr r="F220" s="1"/>
      </tp>
      <tp>
        <v>28.5</v>
        <stp/>
        <stp>##V3_BDPV12</stp>
        <stp>UBER US Equity</stp>
        <stp>PX_YEST_CLOSE</stp>
        <stp>[Crispin Spreadsheet.xlsx]OEI!R813C6</stp>
        <tr r="F813" s="1"/>
      </tp>
      <tp>
        <v>74.930000000000007</v>
        <stp/>
        <stp>##V3_BDPV12</stp>
        <stp>WYNN US Equity</stp>
        <stp>PX_YEST_CLOSE</stp>
        <stp>[Crispin Spreadsheet.xlsx]OEI!R828C6</stp>
        <tr r="F828" s="1"/>
      </tp>
      <tp>
        <v>17.579999999999998</v>
        <stp/>
        <stp>##V3_BDPV12</stp>
        <stp>PTEN US Equity</stp>
        <stp>PX_YEST_CLOSE</stp>
        <stp>[Crispin Spreadsheet.xlsx]OEI!R773C6</stp>
        <tr r="F773" s="1"/>
      </tp>
      <tp>
        <v>33.04</v>
        <stp/>
        <stp>##V3_BDPV12</stp>
        <stp>ADEN SW Equity</stp>
        <stp>PX_YEST_CLOSE</stp>
        <stp>[Crispin Spreadsheet.xlsx]OEI!R417C6</stp>
        <tr r="F417" s="1"/>
      </tp>
      <tp t="s">
        <v>EUR</v>
        <stp/>
        <stp>##V3_BDPV12</stp>
        <stp>SESG FP Equity</stp>
        <stp>CRNCY</stp>
        <stp>[Crispin Spreadsheet.xlsx]OEI!R128C4</stp>
        <tr r="D128" s="1"/>
      </tp>
      <tp>
        <v>48.4</v>
        <stp/>
        <stp>##V3_BDPV12</stp>
        <stp>CSCO US Equity</stp>
        <stp>PX_YEST_CLOSE</stp>
        <stp>[Crispin Spreadsheet.xlsx]OEI!R685C6</stp>
        <tr r="F685" s="1"/>
      </tp>
      <tp t="s">
        <v>JPY</v>
        <stp/>
        <stp>##V3_BDPV12</stp>
        <stp>8848 JT Equity</stp>
        <stp>CRNCY</stp>
        <stp>[Crispin Spreadsheet.xlsx]FDXC!R19C4</stp>
        <tr r="D19" s="8"/>
      </tp>
      <tp t="s">
        <v>GBp</v>
        <stp/>
        <stp>##V3_BDPV12</stp>
        <stp>FRAN LN Equity</stp>
        <stp>CRNCY</stp>
        <stp>[Crispin Spreadsheet.xlsx]OEI!R574C4</stp>
        <tr r="D574" s="1"/>
      </tp>
      <tp>
        <v>172.65</v>
        <stp/>
        <stp>##V3_BDPV12</stp>
        <stp>SKAB SS Equity</stp>
        <stp>PX_YEST_CLOSE</stp>
        <stp>[Crispin Spreadsheet.xlsx]OEI!R407C6</stp>
        <tr r="F407" s="1"/>
      </tp>
      <tp>
        <v>17.945</v>
        <stp/>
        <stp>##V3_BDPV12</stp>
        <stp>SBBB SS Equity</stp>
        <stp>PX_YEST_CLOSE</stp>
        <stp>[Crispin Spreadsheet.xlsx]OEI!R404C6</stp>
        <tr r="F404" s="1"/>
      </tp>
      <tp>
        <v>5.0199999999999996</v>
        <stp/>
        <stp>##V3_BDPV12</stp>
        <stp>1128 HK Equity</stp>
        <stp>LAST_PRICE</stp>
        <stp>[Crispin Spreadsheet.xlsx]OEI!R217C7</stp>
        <tr r="G217" s="1"/>
      </tp>
      <tp>
        <v>3155</v>
        <stp/>
        <stp>##V3_BDPV12</stp>
        <stp>5019 JT Equity</stp>
        <stp>LAST_PRICE</stp>
        <stp>[Crispin Spreadsheet.xlsx]OEI!R266C7</stp>
        <tr r="G266" s="1"/>
      </tp>
      <tp>
        <v>303</v>
        <stp/>
        <stp>##V3_BDPV12</stp>
        <stp>8848 JT Equity</stp>
        <stp>LAST_PRICE</stp>
        <stp>[Crispin Spreadsheet.xlsx]OEI!R277C7</stp>
        <tr r="G277" s="1"/>
      </tp>
      <tp>
        <v>32</v>
        <stp/>
        <stp>##V3_BDPV12</stp>
        <stp>NODL NO Equity</stp>
        <stp>LAST_PRICE</stp>
        <stp>[Crispin Spreadsheet.xlsx]OPUS!R31C7</stp>
        <tr r="G31" s="6"/>
      </tp>
      <tp>
        <v>1.2270000000000001</v>
        <stp/>
        <stp>##V3_BDPV12</stp>
        <stp>SRS IM Equity</stp>
        <stp>LAST_PRICE</stp>
        <stp>[Crispin Spreadsheet.xlsx]OPUS!R20C7</stp>
        <tr r="G20" s="6"/>
      </tp>
      <tp>
        <v>28</v>
        <stp/>
        <stp>##V3_BDPV12</stp>
        <stp>EDV CN Equity</stp>
        <stp>LAST_PRICE</stp>
        <stp>[Crispin Spreadsheet.xlsx]OPUS!R15C7</stp>
        <tr r="G15" s="6"/>
      </tp>
      <tp>
        <v>88.58</v>
        <stp/>
        <stp>##V3_BDPV12</stp>
        <stp>REDFTPB GU Equity</stp>
        <stp>PX_YEST_CLOSE</stp>
        <stp>[Crispin Spreadsheet.xlsx]OEI!R198C6</stp>
        <tr r="F198" s="1"/>
      </tp>
      <tp t="s">
        <v>USD</v>
        <stp/>
        <stp>##V3_BDPV12</stp>
        <stp>ODCNRUM ID Equity</stp>
        <stp>CRNCY</stp>
        <stp>[Crispin Spreadsheet.xlsx]OEI!R353C4</stp>
        <tr r="D353" s="1"/>
      </tp>
      <tp>
        <v>7.43</v>
        <stp/>
        <stp>##V3_BDPV12</stp>
        <stp>ZIL2 GY Equity</stp>
        <stp>PX_YEST_CLOSE</stp>
        <stp>[Crispin Spreadsheet.xlsx]OEI!R161C6</stp>
        <tr r="F161" s="1"/>
      </tp>
      <tp t="s">
        <v>SEK</v>
        <stp/>
        <stp>##V3_BDPV12</stp>
        <stp>EKTAB SS Equity</stp>
        <stp>CRNCY</stp>
        <stp>[Crispin Spreadsheet.xlsx]OEI!R397C4</stp>
        <tr r="D397" s="1"/>
      </tp>
      <tp>
        <v>26.38</v>
        <stp/>
        <stp>##V3_BDPV12</stp>
        <stp>GARAN TI Equity</stp>
        <stp>PX_YEST_CLOSE</stp>
        <stp>[Crispin Spreadsheet.xlsx]OEI!R443C6</stp>
        <tr r="F443" s="1"/>
      </tp>
      <tp t="s">
        <v>GBp</v>
        <stp/>
        <stp>##V3_BDPV12</stp>
        <stp>TCAP LN Equity</stp>
        <stp>CRNCY</stp>
        <stp>[Crispin Spreadsheet.xlsx]OEI!R625C4</stp>
        <tr r="D625" s="1"/>
      </tp>
      <tp t="s">
        <v>USD</v>
        <stp/>
        <stp>##V3_BDPV12</stp>
        <stp>GOOGL US Equity</stp>
        <stp>CRNCY</stp>
        <stp>[Crispin Spreadsheet.xlsx]OEI!R651C4</stp>
        <tr r="D651" s="1"/>
      </tp>
      <tp>
        <v>54.5</v>
        <stp/>
        <stp>##V3_BDPV12</stp>
        <stp>BAER SW Equity</stp>
        <stp>PX_YEST_CLOSE</stp>
        <stp>[Crispin Spreadsheet.xlsx]OEI!R426C6</stp>
        <tr r="F426" s="1"/>
      </tp>
      <tp>
        <v>160.51</v>
        <stp/>
        <stp>##V3_BDPV12</stp>
        <stp>MSGS US Equity</stp>
        <stp>PX_YEST_CLOSE</stp>
        <stp>[Crispin Spreadsheet.xlsx]OEI!R750C6</stp>
        <tr r="F750" s="1"/>
      </tp>
      <tp t="s">
        <v>NOK</v>
        <stp/>
        <stp>##V3_BDPV12</stp>
        <stp>SUBC NO Equity</stp>
        <stp>CRNCY</stp>
        <stp>[Crispin Spreadsheet.xlsx]OEI!R347C4</stp>
        <tr r="D347" s="1"/>
      </tp>
      <tp>
        <v>4027</v>
        <stp/>
        <stp>##V3_BDPV12</stp>
        <stp>ITRK LN Equity</stp>
        <stp>PX_YEST_CLOSE</stp>
        <stp>[Crispin Spreadsheet.xlsx]OEI!R538C6</stp>
        <tr r="F538" s="1"/>
      </tp>
      <tp t="s">
        <v>GBp</v>
        <stp/>
        <stp>##V3_BDPV12</stp>
        <stp>GLEN LN Equity</stp>
        <stp>CRNCY</stp>
        <stp>[Crispin Spreadsheet.xlsx]OEI!R511C4</stp>
        <tr r="D511" s="1"/>
      </tp>
      <tp t="s">
        <v>USD</v>
        <stp/>
        <stp>##V3_BDPV12</stp>
        <stp>AMZN US Equity</stp>
        <stp>CRNCY</stp>
        <stp>[Crispin Spreadsheet.xlsx]OEI!R653C4</stp>
        <tr r="D653" s="1"/>
      </tp>
      <tp>
        <v>11.67</v>
        <stp/>
        <stp>##V3_BDPV12</stp>
        <stp>COFA FP Equity</stp>
        <stp>PX_YEST_CLOSE</stp>
        <stp>[Crispin Spreadsheet.xlsx]OEI!R102C6</stp>
        <tr r="F102" s="1"/>
      </tp>
      <tp>
        <v>1264</v>
        <stp/>
        <stp>##V3_BDPV12</stp>
        <stp>3099 JT Equity</stp>
        <stp>LAST_PRICE</stp>
        <stp>[Crispin Spreadsheet.xlsx]OEI!R267C7</stp>
        <tr r="G267" s="1"/>
      </tp>
      <tp>
        <v>68.099999999999994</v>
        <stp/>
        <stp>##V3_BDPV12</stp>
        <stp>GSF NO Equity</stp>
        <stp>LAST_PRICE</stp>
        <stp>[Crispin Spreadsheet.xlsx]SWAN!R49C7</stp>
        <tr r="G49" s="3"/>
      </tp>
      <tp t="s">
        <v>#N/A Real Time</v>
        <stp/>
        <stp>##V3_BDPV12</stp>
        <stp>ROSN LI Equity</stp>
        <stp>LAST_PRICE</stp>
        <stp>[Crispin Spreadsheet.xlsx]OPUS!R72C7</stp>
        <tr r="G72" s="6"/>
      </tp>
      <tp>
        <v>257</v>
        <stp/>
        <stp>##V3_BDPV12</stp>
        <stp>ONT LN Equity</stp>
        <stp>LAST_PRICE</stp>
        <stp>[Crispin Spreadsheet.xlsx]OPUS!R66C7</stp>
        <tr r="G66" s="6"/>
      </tp>
      <tp>
        <v>76.099999999999994</v>
        <stp/>
        <stp>##V3_BDPV12</stp>
        <stp>DLAR LN Equity</stp>
        <stp>LAST_PRICE</stp>
        <stp>[Crispin Spreadsheet.xlsx]SWAN!R93C7</stp>
        <tr r="G93" s="3"/>
      </tp>
      <tp>
        <v>254</v>
        <stp/>
        <stp>##V3_BDPV12</stp>
        <stp>NWG LN Equity</stp>
        <stp>LAST_PRICE</stp>
        <stp>[Crispin Spreadsheet.xlsx]FDXC!R55C7</stp>
        <tr r="G55" s="8"/>
      </tp>
      <tp t="s">
        <v>SEK</v>
        <stp/>
        <stp>##V3_BDPV12</stp>
        <stp>EMBRACB SS Equity</stp>
        <stp>CRNCY</stp>
        <stp>[Crispin Spreadsheet.xlsx]OEI!R398C4</stp>
        <tr r="D398" s="1"/>
      </tp>
      <tp t="s">
        <v>DKK</v>
        <stp/>
        <stp>##V3_BDPV12</stp>
        <stp>DEMANT DC Equity</stp>
        <stp>CRNCY</stp>
        <stp>[Crispin Spreadsheet.xlsx]OEI!R73C4</stp>
        <tr r="D73" s="1"/>
      </tp>
    </main>
    <main first="bofaddin.rtdserver">
      <tp t="s">
        <v>#N/A Requesting Data...3875939348</v>
        <stp/>
        <stp>BDH|640157639124335945</stp>
        <tr r="Z129" s="1"/>
      </tp>
    </main>
    <main first="bloomberg.rtd">
      <tp t="s">
        <v>NOK</v>
        <stp/>
        <stp>##V3_BDPV12</stp>
        <stp>HUNT NO Equity</stp>
        <stp>CRNCY</stp>
        <stp>[Crispin Spreadsheet.xlsx]OEI!R338C4</stp>
        <tr r="D338" s="1"/>
      </tp>
      <tp>
        <v>303</v>
        <stp/>
        <stp>##V3_BDPV12</stp>
        <stp>8848 JT Equity</stp>
        <stp>LAST_PRICE</stp>
        <stp>[Crispin Spreadsheet.xlsx]OPUS!R111C7</stp>
        <tr r="G111" s="6"/>
      </tp>
    </main>
    <main first="bofaddin.rtdserver">
      <tp t="s">
        <v>#N/A Requesting Data...3782590609</v>
        <stp/>
        <stp>BDH|239822518463557576</stp>
        <tr r="Z541" s="1"/>
      </tp>
    </main>
    <main first="bloomberg.rtd">
      <tp t="s">
        <v>GBp</v>
        <stp/>
        <stp>##V3_BDPV12</stp>
        <stp>DLAR LN Equity</stp>
        <stp>CRNCY</stp>
        <stp>[Crispin Spreadsheet.xlsx]OEI!R496C4</stp>
        <tr r="D496" s="1"/>
      </tp>
      <tp>
        <v>361.16</v>
        <stp/>
        <stp>##V3_BDPV12</stp>
        <stp>LULU US Equity</stp>
        <stp>PX_YEST_CLOSE</stp>
        <stp>[Crispin Spreadsheet.xlsx]OEI!R748C6</stp>
        <tr r="F748" s="1"/>
      </tp>
      <tp>
        <v>7.75</v>
        <stp/>
        <stp>##V3_BDPV12</stp>
        <stp>GGAL US Equity</stp>
        <stp>PX_YEST_CLOSE</stp>
        <stp>[Crispin Spreadsheet.xlsx]OEI!R725C6</stp>
        <tr r="F725" s="1"/>
      </tp>
      <tp t="s">
        <v>GBp</v>
        <stp/>
        <stp>##V3_BDPV12</stp>
        <stp>BLND LN Equity</stp>
        <stp>CRNCY</stp>
        <stp>[Crispin Spreadsheet.xlsx]OEI!R479C4</stp>
        <tr r="D479" s="1"/>
      </tp>
      <tp>
        <v>0.6633</v>
        <stp/>
        <stp>##V3_BDPV12</stp>
        <stp>FRLN US Equity</stp>
        <stp>PX_YEST_CLOSE</stp>
        <stp>[Crispin Spreadsheet.xlsx]OEI!R718C6</stp>
        <tr r="F718" s="1"/>
      </tp>
      <tp>
        <v>15.85</v>
        <stp/>
        <stp>##V3_BDPV12</stp>
        <stp>GOGO US Equity</stp>
        <stp>PX_YEST_CLOSE</stp>
        <stp>[Crispin Spreadsheet.xlsx]OEI!R723C6</stp>
        <tr r="F723" s="1"/>
      </tp>
      <tp t="s">
        <v>GBp</v>
        <stp/>
        <stp>##V3_BDPV12</stp>
        <stp>CRDA LN Equity</stp>
        <stp>CRNCY</stp>
        <stp>[Crispin Spreadsheet.xlsx]OEI!R493C4</stp>
        <tr r="D493" s="1"/>
      </tp>
      <tp>
        <v>108.52</v>
        <stp/>
        <stp>##V3_BDPV12</stp>
        <stp>RGLD US Equity</stp>
        <stp>PX_YEST_CLOSE</stp>
        <stp>[Crispin Spreadsheet.xlsx]OEI!R788C6</stp>
        <tr r="F788" s="1"/>
      </tp>
      <tp t="s">
        <v>NOK</v>
        <stp/>
        <stp>##V3_BDPV12</stp>
        <stp>NODL NO Equity</stp>
        <stp>CRNCY</stp>
        <stp>[Crispin Spreadsheet.xlsx]OEI!R342C4</stp>
        <tr r="D342" s="1"/>
      </tp>
      <tp>
        <v>337.7</v>
        <stp/>
        <stp>##V3_BDPV12</stp>
        <stp>AKRBP NO Equity</stp>
        <stp>PX_YEST_CLOSE</stp>
        <stp>[Crispin Spreadsheet.xlsx]OEI!R335C6</stp>
        <tr r="F335" s="1"/>
      </tp>
      <tp>
        <v>21.1</v>
        <stp/>
        <stp>##V3_BDPV12</stp>
        <stp>CLAB SS Equity</stp>
        <stp>PX_YEST_CLOSE</stp>
        <stp>[Crispin Spreadsheet.xlsx]OEI!R395C6</stp>
        <tr r="F395" s="1"/>
      </tp>
      <tp>
        <v>1515</v>
        <stp/>
        <stp>##V3_BDPV12</stp>
        <stp>1808 JT Equity</stp>
        <stp>LAST_PRICE</stp>
        <stp>[Crispin Spreadsheet.xlsx]OEI!R265C7</stp>
        <tr r="G265" s="1"/>
      </tp>
      <tp>
        <v>84.28</v>
        <stp/>
        <stp>##V3_BDPV12</stp>
        <stp>AMBUB DC Equity</stp>
        <stp>LAST_PRICE</stp>
        <stp>[Crispin Spreadsheet.xlsx]SWAN!R21C7</stp>
        <tr r="G21" s="3"/>
      </tp>
      <tp>
        <v>81.55</v>
        <stp/>
        <stp>##V3_BDPV12</stp>
        <stp>CURY LN Equity</stp>
        <stp>LAST_PRICE</stp>
        <stp>[Crispin Spreadsheet.xlsx]FDXC!R46C7</stp>
        <tr r="G46" s="8"/>
      </tp>
      <tp>
        <v>2588</v>
        <stp/>
        <stp>##V3_BDPV12</stp>
        <stp>9744 JT Equity</stp>
        <stp>LAST_PRICE</stp>
        <stp>[Crispin Spreadsheet.xlsx]OEI!R279C7</stp>
        <tr r="G279" s="1"/>
      </tp>
      <tp>
        <v>3350</v>
        <stp/>
        <stp>##V3_BDPV12</stp>
        <stp>8919 JT Equity</stp>
        <stp>LAST_PRICE</stp>
        <stp>[Crispin Spreadsheet.xlsx]OEI!R274C7</stp>
        <tr r="G274" s="1"/>
      </tp>
      <tp>
        <v>4.6855000000000002</v>
        <stp/>
        <stp>##V3_BDPV12</stp>
        <stp>NOKIA FH Equity</stp>
        <stp>PX_YEST_CLOSE</stp>
        <stp>[Crispin Spreadsheet.xlsx]OEI!R80C6</stp>
        <tr r="F80" s="1"/>
      </tp>
      <tp t="s">
        <v>BRL</v>
        <stp/>
        <stp>##V3_BDPV12</stp>
        <stp>VALE3 BS Equity</stp>
        <stp>CRNCY</stp>
        <stp>[Crispin Spreadsheet.xlsx]OEI!R49C4</stp>
        <tr r="D49" s="1"/>
      </tp>
      <tp>
        <v>17.834</v>
        <stp/>
        <stp>##V3_BDPV12</stp>
        <stp>EURZAr Curncy</stp>
        <stp>LAST_PRICE</stp>
        <stp>[Crispin Spreadsheet.xlsx]OEI!R370C13</stp>
        <tr r="M370" s="1"/>
      </tp>
      <tp>
        <v>17.834</v>
        <stp/>
        <stp>##V3_BDPV12</stp>
        <stp>EURZAr Curncy</stp>
        <stp>LAST_PRICE</stp>
        <stp>[Crispin Spreadsheet.xlsx]OEI!R371C13</stp>
        <tr r="M371" s="1"/>
      </tp>
      <tp>
        <v>17.834</v>
        <stp/>
        <stp>##V3_BDPV12</stp>
        <stp>EURZAr Curncy</stp>
        <stp>LAST_PRICE</stp>
        <stp>[Crispin Spreadsheet.xlsx]OEI!R372C13</stp>
        <tr r="M372" s="1"/>
      </tp>
      <tp>
        <v>17.834</v>
        <stp/>
        <stp>##V3_BDPV12</stp>
        <stp>EURZAr Curncy</stp>
        <stp>LAST_PRICE</stp>
        <stp>[Crispin Spreadsheet.xlsx]OEI!R369C13</stp>
        <tr r="M369" s="1"/>
      </tp>
      <tp t="s">
        <v>JPY</v>
        <stp/>
        <stp>##V3_BDPV12</stp>
        <stp>8848 JT Equity</stp>
        <stp>CRNCY</stp>
        <stp>[Crispin Spreadsheet.xlsx]SWAN!R37C4</stp>
        <tr r="D37" s="3"/>
      </tp>
    </main>
    <main first="bofaddin.rtdserver">
      <tp t="s">
        <v>#N/A Requesting Data...4128791256</v>
        <stp/>
        <stp>BDH|194999157800724276</stp>
        <tr r="Z318" s="1"/>
      </tp>
    </main>
    <main first="bofaddin.rtdserver">
      <tp t="s">
        <v>#N/A Requesting Data...4242717311</v>
        <stp/>
        <stp>BDH|654828638077203247</stp>
        <tr r="Z713" s="1"/>
      </tp>
    </main>
    <main first="bloomberg.rtd">
      <tp t="s">
        <v>GBp</v>
        <stp/>
        <stp>##V3_BDPV12</stp>
        <stp>SMDS LN Equity</stp>
        <stp>CRNCY</stp>
        <stp>[Crispin Spreadsheet.xlsx]OEI!R502C4</stp>
        <tr r="D502" s="1"/>
      </tp>
      <tp>
        <v>4325</v>
        <stp/>
        <stp>##V3_BDPV12</stp>
        <stp>8001 JT Equity</stp>
        <stp>LAST_PRICE</stp>
        <stp>[Crispin Spreadsheet.xlsx]OPUS!R110C7</stp>
        <tr r="G110" s="6"/>
      </tp>
      <tp>
        <v>32.67</v>
        <stp/>
        <stp>##V3_BDPV12</stp>
        <stp>LIGHT NA Equity</stp>
        <stp>PX_YEST_CLOSE</stp>
        <stp>[Crispin Spreadsheet.xlsx]OEI!R330C6</stp>
        <tr r="F330" s="1"/>
      </tp>
      <tp t="s">
        <v>USD</v>
        <stp/>
        <stp>##V3_BDPV12</stp>
        <stp>PARA US Equity</stp>
        <stp>CRNCY</stp>
        <stp>[Crispin Spreadsheet.xlsx]OEI!R819C4</stp>
        <tr r="D819" s="1"/>
      </tp>
      <tp t="s">
        <v>SEK</v>
        <stp/>
        <stp>##V3_BDPV12</stp>
        <stp>SWEDA SS Equity</stp>
        <stp>CRNCY</stp>
        <stp>[Crispin Spreadsheet.xlsx]OEI!R410C4</stp>
        <tr r="D410" s="1"/>
      </tp>
      <tp t="s">
        <v>EUR</v>
        <stp/>
        <stp>##V3_BDPV12</stp>
        <stp>ENEL IM Equity</stp>
        <stp>CRNCY</stp>
        <stp>[Crispin Spreadsheet.xlsx]OEI!R240C4</stp>
        <tr r="D240" s="1"/>
      </tp>
      <tp t="s">
        <v>SEK</v>
        <stp/>
        <stp>##V3_BDPV12</stp>
        <stp>ENRO SS Equity</stp>
        <stp>CRNCY</stp>
        <stp>[Crispin Spreadsheet.xlsx]OEI!R399C4</stp>
        <tr r="D399" s="1"/>
      </tp>
      <tp t="s">
        <v>GBp</v>
        <stp/>
        <stp>##V3_BDPV12</stp>
        <stp>HWDN LN Equity</stp>
        <stp>CRNCY</stp>
        <stp>[Crispin Spreadsheet.xlsx]OEI!R522C4</stp>
        <tr r="D522" s="1"/>
      </tp>
      <tp t="s">
        <v>GBp</v>
        <stp/>
        <stp>##V3_BDPV12</stp>
        <stp>STAN LN Equity</stp>
        <stp>CRNCY</stp>
        <stp>[Crispin Spreadsheet.xlsx]OEI!R617C4</stp>
        <tr r="D617" s="1"/>
      </tp>
      <tp>
        <v>7.89</v>
        <stp/>
        <stp>##V3_BDPV12</stp>
        <stp>1919 HK Equity</stp>
        <stp>LAST_PRICE</stp>
        <stp>[Crispin Spreadsheet.xlsx]OEI!R205C7</stp>
        <tr r="G205" s="1"/>
      </tp>
      <tp>
        <v>17.66</v>
        <stp/>
        <stp>##V3_BDPV12</stp>
        <stp>EURN BB Equity</stp>
        <stp>LAST_PRICE</stp>
        <stp>[Crispin Spreadsheet.xlsx]OPUS!R90C7</stp>
        <tr r="G90" s="6"/>
      </tp>
      <tp>
        <v>15.12</v>
        <stp/>
        <stp>##V3_BDPV12</stp>
        <stp>EBRO SQ Equity</stp>
        <stp>LAST_PRICE</stp>
        <stp>[Crispin Spreadsheet.xlsx]OPUS!R41C7</stp>
        <tr r="G41" s="6"/>
      </tp>
      <tp t="s">
        <v>#N/A Real Time</v>
        <stp/>
        <stp>##V3_BDPV12</stp>
        <stp>DRLCO DC Equity</stp>
        <stp>LAST_PRICE</stp>
        <stp>[Crispin Spreadsheet.xlsx]FDXC!R85C7</stp>
        <tr r="G85" s="8"/>
      </tp>
      <tp>
        <v>34.08</v>
        <stp/>
        <stp>##V3_BDPV12</stp>
        <stp>IGLN LN Equity</stp>
        <stp>LAST_PRICE</stp>
        <stp>[Crispin Spreadsheet.xlsx]OPUS!R60C7</stp>
        <tr r="G60" s="6"/>
      </tp>
      <tp>
        <v>500.4</v>
        <stp/>
        <stp>##V3_BDPV12</stp>
        <stp>8604 JT Equity</stp>
        <stp>LAST_PRICE</stp>
        <stp>[Crispin Spreadsheet.xlsx]OEI!R288C7</stp>
        <tr r="G288" s="1"/>
      </tp>
      <tp>
        <v>467.3</v>
        <stp/>
        <stp>##V3_BDPV12</stp>
        <stp>YAR NO Equity</stp>
        <stp>LAST_PRICE</stp>
        <stp>[Crispin Spreadsheet.xlsx]OPUS!R32C7</stp>
        <tr r="G32" s="6"/>
      </tp>
      <tp>
        <v>156.5</v>
        <stp/>
        <stp>##V3_BDPV12</stp>
        <stp>HUW LN Equity</stp>
        <stp>LAST_PRICE</stp>
        <stp>[Crispin Spreadsheet.xlsx]OPUS!R57C7</stp>
        <tr r="G57" s="6"/>
      </tp>
      <tp t="s">
        <v>EUR</v>
        <stp/>
        <stp>##V3_BDPV12</stp>
        <stp>STERV FH Equity</stp>
        <stp>CRNCY</stp>
        <stp>[Crispin Spreadsheet.xlsx]OEI!R83C4</stp>
        <tr r="D83" s="1"/>
      </tp>
      <tp>
        <v>20.059999999999999</v>
        <stp/>
        <stp>##V3_BDPV12</stp>
        <stp>LBTYA US Equity</stp>
        <stp>PX_YEST_CLOSE</stp>
        <stp>[Crispin Spreadsheet.xlsx]OEI!R744C6</stp>
        <tr r="F744" s="1"/>
      </tp>
    </main>
    <main first="bofaddin.rtdserver">
      <tp t="s">
        <v>#N/A Requesting Data...3970354948</v>
        <stp/>
        <stp>BDH|122898716988103813</stp>
        <tr r="Z206" s="1"/>
      </tp>
    </main>
    <main first="bofaddin.rtdserver">
      <tp t="s">
        <v>#N/A Requesting Data...4205442400</v>
        <stp/>
        <stp>BDH|326700850932964933</stp>
        <tr r="Z201" s="1"/>
      </tp>
    </main>
    <main first="bloomberg.rtd">
      <tp>
        <v>2205</v>
        <stp/>
        <stp>##V3_BDPV12</stp>
        <stp>WIZZ LN Equity</stp>
        <stp>PX_YEST_CLOSE</stp>
        <stp>[Crispin Spreadsheet.xlsx]OEI!R635C6</stp>
        <tr r="F635" s="1"/>
      </tp>
    </main>
    <main first="bofaddin.rtdserver">
      <tp t="s">
        <v>#N/A Requesting Data...4107087055</v>
        <stp/>
        <stp>BDH|664994160813919525</stp>
        <tr r="Z377" s="1"/>
      </tp>
    </main>
    <main first="bofaddin.rtdserver">
      <tp t="s">
        <v>#N/A Requesting Data...4016521780</v>
        <stp/>
        <stp>BDH|883967010958202997</stp>
        <tr r="Z550" s="1"/>
      </tp>
    </main>
    <main first="bloomberg.rtd">
      <tp>
        <v>2.2000000000000002</v>
        <stp/>
        <stp>##V3_BDPV12</stp>
        <stp>ADAP US Equity</stp>
        <stp>PX_YEST_CLOSE</stp>
        <stp>[Crispin Spreadsheet.xlsx]OEI!R643C6</stp>
        <tr r="F643" s="1"/>
      </tp>
      <tp t="s">
        <v>SEK</v>
        <stp/>
        <stp>##V3_BDPV12</stp>
        <stp>HEXAB SS Equity</stp>
        <stp>CRNCY</stp>
        <stp>[Crispin Spreadsheet.xlsx]OEI!R402C4</stp>
        <tr r="D402" s="1"/>
      </tp>
      <tp t="s">
        <v>USD</v>
        <stp/>
        <stp>##V3_BDPV12</stp>
        <stp>PLUG US Equity</stp>
        <stp>CRNCY</stp>
        <stp>[Crispin Spreadsheet.xlsx]OEI!R779C4</stp>
        <tr r="D779" s="1"/>
      </tp>
      <tp t="s">
        <v>GBp</v>
        <stp/>
        <stp>##V3_BDPV12</stp>
        <stp>HSBA LN Equity</stp>
        <stp>CRNCY</stp>
        <stp>[Crispin Spreadsheet.xlsx]OEI!R523C4</stp>
        <tr r="D523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155.15</v>
        <stp/>
        <stp>##V3_BDPV12</stp>
        <stp>MOWI NO Equity</stp>
        <stp>PX_YEST_CLOSE</stp>
        <stp>[Crispin Spreadsheet.xlsx]OEI!R339C6</stp>
        <tr r="F339" s="1"/>
      </tp>
      <tp>
        <v>306</v>
        <stp/>
        <stp>##V3_BDPV12</stp>
        <stp>8848 JT Equity</stp>
        <stp>PX_YEST_CLOSE</stp>
        <stp>[Crispin Spreadsheet.xlsx]OPUS!R23C6</stp>
        <tr r="F23" s="6"/>
      </tp>
      <tp>
        <v>218.14</v>
        <stp/>
        <stp>##V3_BDPV12</stp>
        <stp>RACE US Equity</stp>
        <stp>PX_YEST_CLOSE</stp>
        <stp>[Crispin Spreadsheet.xlsx]OEI!R711C6</stp>
        <tr r="F711" s="1"/>
      </tp>
      <tp t="s">
        <v>EUR</v>
        <stp/>
        <stp>##V3_BDPV12</stp>
        <stp>FNTN GY Equity</stp>
        <stp>CRNCY</stp>
        <stp>[Crispin Spreadsheet.xlsx]OEI!R162C4</stp>
        <tr r="D162" s="1"/>
      </tp>
      <tp t="s">
        <v>USD</v>
        <stp/>
        <stp>##V3_BDPV12</stp>
        <stp>ADYEY US Equity</stp>
        <stp>CRNCY</stp>
        <stp>[Crispin Spreadsheet.xlsx]OEI!R646C4</stp>
        <tr r="D646" s="1"/>
      </tp>
      <tp>
        <v>75.5</v>
        <stp/>
        <stp>##V3_BDPV12</stp>
        <stp>BABA US Equity</stp>
        <stp>PX_YEST_CLOSE</stp>
        <stp>[Crispin Spreadsheet.xlsx]OEI!R650C6</stp>
        <tr r="F650" s="1"/>
      </tp>
      <tp>
        <v>18.8</v>
        <stp/>
        <stp>##V3_BDPV12</stp>
        <stp>1928 HK Equity</stp>
        <stp>LAST_PRICE</stp>
        <stp>[Crispin Spreadsheet.xlsx]OEI!R213C7</stp>
        <tr r="G213" s="1"/>
      </tp>
      <tp>
        <v>2.2000000000000002</v>
        <stp/>
        <stp>##V3_BDPV12</stp>
        <stp>CDZI US Equity</stp>
        <stp>LAST_PRICE</stp>
        <stp>[Crispin Spreadsheet.xlsx]OPUS!R80C7</stp>
        <tr r="G80" s="6"/>
      </tp>
      <tp t="s">
        <v>JPY</v>
        <stp/>
        <stp>##V3_BDPV12</stp>
        <stp>NKA Index</stp>
        <stp>CRNCY</stp>
        <stp>[Crispin Spreadsheet.xlsx]OEI!R253C4</stp>
        <tr r="D253" s="1"/>
      </tp>
      <tp t="s">
        <v>CHF</v>
        <stp/>
        <stp>##V3_BDPV12</stp>
        <stp>SMA Index</stp>
        <stp>CRNCY</stp>
        <stp>[Crispin Spreadsheet.xlsx]OEI!R415C4</stp>
        <tr r="D415" s="1"/>
      </tp>
      <tp>
        <v>154.6</v>
        <stp/>
        <stp>##V3_BDPV12</stp>
        <stp>MOWI NO Equity</stp>
        <stp>LAST_PRICE</stp>
        <stp>[Crispin Spreadsheet.xlsx]OPUS!R30C7</stp>
        <tr r="G30" s="6"/>
      </tp>
      <tp>
        <v>24736</v>
        <stp/>
        <stp>##V3_BDPV12</stp>
        <stp>STA Index</stp>
        <stp>PX_YEST_CLOSE</stp>
        <stp>[Crispin Spreadsheet.xlsx]OEI!R232C6</stp>
        <tr r="F232" s="1"/>
      </tp>
      <tp>
        <v>21.06</v>
        <stp/>
        <stp>##V3_BDPV12</stp>
        <stp>KLK MK Equity</stp>
        <stp>LAST_PRICE</stp>
        <stp>[Crispin Spreadsheet.xlsx]SWAN!R41C7</stp>
        <tr r="G41" s="3"/>
      </tp>
      <tp>
        <v>993.4</v>
        <stp/>
        <stp>##V3_BDPV12</stp>
        <stp>PSON LN Equity</stp>
        <stp>LAST_PRICE</stp>
        <stp>[Crispin Spreadsheet.xlsx]OPUS!R67C7</stp>
        <tr r="G67" s="6"/>
      </tp>
      <tp>
        <v>0.28000000000000003</v>
        <stp/>
        <stp>##V3_BDPV12</stp>
        <stp>GGR SP Equity</stp>
        <stp>LAST_PRICE</stp>
        <stp>[Crispin Spreadsheet.xlsx]OPUS!R35C7</stp>
        <tr r="G35" s="6"/>
      </tp>
      <tp>
        <v>124.55</v>
        <stp/>
        <stp>##V3_BDPV12</stp>
        <stp>MKS LN Equity</stp>
        <stp>LAST_PRICE</stp>
        <stp>[Crispin Spreadsheet.xlsx]OPUS!R64C7</stp>
        <tr r="G64" s="6"/>
      </tp>
      <tp>
        <v>598</v>
        <stp/>
        <stp>##V3_BDPV12</stp>
        <stp>LRE LN Equity</stp>
        <stp>LAST_PRICE</stp>
        <stp>[Crispin Spreadsheet.xlsx]FDXC!R52C7</stp>
        <tr r="G52" s="8"/>
      </tp>
      <tp>
        <v>266</v>
        <stp/>
        <stp>##V3_BDPV12</stp>
        <stp>HTG LN Equity</stp>
        <stp>LAST_PRICE</stp>
        <stp>[Crispin Spreadsheet.xlsx]FDXC!R50C7</stp>
        <tr r="G50" s="8"/>
      </tp>
      <tp>
        <v>202</v>
        <stp/>
        <stp>##V3_BDPV12</stp>
        <stp>PFG LN Equity</stp>
        <stp>LAST_PRICE</stp>
        <stp>[Crispin Spreadsheet.xlsx]FDXC!R60C7</stp>
        <tr r="G60" s="8"/>
      </tp>
      <tp>
        <v>8.9719999999999995</v>
        <stp/>
        <stp>##V3_BDPV12</stp>
        <stp>MOCORP FH Equity</stp>
        <stp>PX_YEST_CLOSE</stp>
        <stp>[Crispin Spreadsheet.xlsx]OEI!R82C6</stp>
        <tr r="F82" s="1"/>
      </tp>
    </main>
    <main first="bofaddin.rtdserver">
      <tp t="s">
        <v>#N/A Requesting Data...4239684971</v>
        <stp/>
        <stp>BDH|884964443243002606</stp>
        <tr r="Z660" s="1"/>
      </tp>
    </main>
    <main first="bloomberg.rtd">
      <tp t="s">
        <v>SEK</v>
        <stp/>
        <stp>##V3_BDPV12</stp>
        <stp>ERICB SS Equity</stp>
        <stp>CRNCY</stp>
        <stp>[Crispin Spreadsheet.xlsx]OEI!R411C4</stp>
        <tr r="D411" s="1"/>
      </tp>
    </main>
    <main first="bofaddin.rtdserver">
      <tp t="s">
        <v>#N/A Requesting Data...4243201586</v>
        <stp/>
        <stp>BDH|382997558613397781</stp>
        <tr r="Z704" s="1"/>
      </tp>
    </main>
    <main first="bloomberg.rtd">
      <tp t="s">
        <v>SEK</v>
        <stp/>
        <stp>##V3_BDPV12</stp>
        <stp>ASSAB SS Equity</stp>
        <stp>CRNCY</stp>
        <stp>[Crispin Spreadsheet.xlsx]OEI!R393C4</stp>
        <tr r="D393" s="1"/>
      </tp>
      <tp t="s">
        <v>USD</v>
        <stp/>
        <stp>##V3_BDPV12</stp>
        <stp>CHTR US Equity</stp>
        <stp>CRNCY</stp>
        <stp>[Crispin Spreadsheet.xlsx]OEI!R679C4</stp>
        <tr r="D679" s="1"/>
      </tp>
      <tp t="s">
        <v>JPY</v>
        <stp/>
        <stp>##V3_BDPV12</stp>
        <stp>5032 JT Equity</stp>
        <stp>CRNCY</stp>
        <stp>[Crispin Spreadsheet.xlsx]SWAN!R36C4</stp>
        <tr r="D36" s="3"/>
      </tp>
    </main>
    <main first="bofaddin.rtdserver">
      <tp t="s">
        <v>#N/A Requesting Data...4256966489</v>
        <stp/>
        <stp>BDH|829831542232592695</stp>
        <tr r="Z286" s="1"/>
      </tp>
    </main>
    <main first="bloomberg.rtd">
      <tp>
        <v>10.18</v>
        <stp/>
        <stp>##V3_BDPV12</stp>
        <stp>SNAP US Equity</stp>
        <stp>PX_YEST_CLOSE</stp>
        <stp>[Crispin Spreadsheet.xlsx]OEI!R792C6</stp>
        <tr r="F792" s="1"/>
      </tp>
      <tp t="s">
        <v>GBp</v>
        <stp/>
        <stp>##V3_BDPV12</stp>
        <stp>BRBY LN Equity</stp>
        <stp>CRNCY</stp>
        <stp>[Crispin Spreadsheet.xlsx]OEI!R482C4</stp>
        <tr r="D482" s="1"/>
      </tp>
      <tp>
        <v>6.1</v>
        <stp/>
        <stp>##V3_BDPV12</stp>
        <stp>BLDP US Equity</stp>
        <stp>PX_YEST_CLOSE</stp>
        <stp>[Crispin Spreadsheet.xlsx]OEI!R667C6</stp>
        <tr r="F667" s="1"/>
      </tp>
      <tp>
        <v>503.2</v>
        <stp/>
        <stp>##V3_BDPV12</stp>
        <stp>LONN SW Equity</stp>
        <stp>PX_YEST_CLOSE</stp>
        <stp>[Crispin Spreadsheet.xlsx]OEI!R429C6</stp>
        <tr r="F429" s="1"/>
      </tp>
      <tp>
        <v>4.28</v>
        <stp/>
        <stp>##V3_BDPV12</stp>
        <stp>NTCO US Equity</stp>
        <stp>PX_YEST_CLOSE</stp>
        <stp>[Crispin Spreadsheet.xlsx]OEI!R760C6</stp>
        <tr r="F760" s="1"/>
      </tp>
      <tp t="s">
        <v>USD</v>
        <stp/>
        <stp>##V3_BDPV12</stp>
        <stp>META US Equity</stp>
        <stp>CRNCY</stp>
        <stp>[Crispin Spreadsheet.xlsx]OEI!R709C4</stp>
        <tr r="D709" s="1"/>
      </tp>
      <tp t="s">
        <v>USD</v>
        <stp/>
        <stp>##V3_BDPV12</stp>
        <stp>PAYC US Equity</stp>
        <stp>CRNCY</stp>
        <stp>[Crispin Spreadsheet.xlsx]OEI!R774C4</stp>
        <tr r="D774" s="1"/>
      </tp>
      <tp>
        <v>99.536000000000001</v>
        <stp/>
        <stp>##V3_BDPV12</stp>
        <stp>GB00BL68HG94 Govt</stp>
        <stp>LAST_PRICE</stp>
        <stp>[Crispin Spreadsheet.xlsx]GILT!R7C7</stp>
        <tr r="G7" s="4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GBp</v>
        <stp/>
        <stp>##V3_BDPV12</stp>
        <stp>LGEN LN Equity</stp>
        <stp>CRNCY</stp>
        <stp>[Crispin Spreadsheet.xlsx]OEI!R555C4</stp>
        <tr r="D555" s="1"/>
      </tp>
      <tp>
        <v>250</v>
        <stp/>
        <stp>##V3_BDPV12</stp>
        <stp>STVG LN Equity</stp>
        <stp>PX_YEST_CLOSE</stp>
        <stp>[Crispin Spreadsheet.xlsx]OEI!R618C6</stp>
        <tr r="F618" s="1"/>
      </tp>
      <tp t="s">
        <v>GBp</v>
        <stp/>
        <stp>##V3_BDPV12</stp>
        <stp>SMIN LN Equity</stp>
        <stp>CRNCY</stp>
        <stp>[Crispin Spreadsheet.xlsx]OEI!R609C4</stp>
        <tr r="D609" s="1"/>
      </tp>
      <tp t="s">
        <v>GBp</v>
        <stp/>
        <stp>##V3_BDPV12</stp>
        <stp>INCH LN Equity</stp>
        <stp>CRNCY</stp>
        <stp>[Crispin Spreadsheet.xlsx]OEI!R533C4</stp>
        <tr r="D533" s="1"/>
      </tp>
      <tp>
        <v>4.32</v>
        <stp/>
        <stp>##V3_BDPV12</stp>
        <stp>3328 HK Equity</stp>
        <stp>LAST_PRICE</stp>
        <stp>[Crispin Spreadsheet.xlsx]OEI!R202C7</stp>
        <tr r="G202" s="1"/>
      </tp>
      <tp>
        <v>1804</v>
        <stp/>
        <stp>##V3_BDPV12</stp>
        <stp>7202 JT Equity</stp>
        <stp>LAST_PRICE</stp>
        <stp>[Crispin Spreadsheet.xlsx]OEI!R268C7</stp>
        <tr r="G268" s="1"/>
      </tp>
      <tp>
        <v>7130</v>
        <stp/>
        <stp>##V3_BDPV12</stp>
        <stp>6383 JT Equity</stp>
        <stp>LAST_PRICE</stp>
        <stp>[Crispin Spreadsheet.xlsx]OEI!R259C7</stp>
        <tr r="G259" s="1"/>
      </tp>
      <tp>
        <v>2141</v>
        <stp/>
        <stp>##V3_BDPV12</stp>
        <stp>9719 JT Equity</stp>
        <stp>LAST_PRICE</stp>
        <stp>[Crispin Spreadsheet.xlsx]OEI!R293C7</stp>
        <tr r="G293" s="1"/>
      </tp>
      <tp>
        <v>113.85599999999999</v>
        <stp/>
        <stp>##V3_BDPV12</stp>
        <stp>GB00BDX8CX86 Govt</stp>
        <stp>PX_YEST_CLOSE</stp>
        <stp>[Crispin Spreadsheet.xlsx]SWAN!R165C6</stp>
        <tr r="F165" s="3"/>
      </tp>
      <tp>
        <v>331.3</v>
        <stp/>
        <stp>##V3_BDPV12</stp>
        <stp>AKRBP NO Equity</stp>
        <stp>LAST_PRICE</stp>
        <stp>[Crispin Spreadsheet.xlsx]OPUS!R29C7</stp>
        <tr r="G29" s="6"/>
      </tp>
      <tp>
        <v>1583</v>
        <stp/>
        <stp>##V3_BDPV12</stp>
        <stp>ABF LN Equity</stp>
        <stp>LAST_PRICE</stp>
        <stp>[Crispin Spreadsheet.xlsx]FDXC!R40C7</stp>
        <tr r="G40" s="8"/>
      </tp>
      <tp>
        <v>30916</v>
        <stp/>
        <stp>##V3_BDPV12</stp>
        <stp>ANG SJ Equity</stp>
        <stp>LAST_PRICE</stp>
        <stp>[Crispin Spreadsheet.xlsx]FDXC!R31C7</stp>
        <tr r="G31" s="8"/>
      </tp>
      <tp>
        <v>816</v>
        <stp/>
        <stp>##V3_BDPV12</stp>
        <stp>BA/ LN Equity</stp>
        <stp>LAST_PRICE</stp>
        <stp>[Crispin Spreadsheet.xlsx]OEI!R468C7</stp>
        <tr r="G468" s="1"/>
      </tp>
      <tp>
        <v>1083</v>
        <stp/>
        <stp>##V3_BDPV12</stp>
        <stp>SN/ LN Equity</stp>
        <stp>LAST_PRICE</stp>
        <stp>[Crispin Spreadsheet.xlsx]OEI!R608C7</stp>
        <tr r="G608" s="1"/>
      </tp>
      <tp>
        <v>109</v>
        <stp/>
        <stp>##V3_BDPV12</stp>
        <stp>RE/ LN Equity</stp>
        <stp>LAST_PRICE</stp>
        <stp>[Crispin Spreadsheet.xlsx]OEI!R588C7</stp>
        <tr r="G588" s="1"/>
      </tp>
      <tp>
        <v>1.7015</v>
        <stp/>
        <stp>##V3_BDPV12</stp>
        <stp>TUI1 GY Equity</stp>
        <stp>LAST_PRICE</stp>
        <stp>[Crispin Spreadsheet.xlsx]OEI!R188C7</stp>
        <tr r="G188" s="1"/>
      </tp>
      <tp t="s">
        <v>EUR</v>
        <stp/>
        <stp>##V3_BDPV12</stp>
        <stp>MUV2 GY Equity</stp>
        <stp>CRNCY</stp>
        <stp>[Crispin Spreadsheet.xlsx]OEI!R172C4</stp>
        <tr r="D172" s="1"/>
      </tp>
      <tp>
        <v>43.662999999999997</v>
        <stp/>
        <stp>##V3_BDPV12</stp>
        <stp>GB00BMBL1D50 Govt</stp>
        <stp>LAST_PRICE</stp>
        <stp>[Crispin Spreadsheet.xlsx]GILT!R6C7</stp>
        <tr r="G6" s="4"/>
      </tp>
      <tp>
        <v>1494.4</v>
        <stp/>
        <stp>##V3_BDPV12</stp>
        <stp>ADYEN NA Equity</stp>
        <stp>PX_YEST_CLOSE</stp>
        <stp>[Crispin Spreadsheet.xlsx]OEI!R318C6</stp>
        <tr r="F318" s="1"/>
      </tp>
    </main>
    <main first="bofaddin.rtdserver">
      <tp t="s">
        <v>#N/A Requesting Data...4278633995</v>
        <stp/>
        <stp>BDH|943668665583178834</stp>
        <tr r="V45" s="7"/>
        <tr r="V60" s="6"/>
        <tr r="Z158" s="3"/>
      </tp>
    </main>
    <main first="bloomberg.rtd">
      <tp>
        <v>21.245000000000001</v>
        <stp/>
        <stp>##V3_BDPV12</stp>
        <stp>TKWY NA Equity</stp>
        <stp>PX_YEST_CLOSE</stp>
        <stp>[Crispin Spreadsheet.xlsx]OEI!R325C6</stp>
        <tr r="F325" s="1"/>
      </tp>
    </main>
    <main first="bofaddin.rtdserver">
      <tp t="s">
        <v>#N/A Requesting Data...4237137178</v>
        <stp/>
        <stp>BDH|379826640984562319</stp>
        <tr r="Z513" s="1"/>
      </tp>
      <tp t="s">
        <v>#N/A Requesting Data...4206400045</v>
        <stp/>
        <stp>BDH|688844743592146559</stp>
        <tr r="Z82" s="1"/>
      </tp>
    </main>
    <main first="bloomberg.rtd">
      <tp>
        <v>81.61</v>
        <stp/>
        <stp>##V3_BDPV12</stp>
        <stp>SCHW US Equity</stp>
        <stp>PX_YEST_CLOSE</stp>
        <stp>[Crispin Spreadsheet.xlsx]OEI!R678C6</stp>
        <tr r="F678" s="1"/>
      </tp>
      <tp>
        <v>1.04</v>
        <stp/>
        <stp>##V3_BDPV12</stp>
        <stp>ALPHA GA Equity</stp>
        <stp>PX_YEST_CLOSE</stp>
        <stp>[Crispin Spreadsheet.xlsx]OEI!R195C6</stp>
        <tr r="F195" s="1"/>
      </tp>
    </main>
    <main first="bofaddin.rtdserver">
      <tp t="s">
        <v>#N/A Requesting Data...4294336722</v>
        <stp/>
        <stp>BDH|238592985390763685</stp>
        <tr r="Z523" s="1"/>
      </tp>
    </main>
    <main first="bloomberg.rtd">
      <tp>
        <v>66.540000000000006</v>
        <stp/>
        <stp>##V3_BDPV12</stp>
        <stp>MTDR US Equity</stp>
        <stp>PX_YEST_CLOSE</stp>
        <stp>[Crispin Spreadsheet.xlsx]OEI!R754C6</stp>
        <tr r="F754" s="1"/>
      </tp>
      <tp>
        <v>49.34</v>
        <stp/>
        <stp>##V3_BDPV12</stp>
        <stp>HOLN SW Equity</stp>
        <stp>PX_YEST_CLOSE</stp>
        <stp>[Crispin Spreadsheet.xlsx]OEI!R428C6</stp>
        <tr r="F428" s="1"/>
      </tp>
      <tp t="s">
        <v>CHF</v>
        <stp/>
        <stp>##V3_BDPV12</stp>
        <stp>UBSG SW Equity</stp>
        <stp>CRNCY</stp>
        <stp>[Crispin Spreadsheet.xlsx]OEI!R439C4</stp>
        <tr r="D439" s="1"/>
      </tp>
      <tp>
        <v>53.16</v>
        <stp/>
        <stp>##V3_BDPV12</stp>
        <stp>EDEN FP Equity</stp>
        <stp>PX_YEST_CLOSE</stp>
        <stp>[Crispin Spreadsheet.xlsx]OEI!R106C6</stp>
        <tr r="F106" s="1"/>
      </tp>
      <tp>
        <v>29.91</v>
        <stp/>
        <stp>##V3_BDPV12</stp>
        <stp>ABBN SW Equity</stp>
        <stp>PX_YEST_CLOSE</stp>
        <stp>[Crispin Spreadsheet.xlsx]OEI!R416C6</stp>
        <tr r="F416" s="1"/>
      </tp>
      <tp t="s">
        <v>USD</v>
        <stp/>
        <stp>##V3_BDPV12</stp>
        <stp>FOXA US Equity</stp>
        <stp>CRNCY</stp>
        <stp>[Crispin Spreadsheet.xlsx]OEI!R716C4</stp>
        <tr r="D716" s="1"/>
      </tp>
      <tp t="s">
        <v>EUR</v>
        <stp/>
        <stp>##V3_BDPV12</stp>
        <stp>CNHI IM Equity</stp>
        <stp>CRNCY</stp>
        <stp>[Crispin Spreadsheet.xlsx]OEI!R238C4</stp>
        <tr r="D238" s="1"/>
      </tp>
      <tp t="s">
        <v>USD</v>
        <stp/>
        <stp>##V3_BDPV12</stp>
        <stp>CDZI US Equity</stp>
        <stp>CRNCY</stp>
        <stp>[Crispin Spreadsheet.xlsx]OEI!R674C4</stp>
        <tr r="D674" s="1"/>
      </tp>
      <tp>
        <v>162.69999999999999</v>
        <stp/>
        <stp>##V3_BDPV12</stp>
        <stp>NVDA US Equity</stp>
        <stp>PX_YEST_CLOSE</stp>
        <stp>[Crispin Spreadsheet.xlsx]OEI!R764C6</stp>
        <tr r="F764" s="1"/>
      </tp>
      <tp>
        <v>3825</v>
        <stp/>
        <stp>##V3_BDPV12</stp>
        <stp>2331 JT Equity</stp>
        <stp>LAST_PRICE</stp>
        <stp>[Crispin Spreadsheet.xlsx]OEI!R298C7</stp>
        <tr r="G298" s="1"/>
      </tp>
      <tp>
        <v>1089</v>
        <stp/>
        <stp>##V3_BDPV12</stp>
        <stp>7261 JT Equity</stp>
        <stp>LAST_PRICE</stp>
        <stp>[Crispin Spreadsheet.xlsx]OEI!R278C7</stp>
        <tr r="G278" s="1"/>
      </tp>
      <tp>
        <v>162.06</v>
        <stp/>
        <stp>##V3_BDPV12</stp>
        <stp>GBS LN Equity</stp>
        <stp>LAST_PRICE</stp>
        <stp>[Crispin Spreadsheet.xlsx]OPUS!R56C7</stp>
        <tr r="G56" s="6"/>
      </tp>
      <tp>
        <v>8.4550000000000001</v>
        <stp/>
        <stp>##V3_BDPV12</stp>
        <stp>SLCJY US Equity</stp>
        <stp>LAST_PRICE</stp>
        <stp>[Crispin Spreadsheet.xlsx]FDXC!R71C7</stp>
        <tr r="G71" s="8"/>
      </tp>
      <tp>
        <v>11905</v>
        <stp/>
        <stp>##V3_BDPV12</stp>
        <stp>FLTR LN Equity</stp>
        <stp>LAST_PRICE</stp>
        <stp>[Crispin Spreadsheet.xlsx]SWAN!R94C7</stp>
        <tr r="G94" s="3"/>
      </tp>
      <tp>
        <v>83.06</v>
        <stp/>
        <stp>##V3_BDPV12</stp>
        <stp>SONY US Equity</stp>
        <stp>LAST_PRICE</stp>
        <stp>[Crispin Spreadsheet.xlsx]FDXC!R72C7</stp>
        <tr r="G72" s="8"/>
      </tp>
      <tp>
        <v>1.3998900000000001</v>
        <stp/>
        <stp>##V3_BDPV12</stp>
        <stp>EURCAD Curncy</stp>
        <stp>LAST_PRICE</stp>
        <stp>[Crispin Spreadsheet.xlsx]OEI!R52C13</stp>
        <tr r="M52" s="1"/>
      </tp>
      <tp>
        <v>1.3998900000000001</v>
        <stp/>
        <stp>##V3_BDPV12</stp>
        <stp>EURCAD Curncy</stp>
        <stp>LAST_PRICE</stp>
        <stp>[Crispin Spreadsheet.xlsx]OEI!R53C13</stp>
        <tr r="M53" s="1"/>
      </tp>
      <tp>
        <v>1.3998900000000001</v>
        <stp/>
        <stp>##V3_BDPV12</stp>
        <stp>EURCAD Curncy</stp>
        <stp>LAST_PRICE</stp>
        <stp>[Crispin Spreadsheet.xlsx]OEI!R56C13</stp>
        <tr r="M56" s="1"/>
      </tp>
      <tp>
        <v>1.3998900000000001</v>
        <stp/>
        <stp>##V3_BDPV12</stp>
        <stp>EURCAD Curncy</stp>
        <stp>LAST_PRICE</stp>
        <stp>[Crispin Spreadsheet.xlsx]OEI!R57C13</stp>
        <tr r="M57" s="1"/>
      </tp>
      <tp>
        <v>1.3998900000000001</v>
        <stp/>
        <stp>##V3_BDPV12</stp>
        <stp>EURCAD Curncy</stp>
        <stp>LAST_PRICE</stp>
        <stp>[Crispin Spreadsheet.xlsx]OEI!R54C13</stp>
        <tr r="M54" s="1"/>
      </tp>
      <tp>
        <v>1.3998900000000001</v>
        <stp/>
        <stp>##V3_BDPV12</stp>
        <stp>EURCAD Curncy</stp>
        <stp>LAST_PRICE</stp>
        <stp>[Crispin Spreadsheet.xlsx]OEI!R55C13</stp>
        <tr r="M55" s="1"/>
      </tp>
      <tp>
        <v>1.3998900000000001</v>
        <stp/>
        <stp>##V3_BDPV12</stp>
        <stp>EURCAD Curncy</stp>
        <stp>LAST_PRICE</stp>
        <stp>[Crispin Spreadsheet.xlsx]OEI!R58C13</stp>
        <tr r="M58" s="1"/>
      </tp>
      <tp>
        <v>1.3998900000000001</v>
        <stp/>
        <stp>##V3_BDPV12</stp>
        <stp>EURCAD Curncy</stp>
        <stp>LAST_PRICE</stp>
        <stp>[Crispin Spreadsheet.xlsx]OEI!R59C13</stp>
        <tr r="M59" s="1"/>
      </tp>
      <tp>
        <v>1.3998900000000001</v>
        <stp/>
        <stp>##V3_BDPV12</stp>
        <stp>EURCAD Curncy</stp>
        <stp>LAST_PRICE</stp>
        <stp>[Crispin Spreadsheet.xlsx]OEI!R62C13</stp>
        <tr r="M62" s="1"/>
      </tp>
      <tp>
        <v>1.3998900000000001</v>
        <stp/>
        <stp>##V3_BDPV12</stp>
        <stp>EURCAD Curncy</stp>
        <stp>LAST_PRICE</stp>
        <stp>[Crispin Spreadsheet.xlsx]OEI!R60C13</stp>
        <tr r="M60" s="1"/>
      </tp>
      <tp>
        <v>1.3998900000000001</v>
        <stp/>
        <stp>##V3_BDPV12</stp>
        <stp>EURCAD Curncy</stp>
        <stp>LAST_PRICE</stp>
        <stp>[Crispin Spreadsheet.xlsx]OEI!R61C13</stp>
        <tr r="M61" s="1"/>
      </tp>
      <tp>
        <v>89.67</v>
        <stp/>
        <stp>##V3_BDPV12</stp>
        <stp>RR/ LN Equity</stp>
        <stp>LAST_PRICE</stp>
        <stp>[Crispin Spreadsheet.xlsx]OEI!R599C7</stp>
        <tr r="G599" s="1"/>
      </tp>
      <tp>
        <v>5.6127000000000002</v>
        <stp/>
        <stp>##V3_BDPV12</stp>
        <stp>EURBRL Curncy</stp>
        <stp>LAST_PRICE</stp>
        <stp>[Crispin Spreadsheet.xlsx]OEI!R48C13</stp>
        <tr r="M48" s="1"/>
      </tp>
      <tp>
        <v>5.6127000000000002</v>
        <stp/>
        <stp>##V3_BDPV12</stp>
        <stp>EURBRL Curncy</stp>
        <stp>LAST_PRICE</stp>
        <stp>[Crispin Spreadsheet.xlsx]OEI!R49C13</stp>
        <tr r="M49" s="1"/>
      </tp>
      <tp>
        <v>1.5558700000000001</v>
        <stp/>
        <stp>##V3_BDPV12</stp>
        <stp>EURAUD Curncy</stp>
        <stp>LAST_PRICE</stp>
        <stp>[Crispin Spreadsheet.xlsx]OEI!R16C13</stp>
        <tr r="M16" s="1"/>
      </tp>
      <tp>
        <v>1.5558700000000001</v>
        <stp/>
        <stp>##V3_BDPV12</stp>
        <stp>EURAUD Curncy</stp>
        <stp>LAST_PRICE</stp>
        <stp>[Crispin Spreadsheet.xlsx]OEI!R17C13</stp>
        <tr r="M17" s="1"/>
      </tp>
      <tp>
        <v>1.5558700000000001</v>
        <stp/>
        <stp>##V3_BDPV12</stp>
        <stp>EURAUD Curncy</stp>
        <stp>LAST_PRICE</stp>
        <stp>[Crispin Spreadsheet.xlsx]OEI!R15C13</stp>
        <tr r="M15" s="1"/>
      </tp>
      <tp>
        <v>1.5558700000000001</v>
        <stp/>
        <stp>##V3_BDPV12</stp>
        <stp>EURAUD Curncy</stp>
        <stp>LAST_PRICE</stp>
        <stp>[Crispin Spreadsheet.xlsx]OEI!R18C13</stp>
        <tr r="M18" s="1"/>
      </tp>
      <tp>
        <v>1.5558700000000001</v>
        <stp/>
        <stp>##V3_BDPV12</stp>
        <stp>EURAUD Curncy</stp>
        <stp>LAST_PRICE</stp>
        <stp>[Crispin Spreadsheet.xlsx]OEI!R19C13</stp>
        <tr r="M19" s="1"/>
      </tp>
      <tp>
        <v>1.5558700000000001</v>
        <stp/>
        <stp>##V3_BDPV12</stp>
        <stp>EURAUD Curncy</stp>
        <stp>LAST_PRICE</stp>
        <stp>[Crispin Spreadsheet.xlsx]OEI!R22C13</stp>
        <tr r="M22" s="1"/>
      </tp>
      <tp>
        <v>1.5558700000000001</v>
        <stp/>
        <stp>##V3_BDPV12</stp>
        <stp>EURAUD Curncy</stp>
        <stp>LAST_PRICE</stp>
        <stp>[Crispin Spreadsheet.xlsx]OEI!R23C13</stp>
        <tr r="M23" s="1"/>
      </tp>
      <tp>
        <v>1.5558700000000001</v>
        <stp/>
        <stp>##V3_BDPV12</stp>
        <stp>EURAUD Curncy</stp>
        <stp>LAST_PRICE</stp>
        <stp>[Crispin Spreadsheet.xlsx]OEI!R20C13</stp>
        <tr r="M20" s="1"/>
      </tp>
      <tp>
        <v>1.5558700000000001</v>
        <stp/>
        <stp>##V3_BDPV12</stp>
        <stp>EURAUD Curncy</stp>
        <stp>LAST_PRICE</stp>
        <stp>[Crispin Spreadsheet.xlsx]OEI!R21C13</stp>
        <tr r="M21" s="1"/>
      </tp>
      <tp>
        <v>1.5558700000000001</v>
        <stp/>
        <stp>##V3_BDPV12</stp>
        <stp>EURAUD Curncy</stp>
        <stp>LAST_PRICE</stp>
        <stp>[Crispin Spreadsheet.xlsx]OEI!R26C13</stp>
        <tr r="M26" s="1"/>
      </tp>
      <tp>
        <v>1.5558700000000001</v>
        <stp/>
        <stp>##V3_BDPV12</stp>
        <stp>EURAUD Curncy</stp>
        <stp>LAST_PRICE</stp>
        <stp>[Crispin Spreadsheet.xlsx]OEI!R27C13</stp>
        <tr r="M27" s="1"/>
      </tp>
      <tp>
        <v>1.5558700000000001</v>
        <stp/>
        <stp>##V3_BDPV12</stp>
        <stp>EURAUD Curncy</stp>
        <stp>LAST_PRICE</stp>
        <stp>[Crispin Spreadsheet.xlsx]OEI!R24C13</stp>
        <tr r="M24" s="1"/>
      </tp>
      <tp>
        <v>1.5558700000000001</v>
        <stp/>
        <stp>##V3_BDPV12</stp>
        <stp>EURAUD Curncy</stp>
        <stp>LAST_PRICE</stp>
        <stp>[Crispin Spreadsheet.xlsx]OEI!R25C13</stp>
        <tr r="M25" s="1"/>
      </tp>
      <tp>
        <v>1.5558700000000001</v>
        <stp/>
        <stp>##V3_BDPV12</stp>
        <stp>EURAUD Curncy</stp>
        <stp>LAST_PRICE</stp>
        <stp>[Crispin Spreadsheet.xlsx]OEI!R28C13</stp>
        <tr r="M28" s="1"/>
      </tp>
      <tp>
        <v>1.5558700000000001</v>
        <stp/>
        <stp>##V3_BDPV12</stp>
        <stp>EURAUD Curncy</stp>
        <stp>LAST_PRICE</stp>
        <stp>[Crispin Spreadsheet.xlsx]OEI!R29C13</stp>
        <tr r="M29" s="1"/>
      </tp>
      <tp>
        <v>0.86451999999999996</v>
        <stp/>
        <stp>##V3_BDPV12</stp>
        <stp>EURGBp Curncy</stp>
        <stp>LAST_PRICE</stp>
        <stp>[Crispin Spreadsheet.xlsx]OPE!R38C13</stp>
        <tr r="M38" s="7"/>
      </tp>
      <tp>
        <v>0.86451999999999996</v>
        <stp/>
        <stp>##V3_BDPV12</stp>
        <stp>EURGBp Curncy</stp>
        <stp>LAST_PRICE</stp>
        <stp>[Crispin Spreadsheet.xlsx]OPE!R39C13</stp>
        <tr r="M39" s="7"/>
      </tp>
      <tp>
        <v>0.86451999999999996</v>
        <stp/>
        <stp>##V3_BDPV12</stp>
        <stp>EURGBp Curncy</stp>
        <stp>LAST_PRICE</stp>
        <stp>[Crispin Spreadsheet.xlsx]OPE!R32C13</stp>
        <tr r="M32" s="7"/>
      </tp>
      <tp>
        <v>0.86451999999999996</v>
        <stp/>
        <stp>##V3_BDPV12</stp>
        <stp>EURGBp Curncy</stp>
        <stp>LAST_PRICE</stp>
        <stp>[Crispin Spreadsheet.xlsx]OPE!R33C13</stp>
        <tr r="M33" s="7"/>
      </tp>
      <tp>
        <v>0.86451999999999996</v>
        <stp/>
        <stp>##V3_BDPV12</stp>
        <stp>EURGBp Curncy</stp>
        <stp>LAST_PRICE</stp>
        <stp>[Crispin Spreadsheet.xlsx]OPE!R31C13</stp>
        <tr r="M31" s="7"/>
      </tp>
      <tp>
        <v>0.86451999999999996</v>
        <stp/>
        <stp>##V3_BDPV12</stp>
        <stp>EURGBp Curncy</stp>
        <stp>LAST_PRICE</stp>
        <stp>[Crispin Spreadsheet.xlsx]OPE!R36C13</stp>
        <tr r="M36" s="7"/>
      </tp>
      <tp>
        <v>0.86451999999999996</v>
        <stp/>
        <stp>##V3_BDPV12</stp>
        <stp>EURGBp Curncy</stp>
        <stp>LAST_PRICE</stp>
        <stp>[Crispin Spreadsheet.xlsx]OPE!R37C13</stp>
        <tr r="M37" s="7"/>
      </tp>
      <tp>
        <v>0.86451999999999996</v>
        <stp/>
        <stp>##V3_BDPV12</stp>
        <stp>EURGBp Curncy</stp>
        <stp>LAST_PRICE</stp>
        <stp>[Crispin Spreadsheet.xlsx]OPE!R34C13</stp>
        <tr r="M34" s="7"/>
      </tp>
      <tp>
        <v>0.86451999999999996</v>
        <stp/>
        <stp>##V3_BDPV12</stp>
        <stp>EURGBp Curncy</stp>
        <stp>LAST_PRICE</stp>
        <stp>[Crispin Spreadsheet.xlsx]OPE!R35C13</stp>
        <tr r="M35" s="7"/>
      </tp>
      <tp>
        <v>0.86451999999999996</v>
        <stp/>
        <stp>##V3_BDPV12</stp>
        <stp>EURGBp Curncy</stp>
        <stp>LAST_PRICE</stp>
        <stp>[Crispin Spreadsheet.xlsx]OPE!R62C13</stp>
        <tr r="M62" s="7"/>
      </tp>
      <tp>
        <v>0.86451999999999996</v>
        <stp/>
        <stp>##V3_BDPV12</stp>
        <stp>EURGBp Curncy</stp>
        <stp>LAST_PRICE</stp>
        <stp>[Crispin Spreadsheet.xlsx]OPE!R60C13</stp>
        <tr r="M60" s="7"/>
      </tp>
      <tp>
        <v>0.86451999999999996</v>
        <stp/>
        <stp>##V3_BDPV12</stp>
        <stp>EURGBp Curncy</stp>
        <stp>LAST_PRICE</stp>
        <stp>[Crispin Spreadsheet.xlsx]OPE!R61C13</stp>
        <tr r="M61" s="7"/>
      </tp>
      <tp>
        <v>0.86451999999999996</v>
        <stp/>
        <stp>##V3_BDPV12</stp>
        <stp>EURGBp Curncy</stp>
        <stp>LAST_PRICE</stp>
        <stp>[Crispin Spreadsheet.xlsx]OPE!R48C13</stp>
        <tr r="M48" s="7"/>
      </tp>
      <tp>
        <v>0.86451999999999996</v>
        <stp/>
        <stp>##V3_BDPV12</stp>
        <stp>EURGBp Curncy</stp>
        <stp>LAST_PRICE</stp>
        <stp>[Crispin Spreadsheet.xlsx]OPE!R49C13</stp>
        <tr r="M49" s="7"/>
      </tp>
      <tp>
        <v>0.86451999999999996</v>
        <stp/>
        <stp>##V3_BDPV12</stp>
        <stp>EURGBp Curncy</stp>
        <stp>LAST_PRICE</stp>
        <stp>[Crispin Spreadsheet.xlsx]OPE!R42C13</stp>
        <tr r="M42" s="7"/>
      </tp>
      <tp>
        <v>0.86451999999999996</v>
        <stp/>
        <stp>##V3_BDPV12</stp>
        <stp>EURGBp Curncy</stp>
        <stp>LAST_PRICE</stp>
        <stp>[Crispin Spreadsheet.xlsx]OPE!R43C13</stp>
        <tr r="M43" s="7"/>
      </tp>
      <tp>
        <v>0.86451999999999996</v>
        <stp/>
        <stp>##V3_BDPV12</stp>
        <stp>EURGBp Curncy</stp>
        <stp>LAST_PRICE</stp>
        <stp>[Crispin Spreadsheet.xlsx]OPE!R40C13</stp>
        <tr r="M40" s="7"/>
      </tp>
      <tp>
        <v>0.86451999999999996</v>
        <stp/>
        <stp>##V3_BDPV12</stp>
        <stp>EURGBp Curncy</stp>
        <stp>LAST_PRICE</stp>
        <stp>[Crispin Spreadsheet.xlsx]OPE!R46C13</stp>
        <tr r="M46" s="7"/>
      </tp>
      <tp>
        <v>0.86451999999999996</v>
        <stp/>
        <stp>##V3_BDPV12</stp>
        <stp>EURGBp Curncy</stp>
        <stp>LAST_PRICE</stp>
        <stp>[Crispin Spreadsheet.xlsx]OPE!R47C13</stp>
        <tr r="M47" s="7"/>
      </tp>
      <tp>
        <v>0.86451999999999996</v>
        <stp/>
        <stp>##V3_BDPV12</stp>
        <stp>EURGBp Curncy</stp>
        <stp>LAST_PRICE</stp>
        <stp>[Crispin Spreadsheet.xlsx]OPE!R44C13</stp>
        <tr r="M44" s="7"/>
      </tp>
      <tp>
        <v>0.86451999999999996</v>
        <stp/>
        <stp>##V3_BDPV12</stp>
        <stp>EURGBp Curncy</stp>
        <stp>LAST_PRICE</stp>
        <stp>[Crispin Spreadsheet.xlsx]OPE!R59C13</stp>
        <tr r="M59" s="7"/>
      </tp>
      <tp>
        <v>0.86451999999999996</v>
        <stp/>
        <stp>##V3_BDPV12</stp>
        <stp>EURGBp Curncy</stp>
        <stp>LAST_PRICE</stp>
        <stp>[Crispin Spreadsheet.xlsx]OPE!R52C13</stp>
        <tr r="M52" s="7"/>
      </tp>
      <tp>
        <v>0.86451999999999996</v>
        <stp/>
        <stp>##V3_BDPV12</stp>
        <stp>EURGBp Curncy</stp>
        <stp>LAST_PRICE</stp>
        <stp>[Crispin Spreadsheet.xlsx]OPE!R53C13</stp>
        <tr r="M53" s="7"/>
      </tp>
      <tp>
        <v>0.86451999999999996</v>
        <stp/>
        <stp>##V3_BDPV12</stp>
        <stp>EURGBp Curncy</stp>
        <stp>LAST_PRICE</stp>
        <stp>[Crispin Spreadsheet.xlsx]OPE!R50C13</stp>
        <tr r="M50" s="7"/>
      </tp>
      <tp>
        <v>0.86451999999999996</v>
        <stp/>
        <stp>##V3_BDPV12</stp>
        <stp>EURGBp Curncy</stp>
        <stp>LAST_PRICE</stp>
        <stp>[Crispin Spreadsheet.xlsx]OPE!R51C13</stp>
        <tr r="M51" s="7"/>
      </tp>
      <tp>
        <v>0.86451999999999996</v>
        <stp/>
        <stp>##V3_BDPV12</stp>
        <stp>EURGBp Curncy</stp>
        <stp>LAST_PRICE</stp>
        <stp>[Crispin Spreadsheet.xlsx]OPE!R56C13</stp>
        <tr r="M56" s="7"/>
      </tp>
      <tp>
        <v>0.86451999999999996</v>
        <stp/>
        <stp>##V3_BDPV12</stp>
        <stp>EURGBp Curncy</stp>
        <stp>LAST_PRICE</stp>
        <stp>[Crispin Spreadsheet.xlsx]OPE!R57C13</stp>
        <tr r="M57" s="7"/>
      </tp>
      <tp>
        <v>0.86451999999999996</v>
        <stp/>
        <stp>##V3_BDPV12</stp>
        <stp>EURGBp Curncy</stp>
        <stp>LAST_PRICE</stp>
        <stp>[Crispin Spreadsheet.xlsx]OPE!R54C13</stp>
        <tr r="M54" s="7"/>
      </tp>
      <tp>
        <v>0.86451999999999996</v>
        <stp/>
        <stp>##V3_BDPV12</stp>
        <stp>EURGBp Curncy</stp>
        <stp>LAST_PRICE</stp>
        <stp>[Crispin Spreadsheet.xlsx]OPE!R55C13</stp>
        <tr r="M55" s="7"/>
      </tp>
      <tp>
        <v>4.6440000000000001</v>
        <stp/>
        <stp>##V3_BDPV12</stp>
        <stp>UN01 GY Equity</stp>
        <stp>LAST_PRICE</stp>
        <stp>[Crispin Spreadsheet.xlsx]OEI!R189C7</stp>
        <tr r="G189" s="1"/>
      </tp>
      <tp>
        <v>7.4363999999999999</v>
        <stp/>
        <stp>##V3_BDPV12</stp>
        <stp>EURDKK Curncy</stp>
        <stp>LAST_PRICE</stp>
        <stp>[Crispin Spreadsheet.xlsx]OEI!R69C13</stp>
        <tr r="M69" s="1"/>
      </tp>
      <tp>
        <v>7.4363999999999999</v>
        <stp/>
        <stp>##V3_BDPV12</stp>
        <stp>EURDKK Curncy</stp>
        <stp>LAST_PRICE</stp>
        <stp>[Crispin Spreadsheet.xlsx]OEI!R68C13</stp>
        <tr r="M68" s="1"/>
      </tp>
      <tp>
        <v>7.4363999999999999</v>
        <stp/>
        <stp>##V3_BDPV12</stp>
        <stp>EURDKK Curncy</stp>
        <stp>LAST_PRICE</stp>
        <stp>[Crispin Spreadsheet.xlsx]OEI!R65C13</stp>
        <tr r="M65" s="1"/>
      </tp>
      <tp>
        <v>7.4363999999999999</v>
        <stp/>
        <stp>##V3_BDPV12</stp>
        <stp>EURDKK Curncy</stp>
        <stp>LAST_PRICE</stp>
        <stp>[Crispin Spreadsheet.xlsx]OEI!R67C13</stp>
        <tr r="M67" s="1"/>
      </tp>
      <tp>
        <v>7.4363999999999999</v>
        <stp/>
        <stp>##V3_BDPV12</stp>
        <stp>EURDKK Curncy</stp>
        <stp>LAST_PRICE</stp>
        <stp>[Crispin Spreadsheet.xlsx]OEI!R66C13</stp>
        <tr r="M66" s="1"/>
      </tp>
      <tp>
        <v>7.4363999999999999</v>
        <stp/>
        <stp>##V3_BDPV12</stp>
        <stp>EURDKK Curncy</stp>
        <stp>LAST_PRICE</stp>
        <stp>[Crispin Spreadsheet.xlsx]OEI!R71C13</stp>
        <tr r="M71" s="1"/>
      </tp>
      <tp>
        <v>7.4363999999999999</v>
        <stp/>
        <stp>##V3_BDPV12</stp>
        <stp>EURDKK Curncy</stp>
        <stp>LAST_PRICE</stp>
        <stp>[Crispin Spreadsheet.xlsx]OEI!R70C13</stp>
        <tr r="M70" s="1"/>
      </tp>
      <tp>
        <v>7.4363999999999999</v>
        <stp/>
        <stp>##V3_BDPV12</stp>
        <stp>EURDKK Curncy</stp>
        <stp>LAST_PRICE</stp>
        <stp>[Crispin Spreadsheet.xlsx]OEI!R73C13</stp>
        <tr r="M73" s="1"/>
      </tp>
      <tp>
        <v>7.4363999999999999</v>
        <stp/>
        <stp>##V3_BDPV12</stp>
        <stp>EURDKK Curncy</stp>
        <stp>LAST_PRICE</stp>
        <stp>[Crispin Spreadsheet.xlsx]OEI!R72C13</stp>
        <tr r="M72" s="1"/>
      </tp>
      <tp>
        <v>44.75</v>
        <stp/>
        <stp>##V3_BDPV12</stp>
        <stp>SLCE3 BS Equity</stp>
        <stp>PX_YEST_CLOSE</stp>
        <stp>[Crispin Spreadsheet.xlsx]OEI!R48C6</stp>
        <tr r="F48" s="1"/>
      </tp>
      <tp>
        <v>144.47</v>
        <stp/>
        <stp>##V3_BDPV12</stp>
        <stp>EURJPY Curncy</stp>
        <stp>LAST_PRICE</stp>
        <stp>[Crispin Spreadsheet.xlsx]OPE!R13C13</stp>
        <tr r="M13" s="7"/>
      </tp>
      <tp>
        <v>10.361700000000001</v>
        <stp/>
        <stp>##V3_BDPV12</stp>
        <stp>EURNOK Curncy</stp>
        <stp>LAST_PRICE</stp>
        <stp>[Crispin Spreadsheet.xlsx]OPE!R17C13</stp>
        <tr r="M17" s="7"/>
      </tp>
      <tp>
        <v>10.361700000000001</v>
        <stp/>
        <stp>##V3_BDPV12</stp>
        <stp>EURNOK Curncy</stp>
        <stp>LAST_PRICE</stp>
        <stp>[Crispin Spreadsheet.xlsx]OPE!R16C13</stp>
        <tr r="M16" s="7"/>
      </tp>
      <tp>
        <v>10.361700000000001</v>
        <stp/>
        <stp>##V3_BDPV12</stp>
        <stp>EURNOK Curncy</stp>
        <stp>LAST_PRICE</stp>
        <stp>[Crispin Spreadsheet.xlsx]OPE!R19C13</stp>
        <tr r="M19" s="7"/>
      </tp>
      <tp>
        <v>10.361700000000001</v>
        <stp/>
        <stp>##V3_BDPV12</stp>
        <stp>EURNOK Curncy</stp>
        <stp>LAST_PRICE</stp>
        <stp>[Crispin Spreadsheet.xlsx]OPE!R18C13</stp>
        <tr r="M18" s="7"/>
      </tp>
      <tp>
        <v>1.4320999999999999</v>
        <stp/>
        <stp>##V3_BDPV12</stp>
        <stp>EURSGD Curncy</stp>
        <stp>LAST_PRICE</stp>
        <stp>[Crispin Spreadsheet.xlsx]OPE!R22C13</stp>
        <tr r="M22" s="7"/>
      </tp>
      <tp>
        <v>10.887</v>
        <stp/>
        <stp>##V3_BDPV12</stp>
        <stp>EURSEK Curncy</stp>
        <stp>LAST_PRICE</stp>
        <stp>[Crispin Spreadsheet.xlsx]OPE!R28C13</stp>
        <tr r="M28" s="7"/>
      </tp>
      <tp>
        <v>1.0417000000000001</v>
        <stp/>
        <stp>##V3_BDPV12</stp>
        <stp>EURUSD Curncy</stp>
        <stp>LAST_PRICE</stp>
        <stp>[Crispin Spreadsheet.xlsx]OPE!R65C13</stp>
        <tr r="M65" s="7"/>
      </tp>
      <tp>
        <v>1.0417000000000001</v>
        <stp/>
        <stp>##V3_BDPV12</stp>
        <stp>EURUSD Curncy</stp>
        <stp>LAST_PRICE</stp>
        <stp>[Crispin Spreadsheet.xlsx]OPE!R58C13</stp>
        <tr r="M58" s="7"/>
      </tp>
      <tp>
        <v>1.0417000000000001</v>
        <stp/>
        <stp>##V3_BDPV12</stp>
        <stp>EURUSD Curncy</stp>
        <stp>LAST_PRICE</stp>
        <stp>[Crispin Spreadsheet.xlsx]OPE!R45C13</stp>
        <tr r="M45" s="7"/>
      </tp>
      <tp>
        <v>1.0417000000000001</v>
        <stp/>
        <stp>##V3_BDPV12</stp>
        <stp>EURUSD Curncy</stp>
        <stp>LAST_PRICE</stp>
        <stp>[Crispin Spreadsheet.xlsx]OPE!R41C13</stp>
        <tr r="M41" s="7"/>
      </tp>
      <tp t="s">
        <v>DKK</v>
        <stp/>
        <stp>##V3_BDPV12</stp>
        <stp>AMBUB DC Equity</stp>
        <stp>CRNCY</stp>
        <stp>[Crispin Spreadsheet.xlsx]OEI!R65C4</stp>
        <tr r="D65" s="1"/>
      </tp>
      <tp>
        <v>138.68</v>
        <stp/>
        <stp>##V3_BDPV12</stp>
        <stp>USDJPY Curncy</stp>
        <stp>LAST_PRICE</stp>
        <stp>[Crispin Spreadsheet.xlsx]SWAN!R168C7</stp>
        <tr r="G168" s="3"/>
      </tp>
      <tp>
        <v>0.86451999999999996</v>
        <stp/>
        <stp>##V3_BDPV12</stp>
        <stp>EURGBP Curncy</stp>
        <stp>LAST_PRICE</stp>
        <stp>[Crispin Spreadsheet.xlsx]SWAN!R175C7</stp>
        <tr r="G175" s="3"/>
      </tp>
      <tp>
        <v>126.9</v>
        <stp/>
        <stp>##V3_BDPV12</stp>
        <stp>BT/A LN Equity</stp>
        <stp>PX_YEST_CLOSE</stp>
        <stp>[Crispin Spreadsheet.xlsx]OPUS!R51C6</stp>
        <tr r="F51" s="6"/>
      </tp>
      <tp>
        <v>45.04</v>
        <stp/>
        <stp>##V3_BDPV12</stp>
        <stp>EBAY US Equity</stp>
        <stp>PX_YEST_CLOSE</stp>
        <stp>[Crispin Spreadsheet.xlsx]OEI!R700C6</stp>
        <tr r="F700" s="1"/>
      </tp>
      <tp t="s">
        <v>GBp</v>
        <stp/>
        <stp>##V3_BDPV12</stp>
        <stp>FRAS LN Equity</stp>
        <stp>CRNCY</stp>
        <stp>[Crispin Spreadsheet.xlsx]OEI!R613C4</stp>
        <tr r="D613" s="1"/>
      </tp>
      <tp>
        <v>34.369999999999997</v>
        <stp/>
        <stp>##V3_BDPV12</stp>
        <stp>VSAT US Equity</stp>
        <stp>PX_YEST_CLOSE</stp>
        <stp>[Crispin Spreadsheet.xlsx]OEI!R820C6</stp>
        <tr r="F820" s="1"/>
      </tp>
      <tp>
        <v>185.66</v>
        <stp/>
        <stp>##V3_BDPV12</stp>
        <stp>VEEV US Equity</stp>
        <stp>PX_YEST_CLOSE</stp>
        <stp>[Crispin Spreadsheet.xlsx]OEI!R704C6</stp>
        <tr r="F704" s="1"/>
      </tp>
      <tp>
        <v>145.76</v>
        <stp/>
        <stp>##V3_BDPV12</stp>
        <stp>ELUXB SS Equity</stp>
        <stp>PX_YEST_CLOSE</stp>
        <stp>[Crispin Spreadsheet.xlsx]OEI!R396C6</stp>
        <tr r="F396" s="1"/>
      </tp>
      <tp>
        <v>105.03</v>
        <stp/>
        <stp>##V3_BDPV12</stp>
        <stp>PCAR US Equity</stp>
        <stp>PX_YEST_CLOSE</stp>
        <stp>[Crispin Spreadsheet.xlsx]OEI!R770C6</stp>
        <tr r="F770" s="1"/>
      </tp>
      <tp>
        <v>3.21</v>
        <stp/>
        <stp>##V3_BDPV12</stp>
        <stp>BBAR US Equity</stp>
        <stp>PX_YEST_CLOSE</stp>
        <stp>[Crispin Spreadsheet.xlsx]OEI!R670C6</stp>
        <tr r="F670" s="1"/>
      </tp>
      <tp>
        <v>36.82</v>
        <stp/>
        <stp>##V3_BDPV12</stp>
        <stp>COHR US Equity</stp>
        <stp>PX_YEST_CLOSE</stp>
        <stp>[Crispin Spreadsheet.xlsx]OEI!R689C6</stp>
        <tr r="F689" s="1"/>
      </tp>
      <tp>
        <v>3355.5</v>
        <stp/>
        <stp>##V3_BDPV12</stp>
        <stp>BATS LN Equity</stp>
        <stp>PX_YEST_CLOSE</stp>
        <stp>[Crispin Spreadsheet.xlsx]OEI!R478C6</stp>
        <tr r="F478" s="1"/>
      </tp>
      <tp t="s">
        <v>GBp</v>
        <stp/>
        <stp>##V3_BDPV12</stp>
        <stp>LSEG LN Equity</stp>
        <stp>CRNCY</stp>
        <stp>[Crispin Spreadsheet.xlsx]OEI!R557C4</stp>
        <tr r="D557" s="1"/>
      </tp>
      <tp>
        <v>59.76</v>
        <stp/>
        <stp>##V3_BDPV12</stp>
        <stp>TEMN SW Equity</stp>
        <stp>PX_YEST_CLOSE</stp>
        <stp>[Crispin Spreadsheet.xlsx]OEI!R438C6</stp>
        <tr r="F438" s="1"/>
      </tp>
      <tp>
        <v>3.1406999999999998</v>
        <stp/>
        <stp>##V3_BDPV12</stp>
        <stp>CSGN SW Equity</stp>
        <stp>PX_YEST_CLOSE</stp>
        <stp>[Crispin Spreadsheet.xlsx]OEI!R422C6</stp>
        <tr r="F422" s="1"/>
      </tp>
      <tp>
        <v>37.69</v>
        <stp/>
        <stp>##V3_BDPV12</stp>
        <stp>DUFN SW Equity</stp>
        <stp>PX_YEST_CLOSE</stp>
        <stp>[Crispin Spreadsheet.xlsx]OEI!R423C6</stp>
        <tr r="F423" s="1"/>
      </tp>
      <tp t="s">
        <v>EUR</v>
        <stp/>
        <stp>##V3_BDPV12</stp>
        <stp>HEIA NA Equity</stp>
        <stp>CRNCY</stp>
        <stp>[Crispin Spreadsheet.xlsx]OEI!R324C4</stp>
        <tr r="D324" s="1"/>
      </tp>
      <tp>
        <v>156.87</v>
        <stp/>
        <stp>##V3_BDPV12</stp>
        <stp>ARCH US Equity</stp>
        <stp>PX_YEST_CLOSE</stp>
        <stp>[Crispin Spreadsheet.xlsx]OEI!R662C6</stp>
        <tr r="F662" s="1"/>
      </tp>
      <tp>
        <v>3.5760000000000001</v>
        <stp/>
        <stp>##V3_BDPV12</stp>
        <stp>CABK SQ Equity</stp>
        <stp>PX_YEST_CLOSE</stp>
        <stp>[Crispin Spreadsheet.xlsx]OEI!R381C6</stp>
        <tr r="F381" s="1"/>
      </tp>
      <tp>
        <v>44.57</v>
        <stp/>
        <stp>##V3_BDPV12</stp>
        <stp>FIBK US Equity</stp>
        <stp>PX_YEST_CLOSE</stp>
        <stp>[Crispin Spreadsheet.xlsx]OEI!R713C6</stp>
        <tr r="F713" s="1"/>
      </tp>
      <tp>
        <v>35.92</v>
        <stp/>
        <stp>##V3_BDPV12</stp>
        <stp>USFD US Equity</stp>
        <stp>PX_YEST_CLOSE</stp>
        <stp>[Crispin Spreadsheet.xlsx]OEI!R817C6</stp>
        <tr r="F817" s="1"/>
      </tp>
      <tp t="s">
        <v>USD</v>
        <stp/>
        <stp>##V3_BDPV12</stp>
        <stp>TTWO US Equity</stp>
        <stp>CRNCY</stp>
        <stp>[Crispin Spreadsheet.xlsx]OEI!R798C4</stp>
        <tr r="D798" s="1"/>
      </tp>
      <tp t="s">
        <v>GBp</v>
        <stp/>
        <stp>##V3_BDPV12</stp>
        <stp>TSCO LN Equity</stp>
        <stp>CRNCY</stp>
        <stp>[Crispin Spreadsheet.xlsx]OEI!R621C4</stp>
        <tr r="D621" s="1"/>
      </tp>
      <tp>
        <v>477.99</v>
        <stp/>
        <stp>##V3_BDPV12</stp>
        <stp>CACC US Equity</stp>
        <stp>PX_YEST_CLOSE</stp>
        <stp>[Crispin Spreadsheet.xlsx]OEI!R692C6</stp>
        <tr r="F692" s="1"/>
      </tp>
      <tp>
        <v>5.78</v>
        <stp/>
        <stp>##V3_BDPV12</stp>
        <stp>2689 HK Equity</stp>
        <stp>LAST_PRICE</stp>
        <stp>[Crispin Spreadsheet.xlsx]OEI!R211C7</stp>
        <tr r="G211" s="1"/>
      </tp>
      <tp>
        <v>159.18</v>
        <stp/>
        <stp>##V3_BDPV12</stp>
        <stp>BARC LN Equity</stp>
        <stp>LAST_PRICE</stp>
        <stp>[Crispin Spreadsheet.xlsx]OPUS!R49C7</stp>
        <tr r="G49" s="6"/>
      </tp>
      <tp>
        <v>4325</v>
        <stp/>
        <stp>##V3_BDPV12</stp>
        <stp>8001 JT Equity</stp>
        <stp>LAST_PRICE</stp>
        <stp>[Crispin Spreadsheet.xlsx]OEI!R269C7</stp>
        <tr r="G269" s="1"/>
      </tp>
      <tp>
        <v>2224.5</v>
        <stp/>
        <stp>##V3_BDPV12</stp>
        <stp>8591 JT Equity</stp>
        <stp>LAST_PRICE</stp>
        <stp>[Crispin Spreadsheet.xlsx]OEI!R289C7</stp>
        <tr r="G289" s="1"/>
      </tp>
      <tp>
        <v>11905</v>
        <stp/>
        <stp>##V3_BDPV12</stp>
        <stp>FLTR LN Equity</stp>
        <stp>LAST_PRICE</stp>
        <stp>[Crispin Spreadsheet.xlsx]FDXC!R48C7</stp>
        <tr r="G48" s="8"/>
      </tp>
      <tp>
        <v>169.9</v>
        <stp/>
        <stp>##V3_BDPV12</stp>
        <stp>SRP LN Equity</stp>
        <stp>LAST_PRICE</stp>
        <stp>[Crispin Spreadsheet.xlsx]OPUS!R74C7</stp>
        <tr r="G74" s="6"/>
      </tp>
      <tp>
        <v>4.33</v>
        <stp/>
        <stp>##V3_BDPV12</stp>
        <stp>SDPL MK Equity</stp>
        <stp>LAST_PRICE</stp>
        <stp>[Crispin Spreadsheet.xlsx]OPUS!R26C7</stp>
        <tr r="G26" s="6"/>
      </tp>
      <tp>
        <v>1871</v>
        <stp/>
        <stp>##V3_BDPV12</stp>
        <stp>PLUS LN Equity</stp>
        <stp>LAST_PRICE</stp>
        <stp>[Crispin Spreadsheet.xlsx]FDXC!R59C7</stp>
        <tr r="G59" s="8"/>
      </tp>
      <tp>
        <v>69.5</v>
        <stp/>
        <stp>##V3_BDPV12</stp>
        <stp>JSE LN Equity</stp>
        <stp>LAST_PRICE</stp>
        <stp>[Crispin Spreadsheet.xlsx]FDXC!R51C7</stp>
        <tr r="G51" s="8"/>
      </tp>
      <tp>
        <v>212.6</v>
        <stp/>
        <stp>##V3_BDPV12</stp>
        <stp>EMG LN Equity</stp>
        <stp>LAST_PRICE</stp>
        <stp>[Crispin Spreadsheet.xlsx]FDXC!R53C7</stp>
        <tr r="G53" s="8"/>
      </tp>
      <tp>
        <v>1456</v>
        <stp/>
        <stp>##V3_BDPV12</stp>
        <stp>TGA LN Equity</stp>
        <stp>LAST_PRICE</stp>
        <stp>[Crispin Spreadsheet.xlsx]FDXC!R65C7</stp>
        <tr r="G65" s="8"/>
      </tp>
      <tp>
        <v>65.150000000000006</v>
        <stp/>
        <stp>##V3_BDPV12</stp>
        <stp>ERICB SS Equity</stp>
        <stp>LAST_PRICE</stp>
        <stp>[Crispin Spreadsheet.xlsx]SWAN!R70C7</stp>
        <tr r="G70" s="3"/>
      </tp>
      <tp>
        <v>59.436</v>
        <stp/>
        <stp>##V3_BDPV12</stp>
        <stp>GB00BNNGP775 Govt</stp>
        <stp>PX_YEST_CLOSE</stp>
        <stp>[Crispin Spreadsheet.xlsx]SWAN!R161C6</stp>
        <tr r="F161" s="3"/>
      </tp>
      <tp t="s">
        <v>EUR</v>
        <stp/>
        <stp>##V3_BDPV12</stp>
        <stp>NESTE FH Equity</stp>
        <stp>CRNCY</stp>
        <stp>[Crispin Spreadsheet.xlsx]OEI!R79C4</stp>
        <tr r="D79" s="1"/>
      </tp>
      <tp>
        <v>337.7</v>
        <stp/>
        <stp>##V3_BDPV12</stp>
        <stp>AKRBP NO Equity</stp>
        <stp>PX_YEST_CLOSE</stp>
        <stp>[Crispin Spreadsheet.xlsx]OPE!R16C6</stp>
        <tr r="F16" s="7"/>
      </tp>
      <tp>
        <v>0.85989000000000004</v>
        <stp/>
        <stp>##V3_BDPV12</stp>
        <stp>EURGBp Curncy</stp>
        <stp>PX_YEST_CLOSE</stp>
        <stp>[Crispin Spreadsheet.xlsx]OPE!R62C26</stp>
        <tr r="Z62" s="7"/>
      </tp>
      <tp>
        <v>0.85989000000000004</v>
        <stp/>
        <stp>##V3_BDPV12</stp>
        <stp>EURGBp Curncy</stp>
        <stp>PX_YEST_CLOSE</stp>
        <stp>[Crispin Spreadsheet.xlsx]OPE!R61C26</stp>
        <tr r="Z61" s="7"/>
      </tp>
      <tp>
        <v>0.85989000000000004</v>
        <stp/>
        <stp>##V3_BDPV12</stp>
        <stp>EURGBp Curncy</stp>
        <stp>PX_YEST_CLOSE</stp>
        <stp>[Crispin Spreadsheet.xlsx]OPE!R60C26</stp>
        <tr r="Z60" s="7"/>
      </tp>
      <tp>
        <v>0.85989000000000004</v>
        <stp/>
        <stp>##V3_BDPV12</stp>
        <stp>EURGBp Curncy</stp>
        <stp>PX_YEST_CLOSE</stp>
        <stp>[Crispin Spreadsheet.xlsx]OPE!R47C26</stp>
        <tr r="Z47" s="7"/>
      </tp>
      <tp>
        <v>0.85989000000000004</v>
        <stp/>
        <stp>##V3_BDPV12</stp>
        <stp>EURGBp Curncy</stp>
        <stp>PX_YEST_CLOSE</stp>
        <stp>[Crispin Spreadsheet.xlsx]OPE!R46C26</stp>
        <tr r="Z46" s="7"/>
      </tp>
      <tp>
        <v>0.85989000000000004</v>
        <stp/>
        <stp>##V3_BDPV12</stp>
        <stp>EURGBp Curncy</stp>
        <stp>PX_YEST_CLOSE</stp>
        <stp>[Crispin Spreadsheet.xlsx]OPE!R44C26</stp>
        <tr r="Z44" s="7"/>
      </tp>
      <tp>
        <v>0.85989000000000004</v>
        <stp/>
        <stp>##V3_BDPV12</stp>
        <stp>EURGBp Curncy</stp>
        <stp>PX_YEST_CLOSE</stp>
        <stp>[Crispin Spreadsheet.xlsx]OPE!R43C26</stp>
        <tr r="Z43" s="7"/>
      </tp>
      <tp>
        <v>0.85989000000000004</v>
        <stp/>
        <stp>##V3_BDPV12</stp>
        <stp>EURGBp Curncy</stp>
        <stp>PX_YEST_CLOSE</stp>
        <stp>[Crispin Spreadsheet.xlsx]OPE!R42C26</stp>
        <tr r="Z42" s="7"/>
      </tp>
      <tp>
        <v>0.85989000000000004</v>
        <stp/>
        <stp>##V3_BDPV12</stp>
        <stp>EURGBp Curncy</stp>
        <stp>PX_YEST_CLOSE</stp>
        <stp>[Crispin Spreadsheet.xlsx]OPE!R40C26</stp>
        <tr r="Z40" s="7"/>
      </tp>
      <tp>
        <v>0.85989000000000004</v>
        <stp/>
        <stp>##V3_BDPV12</stp>
        <stp>EURGBp Curncy</stp>
        <stp>PX_YEST_CLOSE</stp>
        <stp>[Crispin Spreadsheet.xlsx]OPE!R49C26</stp>
        <tr r="Z49" s="7"/>
      </tp>
      <tp>
        <v>0.85989000000000004</v>
        <stp/>
        <stp>##V3_BDPV12</stp>
        <stp>EURGBp Curncy</stp>
        <stp>PX_YEST_CLOSE</stp>
        <stp>[Crispin Spreadsheet.xlsx]OPE!R48C26</stp>
        <tr r="Z48" s="7"/>
      </tp>
      <tp>
        <v>0.85989000000000004</v>
        <stp/>
        <stp>##V3_BDPV12</stp>
        <stp>EURGBp Curncy</stp>
        <stp>PX_YEST_CLOSE</stp>
        <stp>[Crispin Spreadsheet.xlsx]OPE!R57C26</stp>
        <tr r="Z57" s="7"/>
      </tp>
      <tp>
        <v>0.85989000000000004</v>
        <stp/>
        <stp>##V3_BDPV12</stp>
        <stp>EURGBp Curncy</stp>
        <stp>PX_YEST_CLOSE</stp>
        <stp>[Crispin Spreadsheet.xlsx]OPE!R56C26</stp>
        <tr r="Z56" s="7"/>
      </tp>
      <tp>
        <v>0.85989000000000004</v>
        <stp/>
        <stp>##V3_BDPV12</stp>
        <stp>EURGBp Curncy</stp>
        <stp>PX_YEST_CLOSE</stp>
        <stp>[Crispin Spreadsheet.xlsx]OPE!R55C26</stp>
        <tr r="Z55" s="7"/>
      </tp>
      <tp>
        <v>0.85989000000000004</v>
        <stp/>
        <stp>##V3_BDPV12</stp>
        <stp>EURGBp Curncy</stp>
        <stp>PX_YEST_CLOSE</stp>
        <stp>[Crispin Spreadsheet.xlsx]OPE!R54C26</stp>
        <tr r="Z54" s="7"/>
      </tp>
      <tp>
        <v>0.85989000000000004</v>
        <stp/>
        <stp>##V3_BDPV12</stp>
        <stp>EURGBp Curncy</stp>
        <stp>PX_YEST_CLOSE</stp>
        <stp>[Crispin Spreadsheet.xlsx]OPE!R53C26</stp>
        <tr r="Z53" s="7"/>
      </tp>
      <tp>
        <v>0.85989000000000004</v>
        <stp/>
        <stp>##V3_BDPV12</stp>
        <stp>EURGBp Curncy</stp>
        <stp>PX_YEST_CLOSE</stp>
        <stp>[Crispin Spreadsheet.xlsx]OPE!R52C26</stp>
        <tr r="Z52" s="7"/>
      </tp>
      <tp>
        <v>0.85989000000000004</v>
        <stp/>
        <stp>##V3_BDPV12</stp>
        <stp>EURGBp Curncy</stp>
        <stp>PX_YEST_CLOSE</stp>
        <stp>[Crispin Spreadsheet.xlsx]OPE!R51C26</stp>
        <tr r="Z51" s="7"/>
      </tp>
      <tp>
        <v>0.85989000000000004</v>
        <stp/>
        <stp>##V3_BDPV12</stp>
        <stp>EURGBp Curncy</stp>
        <stp>PX_YEST_CLOSE</stp>
        <stp>[Crispin Spreadsheet.xlsx]OPE!R50C26</stp>
        <tr r="Z50" s="7"/>
      </tp>
      <tp>
        <v>0.85989000000000004</v>
        <stp/>
        <stp>##V3_BDPV12</stp>
        <stp>EURGBp Curncy</stp>
        <stp>PX_YEST_CLOSE</stp>
        <stp>[Crispin Spreadsheet.xlsx]OPE!R59C26</stp>
        <tr r="Z59" s="7"/>
      </tp>
      <tp>
        <v>0.85989000000000004</v>
        <stp/>
        <stp>##V3_BDPV12</stp>
        <stp>EURGBp Curncy</stp>
        <stp>PX_YEST_CLOSE</stp>
        <stp>[Crispin Spreadsheet.xlsx]OPE!R37C26</stp>
        <tr r="Z37" s="7"/>
      </tp>
      <tp>
        <v>0.85989000000000004</v>
        <stp/>
        <stp>##V3_BDPV12</stp>
        <stp>EURGBp Curncy</stp>
        <stp>PX_YEST_CLOSE</stp>
        <stp>[Crispin Spreadsheet.xlsx]OPE!R36C26</stp>
        <tr r="Z36" s="7"/>
      </tp>
      <tp>
        <v>0.85989000000000004</v>
        <stp/>
        <stp>##V3_BDPV12</stp>
        <stp>EURGBp Curncy</stp>
        <stp>PX_YEST_CLOSE</stp>
        <stp>[Crispin Spreadsheet.xlsx]OPE!R35C26</stp>
        <tr r="Z35" s="7"/>
      </tp>
      <tp>
        <v>0.85989000000000004</v>
        <stp/>
        <stp>##V3_BDPV12</stp>
        <stp>EURGBp Curncy</stp>
        <stp>PX_YEST_CLOSE</stp>
        <stp>[Crispin Spreadsheet.xlsx]OPE!R34C26</stp>
        <tr r="Z34" s="7"/>
      </tp>
      <tp>
        <v>0.85989000000000004</v>
        <stp/>
        <stp>##V3_BDPV12</stp>
        <stp>EURGBp Curncy</stp>
        <stp>PX_YEST_CLOSE</stp>
        <stp>[Crispin Spreadsheet.xlsx]OPE!R33C26</stp>
        <tr r="Z33" s="7"/>
      </tp>
      <tp>
        <v>0.85989000000000004</v>
        <stp/>
        <stp>##V3_BDPV12</stp>
        <stp>EURGBp Curncy</stp>
        <stp>PX_YEST_CLOSE</stp>
        <stp>[Crispin Spreadsheet.xlsx]OPE!R32C26</stp>
        <tr r="Z32" s="7"/>
      </tp>
      <tp>
        <v>0.85989000000000004</v>
        <stp/>
        <stp>##V3_BDPV12</stp>
        <stp>EURGBp Curncy</stp>
        <stp>PX_YEST_CLOSE</stp>
        <stp>[Crispin Spreadsheet.xlsx]OPE!R31C26</stp>
        <tr r="Z31" s="7"/>
      </tp>
      <tp>
        <v>0.85989000000000004</v>
        <stp/>
        <stp>##V3_BDPV12</stp>
        <stp>EURGBp Curncy</stp>
        <stp>PX_YEST_CLOSE</stp>
        <stp>[Crispin Spreadsheet.xlsx]OPE!R39C26</stp>
        <tr r="Z39" s="7"/>
      </tp>
      <tp>
        <v>0.85989000000000004</v>
        <stp/>
        <stp>##V3_BDPV12</stp>
        <stp>EURGBp Curncy</stp>
        <stp>PX_YEST_CLOSE</stp>
        <stp>[Crispin Spreadsheet.xlsx]OPE!R38C26</stp>
        <tr r="Z38" s="7"/>
      </tp>
      <tp>
        <v>298.5</v>
        <stp/>
        <stp>##V3_BDPV12</stp>
        <stp>MUV2 GY Equity</stp>
        <stp>PX_YEST_CLOSE</stp>
        <stp>[Crispin Spreadsheet.xlsx]OEI!R172C6</stp>
        <tr r="F172" s="1"/>
      </tp>
      <tp>
        <v>1.5558700000000001</v>
        <stp/>
        <stp>##V3_BDPV12</stp>
        <stp>EURAUD Curncy</stp>
        <stp>LAST_PRICE</stp>
        <stp>[Crispin Spreadsheet.xlsx]OEI!R879C13</stp>
        <tr r="M879" s="1"/>
      </tp>
      <tp t="s">
        <v>USD</v>
        <stp/>
        <stp>##V3_BDPV12</stp>
        <stp>SCHW US Equity</stp>
        <stp>CRNCY</stp>
        <stp>[Crispin Spreadsheet.xlsx]OEI!R678C4</stp>
        <tr r="D678" s="1"/>
      </tp>
      <tp t="s">
        <v>EUR</v>
        <stp/>
        <stp>##V3_BDPV12</stp>
        <stp>ALPHA GA Equity</stp>
        <stp>CRNCY</stp>
        <stp>[Crispin Spreadsheet.xlsx]OEI!R195C4</stp>
        <tr r="D195" s="1"/>
      </tp>
      <tp t="s">
        <v>USD</v>
        <stp/>
        <stp>##V3_BDPV12</stp>
        <stp>MTDR US Equity</stp>
        <stp>CRNCY</stp>
        <stp>[Crispin Spreadsheet.xlsx]OEI!R754C4</stp>
        <tr r="D754" s="1"/>
      </tp>
      <tp t="s">
        <v>EUR</v>
        <stp/>
        <stp>##V3_BDPV12</stp>
        <stp>ADYEN NA Equity</stp>
        <stp>CRNCY</stp>
        <stp>[Crispin Spreadsheet.xlsx]OEI!R318C4</stp>
        <tr r="D318" s="1"/>
      </tp>
      <tp t="s">
        <v>EUR</v>
        <stp/>
        <stp>##V3_BDPV12</stp>
        <stp>TKWY NA Equity</stp>
        <stp>CRNCY</stp>
        <stp>[Crispin Spreadsheet.xlsx]OEI!R325C4</stp>
        <tr r="D325" s="1"/>
      </tp>
      <tp t="s">
        <v>USD</v>
        <stp/>
        <stp>##V3_BDPV12</stp>
        <stp>NVDA US Equity</stp>
        <stp>CRNCY</stp>
        <stp>[Crispin Spreadsheet.xlsx]OEI!R764C4</stp>
        <tr r="D764" s="1"/>
      </tp>
      <tp>
        <v>2.1800000000000002</v>
        <stp/>
        <stp>##V3_BDPV12</stp>
        <stp>CDZI US Equity</stp>
        <stp>PX_YEST_CLOSE</stp>
        <stp>[Crispin Spreadsheet.xlsx]OEI!R674C6</stp>
        <tr r="F674" s="1"/>
      </tp>
      <tp>
        <v>15.49</v>
        <stp/>
        <stp>##V3_BDPV12</stp>
        <stp>CNHI IM Equity</stp>
        <stp>PX_YEST_CLOSE</stp>
        <stp>[Crispin Spreadsheet.xlsx]OEI!R238C6</stp>
        <tr r="F238" s="1"/>
      </tp>
      <tp t="s">
        <v>CHF</v>
        <stp/>
        <stp>##V3_BDPV12</stp>
        <stp>HOLN SW Equity</stp>
        <stp>CRNCY</stp>
        <stp>[Crispin Spreadsheet.xlsx]OEI!R428C4</stp>
        <tr r="D428" s="1"/>
      </tp>
      <tp t="s">
        <v>CHF</v>
        <stp/>
        <stp>##V3_BDPV12</stp>
        <stp>ABBN SW Equity</stp>
        <stp>CRNCY</stp>
        <stp>[Crispin Spreadsheet.xlsx]OEI!R416C4</stp>
        <tr r="D416" s="1"/>
      </tp>
      <tp t="s">
        <v>EUR</v>
        <stp/>
        <stp>##V3_BDPV12</stp>
        <stp>EDEN FP Equity</stp>
        <stp>CRNCY</stp>
        <stp>[Crispin Spreadsheet.xlsx]OEI!R106C4</stp>
        <tr r="D106" s="1"/>
      </tp>
      <tp>
        <v>17.48</v>
        <stp/>
        <stp>##V3_BDPV12</stp>
        <stp>UBSG SW Equity</stp>
        <stp>PX_YEST_CLOSE</stp>
        <stp>[Crispin Spreadsheet.xlsx]OEI!R439C6</stp>
        <tr r="F439" s="1"/>
      </tp>
      <tp>
        <v>31.29</v>
        <stp/>
        <stp>##V3_BDPV12</stp>
        <stp>FOXA US Equity</stp>
        <stp>PX_YEST_CLOSE</stp>
        <stp>[Crispin Spreadsheet.xlsx]OEI!R716C6</stp>
        <tr r="F716" s="1"/>
      </tp>
      <tp>
        <v>124.15</v>
        <stp/>
        <stp>##V3_BDPV12</stp>
        <stp>BT/A LN Equity</stp>
        <stp>LAST_PRICE</stp>
        <stp>[Crispin Spreadsheet.xlsx]FDXC!R44C7</stp>
        <tr r="G44" s="8"/>
      </tp>
      <tp>
        <v>241.2</v>
        <stp/>
        <stp>##V3_BDPV12</stp>
        <stp>UHR SW Equity</stp>
        <stp>LAST_PRICE</stp>
        <stp>[Crispin Spreadsheet.xlsx]SWAN!R74C7</stp>
        <tr r="G74" s="3"/>
      </tp>
      <tp>
        <v>2135</v>
        <stp/>
        <stp>##V3_BDPV12</stp>
        <stp>IMB LN Equity</stp>
        <stp>LAST_PRICE</stp>
        <stp>[Crispin Spreadsheet.xlsx]OPUS!R59C7</stp>
        <tr r="G59" s="6"/>
      </tp>
      <tp>
        <v>26.2</v>
        <stp/>
        <stp>##V3_BDPV12</stp>
        <stp>CPI LN Equity</stp>
        <stp>LAST_PRICE</stp>
        <stp>[Crispin Spreadsheet.xlsx]OPUS!R52C7</stp>
        <tr r="G52" s="6"/>
      </tp>
      <tp>
        <v>279</v>
        <stp/>
        <stp>##V3_BDPV12</stp>
        <stp>388 HK Equity</stp>
        <stp>LAST_PRICE</stp>
        <stp>[Crispin Spreadsheet.xlsx]OEI!R210C7</stp>
        <tr r="G210" s="1"/>
      </tp>
      <tp>
        <v>1.0417000000000001</v>
        <stp/>
        <stp>##V3_BDPV12</stp>
        <stp>EURUSD Curncy</stp>
        <stp>LAST_PRICE</stp>
        <stp>[Crispin Spreadsheet.xlsx]OEI!R3C17</stp>
        <tr r="Q3" s="1"/>
      </tp>
      <tp t="s">
        <v>GBp</v>
        <stp/>
        <stp>##V3_BDPV12</stp>
        <stp>BT/A LN Equity</stp>
        <stp>CRNCY</stp>
        <stp>[Crispin Spreadsheet.xlsx]OPUS!R51C4</stp>
        <tr r="D51" s="6"/>
      </tp>
      <tp>
        <v>1.2050000000000001</v>
        <stp/>
        <stp>##V3_BDPV12</stp>
        <stp>GBPUSD Curncy</stp>
        <stp>LAST_PRICE</stp>
        <stp>[Crispin Spreadsheet.xlsx]SWAN!R169C7</stp>
        <tr r="G169" s="3"/>
      </tp>
      <tp t="s">
        <v>USD</v>
        <stp/>
        <stp>##V3_BDPV12</stp>
        <stp>VSAT US Equity</stp>
        <stp>CRNCY</stp>
        <stp>[Crispin Spreadsheet.xlsx]OEI!R820C4</stp>
        <tr r="D820" s="1"/>
      </tp>
      <tp t="s">
        <v>SEK</v>
        <stp/>
        <stp>##V3_BDPV12</stp>
        <stp>ELUXB SS Equity</stp>
        <stp>CRNCY</stp>
        <stp>[Crispin Spreadsheet.xlsx]OEI!R396C4</stp>
        <tr r="D396" s="1"/>
      </tp>
      <tp t="s">
        <v>USD</v>
        <stp/>
        <stp>##V3_BDPV12</stp>
        <stp>VEEV US Equity</stp>
        <stp>CRNCY</stp>
        <stp>[Crispin Spreadsheet.xlsx]OEI!R704C4</stp>
        <tr r="D704" s="1"/>
      </tp>
      <tp t="s">
        <v>GBp</v>
        <stp/>
        <stp>##V3_BDPV12</stp>
        <stp>BATS LN Equity</stp>
        <stp>CRNCY</stp>
        <stp>[Crispin Spreadsheet.xlsx]OEI!R478C4</stp>
        <tr r="D478" s="1"/>
      </tp>
      <tp t="s">
        <v>USD</v>
        <stp/>
        <stp>##V3_BDPV12</stp>
        <stp>COHR US Equity</stp>
        <stp>CRNCY</stp>
        <stp>[Crispin Spreadsheet.xlsx]OEI!R689C4</stp>
        <tr r="D689" s="1"/>
      </tp>
      <tp t="s">
        <v>USD</v>
        <stp/>
        <stp>##V3_BDPV12</stp>
        <stp>BBAR US Equity</stp>
        <stp>CRNCY</stp>
        <stp>[Crispin Spreadsheet.xlsx]OEI!R670C4</stp>
        <tr r="D670" s="1"/>
      </tp>
      <tp t="s">
        <v>USD</v>
        <stp/>
        <stp>##V3_BDPV12</stp>
        <stp>PCAR US Equity</stp>
        <stp>CRNCY</stp>
        <stp>[Crispin Spreadsheet.xlsx]OEI!R770C4</stp>
        <tr r="D770" s="1"/>
      </tp>
      <tp t="s">
        <v>USD</v>
        <stp/>
        <stp>##V3_BDPV12</stp>
        <stp>EBAY US Equity</stp>
        <stp>CRNCY</stp>
        <stp>[Crispin Spreadsheet.xlsx]OEI!R700C4</stp>
        <tr r="D700" s="1"/>
      </tp>
      <tp>
        <v>888</v>
        <stp/>
        <stp>##V3_BDPV12</stp>
        <stp>FRAS LN Equity</stp>
        <stp>PX_YEST_CLOSE</stp>
        <stp>[Crispin Spreadsheet.xlsx]OEI!R613C6</stp>
        <tr r="F613" s="1"/>
      </tp>
      <tp t="s">
        <v>USD</v>
        <stp/>
        <stp>##V3_BDPV12</stp>
        <stp>USFD US Equity</stp>
        <stp>CRNCY</stp>
        <stp>[Crispin Spreadsheet.xlsx]OEI!R817C4</stp>
        <tr r="D817" s="1"/>
      </tp>
      <tp>
        <v>235</v>
        <stp/>
        <stp>##V3_BDPV12</stp>
        <stp>TSCO LN Equity</stp>
        <stp>PX_YEST_CLOSE</stp>
        <stp>[Crispin Spreadsheet.xlsx]OEI!R621C6</stp>
        <tr r="F621" s="1"/>
      </tp>
      <tp>
        <v>102.63</v>
        <stp/>
        <stp>##V3_BDPV12</stp>
        <stp>TTWO US Equity</stp>
        <stp>PX_YEST_CLOSE</stp>
        <stp>[Crispin Spreadsheet.xlsx]OEI!R798C6</stp>
        <tr r="F798" s="1"/>
      </tp>
      <tp t="s">
        <v>USD</v>
        <stp/>
        <stp>##V3_BDPV12</stp>
        <stp>CACC US Equity</stp>
        <stp>CRNCY</stp>
        <stp>[Crispin Spreadsheet.xlsx]OEI!R692C4</stp>
        <tr r="D692" s="1"/>
      </tp>
      <tp>
        <v>327.6465</v>
        <stp/>
        <stp>##V3_BDPV12</stp>
        <stp>.AREQIMP G Index</stp>
        <stp>LAST_PRICE</stp>
        <stp>[Crispin Spreadsheet.xlsx]OEI!R896C7</stp>
        <tr r="G896" s="1"/>
      </tp>
      <tp t="s">
        <v>CHF</v>
        <stp/>
        <stp>##V3_BDPV12</stp>
        <stp>DUFN SW Equity</stp>
        <stp>CRNCY</stp>
        <stp>[Crispin Spreadsheet.xlsx]OEI!R423C4</stp>
        <tr r="D423" s="1"/>
      </tp>
      <tp t="s">
        <v>CHF</v>
        <stp/>
        <stp>##V3_BDPV12</stp>
        <stp>CSGN SW Equity</stp>
        <stp>CRNCY</stp>
        <stp>[Crispin Spreadsheet.xlsx]OEI!R422C4</stp>
        <tr r="D422" s="1"/>
      </tp>
      <tp>
        <v>8116</v>
        <stp/>
        <stp>##V3_BDPV12</stp>
        <stp>LSEG LN Equity</stp>
        <stp>PX_YEST_CLOSE</stp>
        <stp>[Crispin Spreadsheet.xlsx]OEI!R557C6</stp>
        <tr r="F557" s="1"/>
      </tp>
      <tp t="s">
        <v>CHF</v>
        <stp/>
        <stp>##V3_BDPV12</stp>
        <stp>TEMN SW Equity</stp>
        <stp>CRNCY</stp>
        <stp>[Crispin Spreadsheet.xlsx]OEI!R438C4</stp>
        <tr r="D438" s="1"/>
      </tp>
      <tp t="s">
        <v>USD</v>
        <stp/>
        <stp>##V3_BDPV12</stp>
        <stp>ARCH US Equity</stp>
        <stp>CRNCY</stp>
        <stp>[Crispin Spreadsheet.xlsx]OEI!R662C4</stp>
        <tr r="D662" s="1"/>
      </tp>
      <tp>
        <v>89.2</v>
        <stp/>
        <stp>##V3_BDPV12</stp>
        <stp>HEIA NA Equity</stp>
        <stp>PX_YEST_CLOSE</stp>
        <stp>[Crispin Spreadsheet.xlsx]OEI!R324C6</stp>
        <tr r="F324" s="1"/>
      </tp>
      <tp t="s">
        <v>USD</v>
        <stp/>
        <stp>##V3_BDPV12</stp>
        <stp>FIBK US Equity</stp>
        <stp>CRNCY</stp>
        <stp>[Crispin Spreadsheet.xlsx]OEI!R713C4</stp>
        <tr r="D713" s="1"/>
      </tp>
      <tp t="s">
        <v>EUR</v>
        <stp/>
        <stp>##V3_BDPV12</stp>
        <stp>CABK SQ Equity</stp>
        <stp>CRNCY</stp>
        <stp>[Crispin Spreadsheet.xlsx]OEI!R381C4</stp>
        <tr r="D381" s="1"/>
      </tp>
      <tp>
        <v>331.3</v>
        <stp/>
        <stp>##V3_BDPV12</stp>
        <stp>AKRBP NO Equity</stp>
        <stp>LAST_PRICE</stp>
        <stp>[Crispin Spreadsheet.xlsx]SWAN!R48C7</stp>
        <tr r="G48" s="3"/>
      </tp>
      <tp>
        <v>545.9</v>
        <stp/>
        <stp>##V3_BDPV12</stp>
        <stp>KER FP Equity</stp>
        <stp>LAST_PRICE</stp>
        <stp>[Crispin Spreadsheet.xlsx]SWAN!R25C7</stp>
        <tr r="G25" s="3"/>
      </tp>
      <tp>
        <v>154.6</v>
        <stp/>
        <stp>##V3_BDPV12</stp>
        <stp>MOWI NO Equity</stp>
        <stp>LAST_PRICE</stp>
        <stp>[Crispin Spreadsheet.xlsx]SWAN!R50C7</stp>
        <tr r="G50" s="3"/>
      </tp>
      <tp>
        <v>21.46</v>
        <stp/>
        <stp>##V3_BDPV12</stp>
        <stp>ABX CN Equity</stp>
        <stp>LAST_PRICE</stp>
        <stp>[Crispin Spreadsheet.xlsx]FDXC!R82C7</stp>
        <tr r="G82" s="8"/>
      </tp>
      <tp>
        <v>14.48</v>
        <stp/>
        <stp>##V3_BDPV12</stp>
        <stp>PEY CN Equity</stp>
        <stp>LAST_PRICE</stp>
        <stp>[Crispin Spreadsheet.xlsx]FDXC!R13C7</stp>
        <tr r="G13" s="8"/>
      </tp>
      <tp>
        <v>467.3</v>
        <stp/>
        <stp>##V3_BDPV12</stp>
        <stp>YAR NO Equity</stp>
        <stp>LAST_PRICE</stp>
        <stp>[Crispin Spreadsheet.xlsx]FDXC!R98C7</stp>
        <tr r="G98" s="8"/>
      </tp>
      <tp>
        <v>0.28000000000000003</v>
        <stp/>
        <stp>##V3_BDPV12</stp>
        <stp>GGR SP Equity</stp>
        <stp>LAST_PRICE</stp>
        <stp>[Crispin Spreadsheet.xlsx]FDXC!R28C7</stp>
        <tr r="G28" s="8"/>
      </tp>
      <tp>
        <v>1.2270000000000001</v>
        <stp/>
        <stp>##V3_BDPV12</stp>
        <stp>SRS IM Equity</stp>
        <stp>LAST_PRICE</stp>
        <stp>[Crispin Spreadsheet.xlsx]FDXC!R89C7</stp>
        <tr r="G89" s="8"/>
      </tp>
      <tp>
        <v>6.2350000000000003</v>
        <stp/>
        <stp>##V3_BDPV12</stp>
        <stp>ONTEX BB Equity</stp>
        <stp>PX_YEST_CLOSE</stp>
        <stp>[Crispin Spreadsheet.xlsx]OEI!R42C6</stp>
        <tr r="F42" s="1"/>
      </tp>
      <tp>
        <v>14.835000000000001</v>
        <stp/>
        <stp>##V3_BDPV12</stp>
        <stp>FORTUM FH Equity</stp>
        <stp>PX_YEST_CLOSE</stp>
        <stp>[Crispin Spreadsheet.xlsx]OEI!R76C6</stp>
        <tr r="F76" s="1"/>
      </tp>
      <tp t="s">
        <v>SEK</v>
        <stp/>
        <stp>##V3_BDPV12</stp>
        <stp>ERICB SS Equity</stp>
        <stp>CRNCY</stp>
        <stp>[Crispin Spreadsheet.xlsx]OPE!R28C4</stp>
        <tr r="D28" s="7"/>
      </tp>
      <tp>
        <v>0.98365999999999998</v>
        <stp/>
        <stp>##V3_BDPV12</stp>
        <stp>EURCHF Curncy</stp>
        <stp>LAST_PRICE</stp>
        <stp>[Crispin Spreadsheet.xlsx]OEI!R898C13</stp>
        <tr r="M898" s="1"/>
      </tp>
      <tp>
        <v>0.98365999999999998</v>
        <stp/>
        <stp>##V3_BDPV12</stp>
        <stp>EURCHF Curncy</stp>
        <stp>LAST_PRICE</stp>
        <stp>[Crispin Spreadsheet.xlsx]OEI!R438C13</stp>
        <tr r="M438" s="1"/>
      </tp>
      <tp>
        <v>0.98365999999999998</v>
        <stp/>
        <stp>##V3_BDPV12</stp>
        <stp>EURCHF Curncy</stp>
        <stp>LAST_PRICE</stp>
        <stp>[Crispin Spreadsheet.xlsx]OEI!R439C13</stp>
        <tr r="M439" s="1"/>
      </tp>
      <tp>
        <v>0.98365999999999998</v>
        <stp/>
        <stp>##V3_BDPV12</stp>
        <stp>EURCHF Curncy</stp>
        <stp>LAST_PRICE</stp>
        <stp>[Crispin Spreadsheet.xlsx]OEI!R434C13</stp>
        <tr r="M434" s="1"/>
      </tp>
      <tp>
        <v>0.98365999999999998</v>
        <stp/>
        <stp>##V3_BDPV12</stp>
        <stp>EURCHF Curncy</stp>
        <stp>LAST_PRICE</stp>
        <stp>[Crispin Spreadsheet.xlsx]OEI!R435C13</stp>
        <tr r="M435" s="1"/>
      </tp>
      <tp>
        <v>0.98365999999999998</v>
        <stp/>
        <stp>##V3_BDPV12</stp>
        <stp>EURCHF Curncy</stp>
        <stp>LAST_PRICE</stp>
        <stp>[Crispin Spreadsheet.xlsx]OEI!R436C13</stp>
        <tr r="M436" s="1"/>
      </tp>
      <tp>
        <v>0.98365999999999998</v>
        <stp/>
        <stp>##V3_BDPV12</stp>
        <stp>EURCHF Curncy</stp>
        <stp>LAST_PRICE</stp>
        <stp>[Crispin Spreadsheet.xlsx]OEI!R437C13</stp>
        <tr r="M437" s="1"/>
      </tp>
      <tp>
        <v>0.98365999999999998</v>
        <stp/>
        <stp>##V3_BDPV12</stp>
        <stp>EURCHF Curncy</stp>
        <stp>LAST_PRICE</stp>
        <stp>[Crispin Spreadsheet.xlsx]OEI!R430C13</stp>
        <tr r="M430" s="1"/>
      </tp>
      <tp>
        <v>0.98365999999999998</v>
        <stp/>
        <stp>##V3_BDPV12</stp>
        <stp>EURCHF Curncy</stp>
        <stp>LAST_PRICE</stp>
        <stp>[Crispin Spreadsheet.xlsx]OEI!R431C13</stp>
        <tr r="M431" s="1"/>
      </tp>
      <tp>
        <v>0.98365999999999998</v>
        <stp/>
        <stp>##V3_BDPV12</stp>
        <stp>EURCHF Curncy</stp>
        <stp>LAST_PRICE</stp>
        <stp>[Crispin Spreadsheet.xlsx]OEI!R432C13</stp>
        <tr r="M432" s="1"/>
      </tp>
      <tp>
        <v>0.98365999999999998</v>
        <stp/>
        <stp>##V3_BDPV12</stp>
        <stp>EURCHF Curncy</stp>
        <stp>LAST_PRICE</stp>
        <stp>[Crispin Spreadsheet.xlsx]OEI!R433C13</stp>
        <tr r="M433" s="1"/>
      </tp>
      <tp>
        <v>0.98365999999999998</v>
        <stp/>
        <stp>##V3_BDPV12</stp>
        <stp>EURCHF Curncy</stp>
        <stp>LAST_PRICE</stp>
        <stp>[Crispin Spreadsheet.xlsx]OEI!R428C13</stp>
        <tr r="M428" s="1"/>
      </tp>
      <tp>
        <v>0.98365999999999998</v>
        <stp/>
        <stp>##V3_BDPV12</stp>
        <stp>EURCHF Curncy</stp>
        <stp>LAST_PRICE</stp>
        <stp>[Crispin Spreadsheet.xlsx]OEI!R429C13</stp>
        <tr r="M429" s="1"/>
      </tp>
      <tp>
        <v>0.98365999999999998</v>
        <stp/>
        <stp>##V3_BDPV12</stp>
        <stp>EURCHF Curncy</stp>
        <stp>LAST_PRICE</stp>
        <stp>[Crispin Spreadsheet.xlsx]OEI!R424C13</stp>
        <tr r="M424" s="1"/>
      </tp>
      <tp>
        <v>0.98365999999999998</v>
        <stp/>
        <stp>##V3_BDPV12</stp>
        <stp>EURCHF Curncy</stp>
        <stp>LAST_PRICE</stp>
        <stp>[Crispin Spreadsheet.xlsx]OEI!R425C13</stp>
        <tr r="M425" s="1"/>
      </tp>
      <tp>
        <v>0.98365999999999998</v>
        <stp/>
        <stp>##V3_BDPV12</stp>
        <stp>EURCHF Curncy</stp>
        <stp>LAST_PRICE</stp>
        <stp>[Crispin Spreadsheet.xlsx]OEI!R426C13</stp>
        <tr r="M426" s="1"/>
      </tp>
      <tp>
        <v>0.98365999999999998</v>
        <stp/>
        <stp>##V3_BDPV12</stp>
        <stp>EURCHF Curncy</stp>
        <stp>LAST_PRICE</stp>
        <stp>[Crispin Spreadsheet.xlsx]OEI!R427C13</stp>
        <tr r="M427" s="1"/>
      </tp>
      <tp>
        <v>0.98365999999999998</v>
        <stp/>
        <stp>##V3_BDPV12</stp>
        <stp>EURCHF Curncy</stp>
        <stp>LAST_PRICE</stp>
        <stp>[Crispin Spreadsheet.xlsx]OEI!R420C13</stp>
        <tr r="M420" s="1"/>
      </tp>
      <tp>
        <v>0.98365999999999998</v>
        <stp/>
        <stp>##V3_BDPV12</stp>
        <stp>EURCHF Curncy</stp>
        <stp>LAST_PRICE</stp>
        <stp>[Crispin Spreadsheet.xlsx]OEI!R421C13</stp>
        <tr r="M421" s="1"/>
      </tp>
      <tp>
        <v>0.98365999999999998</v>
        <stp/>
        <stp>##V3_BDPV12</stp>
        <stp>EURCHF Curncy</stp>
        <stp>LAST_PRICE</stp>
        <stp>[Crispin Spreadsheet.xlsx]OEI!R422C13</stp>
        <tr r="M422" s="1"/>
      </tp>
      <tp>
        <v>0.98365999999999998</v>
        <stp/>
        <stp>##V3_BDPV12</stp>
        <stp>EURCHF Curncy</stp>
        <stp>LAST_PRICE</stp>
        <stp>[Crispin Spreadsheet.xlsx]OEI!R423C13</stp>
        <tr r="M423" s="1"/>
      </tp>
      <tp>
        <v>0.98365999999999998</v>
        <stp/>
        <stp>##V3_BDPV12</stp>
        <stp>EURCHF Curncy</stp>
        <stp>LAST_PRICE</stp>
        <stp>[Crispin Spreadsheet.xlsx]OEI!R418C13</stp>
        <tr r="M418" s="1"/>
      </tp>
      <tp>
        <v>0.98365999999999998</v>
        <stp/>
        <stp>##V3_BDPV12</stp>
        <stp>EURCHF Curncy</stp>
        <stp>LAST_PRICE</stp>
        <stp>[Crispin Spreadsheet.xlsx]OEI!R419C13</stp>
        <tr r="M419" s="1"/>
      </tp>
      <tp>
        <v>0.98365999999999998</v>
        <stp/>
        <stp>##V3_BDPV12</stp>
        <stp>EURCHF Curncy</stp>
        <stp>LAST_PRICE</stp>
        <stp>[Crispin Spreadsheet.xlsx]OEI!R415C13</stp>
        <tr r="M415" s="1"/>
      </tp>
      <tp>
        <v>0.98365999999999998</v>
        <stp/>
        <stp>##V3_BDPV12</stp>
        <stp>EURCHF Curncy</stp>
        <stp>LAST_PRICE</stp>
        <stp>[Crispin Spreadsheet.xlsx]OEI!R416C13</stp>
        <tr r="M416" s="1"/>
      </tp>
      <tp>
        <v>0.98365999999999998</v>
        <stp/>
        <stp>##V3_BDPV12</stp>
        <stp>EURCHF Curncy</stp>
        <stp>LAST_PRICE</stp>
        <stp>[Crispin Spreadsheet.xlsx]OEI!R417C13</stp>
        <tr r="M417" s="1"/>
      </tp>
      <tp>
        <v>0.98365999999999998</v>
        <stp/>
        <stp>##V3_BDPV12</stp>
        <stp>EURCHF Curncy</stp>
        <stp>LAST_PRICE</stp>
        <stp>[Crispin Spreadsheet.xlsx]OEI!R440C13</stp>
        <tr r="M440" s="1"/>
      </tp>
      <tp>
        <v>1.3998900000000001</v>
        <stp/>
        <stp>##V3_BDPV12</stp>
        <stp>EURCAD Curncy</stp>
        <stp>LAST_PRICE</stp>
        <stp>[Crispin Spreadsheet.xlsx]OEI!R897C13</stp>
        <tr r="M897" s="1"/>
      </tp>
      <tp t="s">
        <v>WHEAT FUTURE(CBT) Mar23</v>
        <stp/>
        <stp>##V3_BDPV12</stp>
        <stp>W A Comdty</stp>
        <stp>NAME</stp>
        <stp>[Crispin Spreadsheet.xlsx]OEI!R845C5</stp>
        <tr r="E845" s="1"/>
      </tp>
      <tp t="s">
        <v>LONG GILT FUTURE  Mar23</v>
        <stp/>
        <stp>##V3_BDPV12</stp>
        <stp>G A Comdty</stp>
        <stp>NAME</stp>
        <stp>[Crispin Spreadsheet.xlsx]OEI!R835C5</stp>
        <tr r="E835" s="1"/>
      </tp>
      <tp t="s">
        <v>USD</v>
        <stp/>
        <stp>##V3_BDPV12</stp>
        <stp>ADAP US Equity</stp>
        <stp>CRNCY</stp>
        <stp>[Crispin Spreadsheet.xlsx]OEI!R643C4</stp>
        <tr r="D643" s="1"/>
      </tp>
      <tp>
        <v>121.95</v>
        <stp/>
        <stp>##V3_BDPV12</stp>
        <stp>HEXAB SS Equity</stp>
        <stp>PX_YEST_CLOSE</stp>
        <stp>[Crispin Spreadsheet.xlsx]OEI!R402C6</stp>
        <tr r="F402" s="1"/>
      </tp>
      <tp t="s">
        <v>USD</v>
        <stp/>
        <stp>##V3_BDPV12</stp>
        <stp>LBTYA US Equity</stp>
        <stp>CRNCY</stp>
        <stp>[Crispin Spreadsheet.xlsx]OEI!R744C4</stp>
        <tr r="D744" s="1"/>
      </tp>
      <tp t="s">
        <v>GBp</v>
        <stp/>
        <stp>##V3_BDPV12</stp>
        <stp>WIZZ LN Equity</stp>
        <stp>CRNCY</stp>
        <stp>[Crispin Spreadsheet.xlsx]OEI!R635C4</stp>
        <tr r="D635" s="1"/>
      </tp>
      <tp t="s">
        <v>USD</v>
        <stp/>
        <stp>##V3_BDPV12</stp>
        <stp>RACE US Equity</stp>
        <stp>CRNCY</stp>
        <stp>[Crispin Spreadsheet.xlsx]OEI!R711C4</stp>
        <tr r="D711" s="1"/>
      </tp>
      <tp>
        <v>21.87</v>
        <stp/>
        <stp>##V3_BDPV12</stp>
        <stp>FNTN GY Equity</stp>
        <stp>PX_YEST_CLOSE</stp>
        <stp>[Crispin Spreadsheet.xlsx]OEI!R162C6</stp>
        <tr r="F162" s="1"/>
      </tp>
      <tp t="s">
        <v>USD</v>
        <stp/>
        <stp>##V3_BDPV12</stp>
        <stp>BABA US Equity</stp>
        <stp>CRNCY</stp>
        <stp>[Crispin Spreadsheet.xlsx]OEI!R650C4</stp>
        <tr r="D650" s="1"/>
      </tp>
      <tp>
        <v>15.5</v>
        <stp/>
        <stp>##V3_BDPV12</stp>
        <stp>ADYEY US Equity</stp>
        <stp>PX_YEST_CLOSE</stp>
        <stp>[Crispin Spreadsheet.xlsx]OEI!R646C6</stp>
        <tr r="F646" s="1"/>
      </tp>
      <tp>
        <v>15.73</v>
        <stp/>
        <stp>##V3_BDPV12</stp>
        <stp>PLUG US Equity</stp>
        <stp>PX_YEST_CLOSE</stp>
        <stp>[Crispin Spreadsheet.xlsx]OEI!R779C6</stp>
        <tr r="F779" s="1"/>
      </tp>
      <tp t="s">
        <v>NOK</v>
        <stp/>
        <stp>##V3_BDPV12</stp>
        <stp>MOWI NO Equity</stp>
        <stp>CRNCY</stp>
        <stp>[Crispin Spreadsheet.xlsx]OEI!R339C4</stp>
        <tr r="D339" s="1"/>
      </tp>
      <tp>
        <v>491.95</v>
        <stp/>
        <stp>##V3_BDPV12</stp>
        <stp>HSBA LN Equity</stp>
        <stp>PX_YEST_CLOSE</stp>
        <stp>[Crispin Spreadsheet.xlsx]OEI!R523C6</stp>
        <tr r="F523" s="1"/>
      </tp>
      <tp>
        <v>5.641</v>
        <stp/>
        <stp>##V3_BDPV12</stp>
        <stp>BBVA SQ Equity</stp>
        <stp>PX_YEST_CLOSE</stp>
        <stp>[Crispin Spreadsheet.xlsx]OEI!R378C6</stp>
        <tr r="F378" s="1"/>
      </tp>
      <tp t="s">
        <v>JPY</v>
        <stp/>
        <stp>##V3_BDPV12</stp>
        <stp>8848 JT Equity</stp>
        <stp>CRNCY</stp>
        <stp>[Crispin Spreadsheet.xlsx]OPUS!R23C4</stp>
        <tr r="D23" s="6"/>
      </tp>
      <tp>
        <v>11905</v>
        <stp/>
        <stp>##V3_BDPV12</stp>
        <stp>FLTR LN Equity</stp>
        <stp>LAST_PRICE</stp>
        <stp>[Crispin Spreadsheet.xlsx]OPUS!R55C7</stp>
        <tr r="G55" s="6"/>
      </tp>
      <tp t="s">
        <v>EUR</v>
        <stp/>
        <stp>##V3_BDPV12</stp>
        <stp>STA Index</stp>
        <stp>CRNCY</stp>
        <stp>[Crispin Spreadsheet.xlsx]OEI!R232C4</stp>
        <tr r="D232" s="1"/>
      </tp>
      <tp>
        <v>17.66</v>
        <stp/>
        <stp>##V3_BDPV12</stp>
        <stp>EURN BB Equity</stp>
        <stp>LAST_PRICE</stp>
        <stp>[Crispin Spreadsheet.xlsx]FDXC!R79C7</stp>
        <tr r="G79" s="8"/>
      </tp>
      <tp>
        <v>11174</v>
        <stp/>
        <stp>##V3_BDPV12</stp>
        <stp>SMA Index</stp>
        <stp>PX_YEST_CLOSE</stp>
        <stp>[Crispin Spreadsheet.xlsx]OEI!R415C6</stp>
        <tr r="F415" s="1"/>
      </tp>
      <tp>
        <v>28160</v>
        <stp/>
        <stp>##V3_BDPV12</stp>
        <stp>NKA Index</stp>
        <stp>PX_YEST_CLOSE</stp>
        <stp>[Crispin Spreadsheet.xlsx]OEI!R253C6</stp>
        <tr r="F253" s="1"/>
      </tp>
      <tp>
        <v>331.3</v>
        <stp/>
        <stp>##V3_BDPV12</stp>
        <stp>AKRBP NO Equity</stp>
        <stp>LAST_PRICE</stp>
        <stp>[Crispin Spreadsheet.xlsx]FDXC!R96C7</stp>
        <tr r="G96" s="8"/>
      </tp>
      <tp>
        <v>63.24</v>
        <stp/>
        <stp>##V3_BDPV12</stp>
        <stp>VAL US Equity</stp>
        <stp>LAST_PRICE</stp>
        <stp>[Crispin Spreadsheet.xlsx]OPUS!R85C7</stp>
        <tr r="G85" s="6"/>
      </tp>
      <tp>
        <v>15.12</v>
        <stp/>
        <stp>##V3_BDPV12</stp>
        <stp>EBRO SQ Equity</stp>
        <stp>LAST_PRICE</stp>
        <stp>[Crispin Spreadsheet.xlsx]SWAN!R65C7</stp>
        <tr r="G65" s="3"/>
      </tp>
      <tp>
        <v>21.46</v>
        <stp/>
        <stp>##V3_BDPV12</stp>
        <stp>ABX CN Equity</stp>
        <stp>LAST_PRICE</stp>
        <stp>[Crispin Spreadsheet.xlsx]FDXC!R11C7</stp>
        <tr r="G11" s="8"/>
      </tp>
      <tp>
        <v>4.59</v>
        <stp/>
        <stp>##V3_BDPV12</stp>
        <stp>939 HK Equity</stp>
        <stp>LAST_PRICE</stp>
        <stp>[Crispin Spreadsheet.xlsx]OEI!R203C7</stp>
        <tr r="G203" s="1"/>
      </tp>
      <tp>
        <v>67.483000000000004</v>
        <stp/>
        <stp>##V3_BDPV12</stp>
        <stp>GB00BFMCN652 Govt</stp>
        <stp>PX_YEST_CLOSE</stp>
        <stp>[Crispin Spreadsheet.xlsx]SWAN!R163C6</stp>
        <tr r="F163" s="3"/>
      </tp>
      <tp t="s">
        <v>USD</v>
        <stp/>
        <stp>##V3_BDPV12</stp>
        <stp>SLCJY US Equity</stp>
        <stp>CRNCY</stp>
        <stp>[Crispin Spreadsheet.xlsx]OPE!R65C4</stp>
        <tr r="D65" s="7"/>
      </tp>
      <tp>
        <v>10.574999999999999</v>
        <stp/>
        <stp>##V3_BDPV12</stp>
        <stp>TYRES FH Equity</stp>
        <stp>PX_YEST_CLOSE</stp>
        <stp>[Crispin Spreadsheet.xlsx]OEI!R81C6</stp>
        <tr r="F81" s="1"/>
      </tp>
      <tp>
        <v>11050</v>
        <stp/>
        <stp>##V3_BDPV12</stp>
        <stp>5032 JT Equity</stp>
        <stp>PX_YEST_CLOSE</stp>
        <stp>[Crispin Spreadsheet.xlsx]SWAN!R36C6</stp>
        <tr r="F36" s="3"/>
      </tp>
      <tp t="s">
        <v>USD</v>
        <stp/>
        <stp>##V3_BDPV12</stp>
        <stp>BLDP US Equity</stp>
        <stp>CRNCY</stp>
        <stp>[Crispin Spreadsheet.xlsx]OEI!R667C4</stp>
        <tr r="D667" s="1"/>
      </tp>
      <tp>
        <v>2113</v>
        <stp/>
        <stp>##V3_BDPV12</stp>
        <stp>BRBY LN Equity</stp>
        <stp>PX_YEST_CLOSE</stp>
        <stp>[Crispin Spreadsheet.xlsx]OEI!R482C6</stp>
        <tr r="F482" s="1"/>
      </tp>
      <tp t="s">
        <v>USD</v>
        <stp/>
        <stp>##V3_BDPV12</stp>
        <stp>SNAP US Equity</stp>
        <stp>CRNCY</stp>
        <stp>[Crispin Spreadsheet.xlsx]OEI!R792C4</stp>
        <tr r="D792" s="1"/>
      </tp>
      <tp>
        <v>65.59</v>
        <stp/>
        <stp>##V3_BDPV12</stp>
        <stp>ERICB SS Equity</stp>
        <stp>PX_YEST_CLOSE</stp>
        <stp>[Crispin Spreadsheet.xlsx]OEI!R411C6</stp>
        <tr r="F411" s="1"/>
      </tp>
      <tp>
        <v>390.11</v>
        <stp/>
        <stp>##V3_BDPV12</stp>
        <stp>CHTR US Equity</stp>
        <stp>PX_YEST_CLOSE</stp>
        <stp>[Crispin Spreadsheet.xlsx]OEI!R679C6</stp>
        <tr r="F679" s="1"/>
      </tp>
      <tp>
        <v>243.6</v>
        <stp/>
        <stp>##V3_BDPV12</stp>
        <stp>ASSAB SS Equity</stp>
        <stp>PX_YEST_CLOSE</stp>
        <stp>[Crispin Spreadsheet.xlsx]OEI!R393C6</stp>
        <tr r="F393" s="1"/>
      </tp>
      <tp>
        <v>574.1</v>
        <stp/>
        <stp>##V3_BDPV12</stp>
        <stp>ASML NA Equity</stp>
        <stp>PX_YEST_CLOSE</stp>
        <stp>[Crispin Spreadsheet.xlsx]OEI!R322C6</stp>
        <tr r="F322" s="1"/>
      </tp>
      <tp>
        <v>1615.5</v>
        <stp/>
        <stp>##V3_BDPV12</stp>
        <stp>SMIN LN Equity</stp>
        <stp>PX_YEST_CLOSE</stp>
        <stp>[Crispin Spreadsheet.xlsx]OEI!R609C6</stp>
        <tr r="F609" s="1"/>
      </tp>
      <tp>
        <v>260.89999999999998</v>
        <stp/>
        <stp>##V3_BDPV12</stp>
        <stp>LGEN LN Equity</stp>
        <stp>PX_YEST_CLOSE</stp>
        <stp>[Crispin Spreadsheet.xlsx]OEI!R555C6</stp>
        <tr r="F555" s="1"/>
      </tp>
      <tp t="s">
        <v>GBp</v>
        <stp/>
        <stp>##V3_BDPV12</stp>
        <stp>STVG LN Equity</stp>
        <stp>CRNCY</stp>
        <stp>[Crispin Spreadsheet.xlsx]OEI!R618C4</stp>
        <tr r="D618" s="1"/>
      </tp>
      <tp>
        <v>879</v>
        <stp/>
        <stp>##V3_BDPV12</stp>
        <stp>INCH LN Equity</stp>
        <stp>PX_YEST_CLOSE</stp>
        <stp>[Crispin Spreadsheet.xlsx]OEI!R533C6</stp>
        <tr r="F533" s="1"/>
      </tp>
      <tp t="s">
        <v>USD</v>
        <stp/>
        <stp>##V3_BDPV12</stp>
        <stp>NTCO US Equity</stp>
        <stp>CRNCY</stp>
        <stp>[Crispin Spreadsheet.xlsx]OEI!R760C4</stp>
        <tr r="D760" s="1"/>
      </tp>
      <tp t="s">
        <v>CHF</v>
        <stp/>
        <stp>##V3_BDPV12</stp>
        <stp>LONN SW Equity</stp>
        <stp>CRNCY</stp>
        <stp>[Crispin Spreadsheet.xlsx]OEI!R429C4</stp>
        <tr r="D429" s="1"/>
      </tp>
      <tp>
        <v>111.41</v>
        <stp/>
        <stp>##V3_BDPV12</stp>
        <stp>META US Equity</stp>
        <stp>PX_YEST_CLOSE</stp>
        <stp>[Crispin Spreadsheet.xlsx]OEI!R709C6</stp>
        <tr r="F709" s="1"/>
      </tp>
      <tp>
        <v>327.10000000000002</v>
        <stp/>
        <stp>##V3_BDPV12</stp>
        <stp>PAYC US Equity</stp>
        <stp>PX_YEST_CLOSE</stp>
        <stp>[Crispin Spreadsheet.xlsx]OEI!R774C6</stp>
        <tr r="F774" s="1"/>
      </tp>
      <tp>
        <v>76.099999999999994</v>
        <stp/>
        <stp>##V3_BDPV12</stp>
        <stp>DLAR LN Equity</stp>
        <stp>LAST_PRICE</stp>
        <stp>[Crispin Spreadsheet.xlsx]OPUS!R54C7</stp>
        <tr r="G54" s="6"/>
      </tp>
      <tp>
        <v>58.8</v>
        <stp/>
        <stp>##V3_BDPV12</stp>
        <stp>TEMN SW Equity</stp>
        <stp>LAST_PRICE</stp>
        <stp>[Crispin Spreadsheet.xlsx]SWAN!R75C7</stp>
        <tr r="G75" s="3"/>
      </tp>
      <tp>
        <v>13.5</v>
        <stp/>
        <stp>##V3_BDPV12</stp>
        <stp>BMA US Equity</stp>
        <stp>LAST_PRICE</stp>
        <stp>[Crispin Spreadsheet.xlsx]OPUS!R79C7</stp>
        <tr r="G79" s="6"/>
      </tp>
      <tp>
        <v>179</v>
        <stp/>
        <stp>##V3_BDPV12</stp>
        <stp>FRAN LN Equity</stp>
        <stp>LAST_PRICE</stp>
        <stp>[Crispin Spreadsheet.xlsx]SWAN!R95C7</stp>
        <tr r="G95" s="3"/>
      </tp>
      <tp>
        <v>47.18</v>
        <stp/>
        <stp>##V3_BDPV12</stp>
        <stp>EMBRACB SS Equity</stp>
        <stp>PX_YEST_CLOSE</stp>
        <stp>[Crispin Spreadsheet.xlsx]OEI!R398C6</stp>
        <tr r="F398" s="1"/>
      </tp>
      <tp t="s">
        <v>GBP</v>
        <stp/>
        <stp>##V3_BDPV12</stp>
        <stp>GB00BMBL1F74 Govt</stp>
        <stp>CRNCY</stp>
        <stp>[Crispin Spreadsheet.xlsx]SWAN!R160C4</stp>
        <tr r="D160" s="3"/>
      </tp>
      <tp t="s">
        <v>USD</v>
        <stp/>
        <stp>##V3_BDPV12</stp>
        <stp>BEFARMU ID Equity</stp>
        <stp>CRNCY</stp>
        <stp>[Crispin Spreadsheet.xlsx]OEI!R227C4</stp>
        <tr r="D227" s="1"/>
      </tp>
      <tp>
        <v>0.95989999999999998</v>
        <stp/>
        <stp>##V3_BDPV12</stp>
        <stp>USDEUR Curncy</stp>
        <stp>LAST_PRICE</stp>
        <stp>[Crispin Spreadsheet.xlsx]OEI!R921C24</stp>
        <tr r="X921" s="1"/>
      </tp>
      <tp t="s">
        <v>USD</v>
        <stp/>
        <stp>##V3_BDPV12</stp>
        <stp>LULU US Equity</stp>
        <stp>CRNCY</stp>
        <stp>[Crispin Spreadsheet.xlsx]OEI!R748C4</stp>
        <tr r="D748" s="1"/>
      </tp>
      <tp>
        <v>2.2400000000000002</v>
        <stp/>
        <stp>##V3_BDPV12</stp>
        <stp>HUNT NO Equity</stp>
        <stp>PX_YEST_CLOSE</stp>
        <stp>[Crispin Spreadsheet.xlsx]OEI!R338C6</stp>
        <tr r="F338" s="1"/>
      </tp>
      <tp>
        <v>77.7</v>
        <stp/>
        <stp>##V3_BDPV12</stp>
        <stp>DLAR LN Equity</stp>
        <stp>PX_YEST_CLOSE</stp>
        <stp>[Crispin Spreadsheet.xlsx]OEI!R496C6</stp>
        <tr r="F496" s="1"/>
      </tp>
      <tp>
        <v>31.8</v>
        <stp/>
        <stp>##V3_BDPV12</stp>
        <stp>NODL NO Equity</stp>
        <stp>PX_YEST_CLOSE</stp>
        <stp>[Crispin Spreadsheet.xlsx]OEI!R342C6</stp>
        <tr r="F342" s="1"/>
      </tp>
      <tp t="s">
        <v>USD</v>
        <stp/>
        <stp>##V3_BDPV12</stp>
        <stp>RGLD US Equity</stp>
        <stp>CRNCY</stp>
        <stp>[Crispin Spreadsheet.xlsx]OEI!R788C4</stp>
        <tr r="D788" s="1"/>
      </tp>
      <tp t="s">
        <v>NOK</v>
        <stp/>
        <stp>##V3_BDPV12</stp>
        <stp>AKRBP NO Equity</stp>
        <stp>CRNCY</stp>
        <stp>[Crispin Spreadsheet.xlsx]OEI!R335C4</stp>
        <tr r="D335" s="1"/>
      </tp>
      <tp t="s">
        <v>SEK</v>
        <stp/>
        <stp>##V3_BDPV12</stp>
        <stp>CLAB SS Equity</stp>
        <stp>CRNCY</stp>
        <stp>[Crispin Spreadsheet.xlsx]OEI!R395C4</stp>
        <tr r="D395" s="1"/>
      </tp>
      <tp>
        <v>405.7</v>
        <stp/>
        <stp>##V3_BDPV12</stp>
        <stp>BLND LN Equity</stp>
        <stp>PX_YEST_CLOSE</stp>
        <stp>[Crispin Spreadsheet.xlsx]OEI!R479C6</stp>
        <tr r="F479" s="1"/>
      </tp>
      <tp t="s">
        <v>USD</v>
        <stp/>
        <stp>##V3_BDPV12</stp>
        <stp>GGAL US Equity</stp>
        <stp>CRNCY</stp>
        <stp>[Crispin Spreadsheet.xlsx]OEI!R725C4</stp>
        <tr r="D725" s="1"/>
      </tp>
      <tp t="s">
        <v>USD</v>
        <stp/>
        <stp>##V3_BDPV12</stp>
        <stp>GOGO US Equity</stp>
        <stp>CRNCY</stp>
        <stp>[Crispin Spreadsheet.xlsx]OEI!R723C4</stp>
        <tr r="D723" s="1"/>
      </tp>
      <tp t="s">
        <v>USD</v>
        <stp/>
        <stp>##V3_BDPV12</stp>
        <stp>FRLN US Equity</stp>
        <stp>CRNCY</stp>
        <stp>[Crispin Spreadsheet.xlsx]OEI!R718C4</stp>
        <tr r="D718" s="1"/>
      </tp>
      <tp>
        <v>6938</v>
        <stp/>
        <stp>##V3_BDPV12</stp>
        <stp>CRDA LN Equity</stp>
        <stp>PX_YEST_CLOSE</stp>
        <stp>[Crispin Spreadsheet.xlsx]OEI!R493C6</stp>
        <tr r="F493" s="1"/>
      </tp>
      <tp>
        <v>15.39</v>
        <stp/>
        <stp>##V3_BDPV12</stp>
        <stp>CNHI IM Equity</stp>
        <stp>LAST_PRICE</stp>
        <stp>[Crispin Spreadsheet.xlsx]FDXC!R88C7</stp>
        <tr r="G88" s="8"/>
      </tp>
      <tp>
        <v>159.18</v>
        <stp/>
        <stp>##V3_BDPV12</stp>
        <stp>BARC LN Equity</stp>
        <stp>LAST_PRICE</stp>
        <stp>[Crispin Spreadsheet.xlsx]FDXC!R42C7</stp>
        <tr r="G42" s="8"/>
      </tp>
      <tp>
        <v>30916</v>
        <stp/>
        <stp>##V3_BDPV12</stp>
        <stp>ANG SJ Equity</stp>
        <stp>LAST_PRICE</stp>
        <stp>[Crispin Spreadsheet.xlsx]OPUS!R38C7</stp>
        <tr r="G38" s="6"/>
      </tp>
      <tp>
        <v>28.3</v>
        <stp/>
        <stp>##V3_BDPV12</stp>
        <stp>PDG LN Equity</stp>
        <stp>LAST_PRICE</stp>
        <stp>[Crispin Spreadsheet.xlsx]OPUS!R68C7</stp>
        <tr r="G68" s="6"/>
      </tp>
      <tp>
        <v>195</v>
        <stp/>
        <stp>##V3_BDPV12</stp>
        <stp>SFOR LN Equity</stp>
        <stp>LAST_PRICE</stp>
        <stp>[Crispin Spreadsheet.xlsx]OPUS!R73C7</stp>
        <tr r="G73" s="6"/>
      </tp>
      <tp>
        <v>266</v>
        <stp/>
        <stp>##V3_BDPV12</stp>
        <stp>HTG LN Equity</stp>
        <stp>LAST_PRICE</stp>
        <stp>[Crispin Spreadsheet.xlsx]OPUS!R58C7</stp>
        <tr r="G58" s="6"/>
      </tp>
      <tp t="s">
        <v>GBP</v>
        <stp/>
        <stp>##V3_BDPV12</stp>
        <stp>GB00BZB26Y51 Govt</stp>
        <stp>CRNCY</stp>
        <stp>[Crispin Spreadsheet.xlsx]SWAN!R162C4</stp>
        <tr r="D162" s="3"/>
      </tp>
      <tp>
        <v>227.6</v>
        <stp/>
        <stp>##V3_BDPV12</stp>
        <stp>ASHM LN Equity</stp>
        <stp>LAST_PRICE</stp>
        <stp>[Crispin Spreadsheet.xlsx]SWAN!R81C7</stp>
        <tr r="G81" s="3"/>
      </tp>
      <tp>
        <v>306</v>
        <stp/>
        <stp>##V3_BDPV12</stp>
        <stp>8848 JT Equity</stp>
        <stp>PX_YEST_CLOSE</stp>
        <stp>[Crispin Spreadsheet.xlsx]SWAN!R37C6</stp>
        <tr r="F37" s="3"/>
      </tp>
      <tp>
        <v>308.39999999999998</v>
        <stp/>
        <stp>##V3_BDPV12</stp>
        <stp>SMDS LN Equity</stp>
        <stp>PX_YEST_CLOSE</stp>
        <stp>[Crispin Spreadsheet.xlsx]OEI!R502C6</stp>
        <tr r="F502" s="1"/>
      </tp>
      <tp>
        <v>5.1550000000000002</v>
        <stp/>
        <stp>##V3_BDPV12</stp>
        <stp>ENEL IM Equity</stp>
        <stp>PX_YEST_CLOSE</stp>
        <stp>[Crispin Spreadsheet.xlsx]OEI!R240C6</stp>
        <tr r="F240" s="1"/>
      </tp>
      <tp>
        <v>1</v>
        <stp/>
        <stp>##V3_BDPV12</stp>
        <stp>EURCAD Curncy</stp>
        <stp>QUOTE_FACTOR</stp>
        <stp>[Crispin Spreadsheet.xlsx]OPE!R7C12</stp>
        <tr r="L7" s="7"/>
      </tp>
      <tp>
        <v>1</v>
        <stp/>
        <stp>##V3_BDPV12</stp>
        <stp>EURCAD Curncy</stp>
        <stp>QUOTE_FACTOR</stp>
        <stp>[Crispin Spreadsheet.xlsx]OPE!R6C12</stp>
        <tr r="L6" s="7"/>
      </tp>
      <tp>
        <v>590</v>
        <stp/>
        <stp>##V3_BDPV12</stp>
        <stp>STAN LN Equity</stp>
        <stp>PX_YEST_CLOSE</stp>
        <stp>[Crispin Spreadsheet.xlsx]OEI!R617C6</stp>
        <tr r="F617" s="1"/>
      </tp>
      <tp>
        <v>612.6</v>
        <stp/>
        <stp>##V3_BDPV12</stp>
        <stp>HWDN LN Equity</stp>
        <stp>PX_YEST_CLOSE</stp>
        <stp>[Crispin Spreadsheet.xlsx]OEI!R522C6</stp>
        <tr r="F522" s="1"/>
      </tp>
      <tp>
        <v>0.89600000000000002</v>
        <stp/>
        <stp>##V3_BDPV12</stp>
        <stp>ENRO SS Equity</stp>
        <stp>PX_YEST_CLOSE</stp>
        <stp>[Crispin Spreadsheet.xlsx]OEI!R399C6</stp>
        <tr r="F399" s="1"/>
      </tp>
      <tp>
        <v>1</v>
        <stp/>
        <stp>##V3_BDPV12</stp>
        <stp>EURZAr Curncy</stp>
        <stp>QUOTE_FACTOR</stp>
        <stp>[Crispin Spreadsheet.xlsx]SWAN!R62C12</stp>
        <tr r="L62" s="3"/>
      </tp>
      <tp>
        <v>19.91</v>
        <stp/>
        <stp>##V3_BDPV12</stp>
        <stp>PARA US Equity</stp>
        <stp>PX_YEST_CLOSE</stp>
        <stp>[Crispin Spreadsheet.xlsx]OEI!R819C6</stp>
        <tr r="F819" s="1"/>
      </tp>
      <tp t="s">
        <v>EUR</v>
        <stp/>
        <stp>##V3_BDPV12</stp>
        <stp>LIGHT NA Equity</stp>
        <stp>CRNCY</stp>
        <stp>[Crispin Spreadsheet.xlsx]OEI!R330C4</stp>
        <tr r="D330" s="1"/>
      </tp>
      <tp>
        <v>167.65</v>
        <stp/>
        <stp>##V3_BDPV12</stp>
        <stp>SWEDA SS Equity</stp>
        <stp>PX_YEST_CLOSE</stp>
        <stp>[Crispin Spreadsheet.xlsx]OEI!R410C6</stp>
        <tr r="F410" s="1"/>
      </tp>
      <tp>
        <v>2.2000000000000002</v>
        <stp/>
        <stp>##V3_BDPV12</stp>
        <stp>CDZI US Equity</stp>
        <stp>LAST_PRICE</stp>
        <stp>[Crispin Spreadsheet.xlsx]FDXC!R69C7</stp>
        <tr r="G69" s="8"/>
      </tp>
      <tp>
        <v>6.2549999999999999</v>
        <stp/>
        <stp>##V3_BDPV12</stp>
        <stp>ERIC US Equity</stp>
        <stp>LAST_PRICE</stp>
        <stp>[Crispin Spreadsheet.xlsx]FDXC!R73C7</stp>
        <tr r="G73" s="8"/>
      </tp>
      <tp>
        <v>934.6</v>
        <stp/>
        <stp>##V3_BDPV12</stp>
        <stp>PGHN SW Equity</stp>
        <stp>LAST_PRICE</stp>
        <stp>[Crispin Spreadsheet.xlsx]SWAN!R73C7</stp>
        <tr r="G73" s="3"/>
      </tp>
      <tp>
        <v>32</v>
        <stp/>
        <stp>##V3_BDPV12</stp>
        <stp>NODL NO Equity</stp>
        <stp>LAST_PRICE</stp>
        <stp>[Crispin Spreadsheet.xlsx]SWAN!R51C7</stp>
        <tr r="G51" s="3"/>
      </tp>
      <tp>
        <v>156.5</v>
        <stp/>
        <stp>##V3_BDPV12</stp>
        <stp>HUW LN Equity</stp>
        <stp>LAST_PRICE</stp>
        <stp>[Crispin Spreadsheet.xlsx]FDXC!R49C7</stp>
        <tr r="G49" s="8"/>
      </tp>
      <tp>
        <v>632</v>
        <stp/>
        <stp>##V3_BDPV12</stp>
        <stp>ORSTED DC Equity</stp>
        <stp>PX_YEST_CLOSE</stp>
        <stp>[Crispin Spreadsheet.xlsx]OEI!R70C6</stp>
        <tr r="F70" s="1"/>
      </tp>
      <tp>
        <v>127.4</v>
        <stp/>
        <stp>##V3_BDPV12</stp>
        <stp>DANSKE DC Equity</stp>
        <stp>PX_YEST_CLOSE</stp>
        <stp>[Crispin Spreadsheet.xlsx]OEI!R67C6</stp>
        <tr r="F67" s="1"/>
      </tp>
      <tp>
        <v>43.869</v>
        <stp/>
        <stp>##V3_BDPV12</stp>
        <stp>GB00BMBL1D50 Govt</stp>
        <stp>PX_YEST_CLOSE</stp>
        <stp>[Crispin Spreadsheet.xlsx]SWAN!R159C6</stp>
        <tr r="F159" s="3"/>
      </tp>
      <tp>
        <v>0.86451999999999996</v>
        <stp/>
        <stp>##V3_BDPV12</stp>
        <stp>EURGBp Curncy</stp>
        <stp>LAST_PRICE</stp>
        <stp>[Crispin Spreadsheet.xlsx]OEI!R458C13</stp>
        <tr r="M458" s="1"/>
      </tp>
      <tp>
        <v>0.86451999999999996</v>
        <stp/>
        <stp>##V3_BDPV12</stp>
        <stp>EURGBp Curncy</stp>
        <stp>LAST_PRICE</stp>
        <stp>[Crispin Spreadsheet.xlsx]OEI!R459C13</stp>
        <tr r="M459" s="1"/>
      </tp>
      <tp>
        <v>0.86451999999999996</v>
        <stp/>
        <stp>##V3_BDPV12</stp>
        <stp>EURGBp Curncy</stp>
        <stp>LAST_PRICE</stp>
        <stp>[Crispin Spreadsheet.xlsx]OEI!R454C13</stp>
        <tr r="M454" s="1"/>
      </tp>
      <tp>
        <v>0.86451999999999996</v>
        <stp/>
        <stp>##V3_BDPV12</stp>
        <stp>EURGBp Curncy</stp>
        <stp>LAST_PRICE</stp>
        <stp>[Crispin Spreadsheet.xlsx]OEI!R455C13</stp>
        <tr r="M455" s="1"/>
      </tp>
      <tp>
        <v>0.86451999999999996</v>
        <stp/>
        <stp>##V3_BDPV12</stp>
        <stp>EURGBp Curncy</stp>
        <stp>LAST_PRICE</stp>
        <stp>[Crispin Spreadsheet.xlsx]OEI!R456C13</stp>
        <tr r="M456" s="1"/>
      </tp>
      <tp>
        <v>0.86451999999999996</v>
        <stp/>
        <stp>##V3_BDPV12</stp>
        <stp>EURGBp Curncy</stp>
        <stp>LAST_PRICE</stp>
        <stp>[Crispin Spreadsheet.xlsx]OEI!R457C13</stp>
        <tr r="M457" s="1"/>
      </tp>
      <tp>
        <v>0.86451999999999996</v>
        <stp/>
        <stp>##V3_BDPV12</stp>
        <stp>EURGBp Curncy</stp>
        <stp>LAST_PRICE</stp>
        <stp>[Crispin Spreadsheet.xlsx]OEI!R450C13</stp>
        <tr r="M450" s="1"/>
      </tp>
      <tp>
        <v>0.86451999999999996</v>
        <stp/>
        <stp>##V3_BDPV12</stp>
        <stp>EURGBp Curncy</stp>
        <stp>LAST_PRICE</stp>
        <stp>[Crispin Spreadsheet.xlsx]OEI!R451C13</stp>
        <tr r="M451" s="1"/>
      </tp>
      <tp>
        <v>0.86451999999999996</v>
        <stp/>
        <stp>##V3_BDPV12</stp>
        <stp>EURGBp Curncy</stp>
        <stp>LAST_PRICE</stp>
        <stp>[Crispin Spreadsheet.xlsx]OEI!R452C13</stp>
        <tr r="M452" s="1"/>
      </tp>
      <tp>
        <v>0.86451999999999996</v>
        <stp/>
        <stp>##V3_BDPV12</stp>
        <stp>EURGBp Curncy</stp>
        <stp>LAST_PRICE</stp>
        <stp>[Crispin Spreadsheet.xlsx]OEI!R453C13</stp>
        <tr r="M453" s="1"/>
      </tp>
      <tp>
        <v>0.86451999999999996</v>
        <stp/>
        <stp>##V3_BDPV12</stp>
        <stp>EURGBp Curncy</stp>
        <stp>LAST_PRICE</stp>
        <stp>[Crispin Spreadsheet.xlsx]OEI!R448C13</stp>
        <tr r="M448" s="1"/>
      </tp>
      <tp>
        <v>0.86451999999999996</v>
        <stp/>
        <stp>##V3_BDPV12</stp>
        <stp>EURGBp Curncy</stp>
        <stp>LAST_PRICE</stp>
        <stp>[Crispin Spreadsheet.xlsx]OEI!R449C13</stp>
        <tr r="M449" s="1"/>
      </tp>
      <tp>
        <v>0.86451999999999996</v>
        <stp/>
        <stp>##V3_BDPV12</stp>
        <stp>EURGBp Curncy</stp>
        <stp>LAST_PRICE</stp>
        <stp>[Crispin Spreadsheet.xlsx]OEI!R478C13</stp>
        <tr r="M478" s="1"/>
      </tp>
      <tp>
        <v>0.86451999999999996</v>
        <stp/>
        <stp>##V3_BDPV12</stp>
        <stp>EURGBp Curncy</stp>
        <stp>LAST_PRICE</stp>
        <stp>[Crispin Spreadsheet.xlsx]OEI!R479C13</stp>
        <tr r="M479" s="1"/>
      </tp>
      <tp>
        <v>0.86451999999999996</v>
        <stp/>
        <stp>##V3_BDPV12</stp>
        <stp>EURGBp Curncy</stp>
        <stp>LAST_PRICE</stp>
        <stp>[Crispin Spreadsheet.xlsx]OEI!R474C13</stp>
        <tr r="M474" s="1"/>
      </tp>
      <tp>
        <v>0.86451999999999996</v>
        <stp/>
        <stp>##V3_BDPV12</stp>
        <stp>EURGBp Curncy</stp>
        <stp>LAST_PRICE</stp>
        <stp>[Crispin Spreadsheet.xlsx]OEI!R475C13</stp>
        <tr r="M475" s="1"/>
      </tp>
      <tp>
        <v>0.86451999999999996</v>
        <stp/>
        <stp>##V3_BDPV12</stp>
        <stp>EURGBp Curncy</stp>
        <stp>LAST_PRICE</stp>
        <stp>[Crispin Spreadsheet.xlsx]OEI!R476C13</stp>
        <tr r="M476" s="1"/>
      </tp>
      <tp>
        <v>0.86451999999999996</v>
        <stp/>
        <stp>##V3_BDPV12</stp>
        <stp>EURGBp Curncy</stp>
        <stp>LAST_PRICE</stp>
        <stp>[Crispin Spreadsheet.xlsx]OEI!R477C13</stp>
        <tr r="M477" s="1"/>
      </tp>
      <tp>
        <v>0.86451999999999996</v>
        <stp/>
        <stp>##V3_BDPV12</stp>
        <stp>EURGBp Curncy</stp>
        <stp>LAST_PRICE</stp>
        <stp>[Crispin Spreadsheet.xlsx]OEI!R470C13</stp>
        <tr r="M470" s="1"/>
      </tp>
      <tp>
        <v>0.86451999999999996</v>
        <stp/>
        <stp>##V3_BDPV12</stp>
        <stp>EURGBp Curncy</stp>
        <stp>LAST_PRICE</stp>
        <stp>[Crispin Spreadsheet.xlsx]OEI!R471C13</stp>
        <tr r="M471" s="1"/>
      </tp>
      <tp>
        <v>0.86451999999999996</v>
        <stp/>
        <stp>##V3_BDPV12</stp>
        <stp>EURGBp Curncy</stp>
        <stp>LAST_PRICE</stp>
        <stp>[Crispin Spreadsheet.xlsx]OEI!R472C13</stp>
        <tr r="M472" s="1"/>
      </tp>
      <tp>
        <v>0.86451999999999996</v>
        <stp/>
        <stp>##V3_BDPV12</stp>
        <stp>EURGBp Curncy</stp>
        <stp>LAST_PRICE</stp>
        <stp>[Crispin Spreadsheet.xlsx]OEI!R473C13</stp>
        <tr r="M473" s="1"/>
      </tp>
      <tp>
        <v>0.86451999999999996</v>
        <stp/>
        <stp>##V3_BDPV12</stp>
        <stp>EURGBp Curncy</stp>
        <stp>LAST_PRICE</stp>
        <stp>[Crispin Spreadsheet.xlsx]OEI!R468C13</stp>
        <tr r="M468" s="1"/>
      </tp>
      <tp>
        <v>0.86451999999999996</v>
        <stp/>
        <stp>##V3_BDPV12</stp>
        <stp>EURGBp Curncy</stp>
        <stp>LAST_PRICE</stp>
        <stp>[Crispin Spreadsheet.xlsx]OEI!R469C13</stp>
        <tr r="M469" s="1"/>
      </tp>
      <tp>
        <v>0.86451999999999996</v>
        <stp/>
        <stp>##V3_BDPV12</stp>
        <stp>EURGBp Curncy</stp>
        <stp>LAST_PRICE</stp>
        <stp>[Crispin Spreadsheet.xlsx]OEI!R467C13</stp>
        <tr r="M467" s="1"/>
      </tp>
      <tp>
        <v>0.86451999999999996</v>
        <stp/>
        <stp>##V3_BDPV12</stp>
        <stp>EURGBp Curncy</stp>
        <stp>LAST_PRICE</stp>
        <stp>[Crispin Spreadsheet.xlsx]OEI!R460C13</stp>
        <tr r="M460" s="1"/>
      </tp>
      <tp>
        <v>0.86451999999999996</v>
        <stp/>
        <stp>##V3_BDPV12</stp>
        <stp>EURGBp Curncy</stp>
        <stp>LAST_PRICE</stp>
        <stp>[Crispin Spreadsheet.xlsx]OEI!R461C13</stp>
        <tr r="M461" s="1"/>
      </tp>
      <tp>
        <v>0.86451999999999996</v>
        <stp/>
        <stp>##V3_BDPV12</stp>
        <stp>EURGBp Curncy</stp>
        <stp>LAST_PRICE</stp>
        <stp>[Crispin Spreadsheet.xlsx]OEI!R462C13</stp>
        <tr r="M462" s="1"/>
      </tp>
      <tp>
        <v>0.86451999999999996</v>
        <stp/>
        <stp>##V3_BDPV12</stp>
        <stp>EURGBp Curncy</stp>
        <stp>LAST_PRICE</stp>
        <stp>[Crispin Spreadsheet.xlsx]OEI!R498C13</stp>
        <tr r="M498" s="1"/>
      </tp>
      <tp>
        <v>0.86451999999999996</v>
        <stp/>
        <stp>##V3_BDPV12</stp>
        <stp>EURGBp Curncy</stp>
        <stp>LAST_PRICE</stp>
        <stp>[Crispin Spreadsheet.xlsx]OEI!R499C13</stp>
        <tr r="M499" s="1"/>
      </tp>
      <tp>
        <v>0.86451999999999996</v>
        <stp/>
        <stp>##V3_BDPV12</stp>
        <stp>EURGBp Curncy</stp>
        <stp>LAST_PRICE</stp>
        <stp>[Crispin Spreadsheet.xlsx]OEI!R494C13</stp>
        <tr r="M494" s="1"/>
      </tp>
      <tp>
        <v>0.86451999999999996</v>
        <stp/>
        <stp>##V3_BDPV12</stp>
        <stp>EURGBp Curncy</stp>
        <stp>LAST_PRICE</stp>
        <stp>[Crispin Spreadsheet.xlsx]OEI!R495C13</stp>
        <tr r="M495" s="1"/>
      </tp>
      <tp>
        <v>0.86451999999999996</v>
        <stp/>
        <stp>##V3_BDPV12</stp>
        <stp>EURGBp Curncy</stp>
        <stp>LAST_PRICE</stp>
        <stp>[Crispin Spreadsheet.xlsx]OEI!R496C13</stp>
        <tr r="M496" s="1"/>
      </tp>
      <tp>
        <v>0.86451999999999996</v>
        <stp/>
        <stp>##V3_BDPV12</stp>
        <stp>EURGBp Curncy</stp>
        <stp>LAST_PRICE</stp>
        <stp>[Crispin Spreadsheet.xlsx]OEI!R497C13</stp>
        <tr r="M497" s="1"/>
      </tp>
      <tp>
        <v>0.86451999999999996</v>
        <stp/>
        <stp>##V3_BDPV12</stp>
        <stp>EURGBp Curncy</stp>
        <stp>LAST_PRICE</stp>
        <stp>[Crispin Spreadsheet.xlsx]OEI!R490C13</stp>
        <tr r="M490" s="1"/>
      </tp>
      <tp>
        <v>0.86451999999999996</v>
        <stp/>
        <stp>##V3_BDPV12</stp>
        <stp>EURGBp Curncy</stp>
        <stp>LAST_PRICE</stp>
        <stp>[Crispin Spreadsheet.xlsx]OEI!R491C13</stp>
        <tr r="M491" s="1"/>
      </tp>
      <tp>
        <v>0.86451999999999996</v>
        <stp/>
        <stp>##V3_BDPV12</stp>
        <stp>EURGBp Curncy</stp>
        <stp>LAST_PRICE</stp>
        <stp>[Crispin Spreadsheet.xlsx]OEI!R492C13</stp>
        <tr r="M492" s="1"/>
      </tp>
      <tp>
        <v>0.86451999999999996</v>
        <stp/>
        <stp>##V3_BDPV12</stp>
        <stp>EURGBp Curncy</stp>
        <stp>LAST_PRICE</stp>
        <stp>[Crispin Spreadsheet.xlsx]OEI!R493C13</stp>
        <tr r="M493" s="1"/>
      </tp>
      <tp>
        <v>0.86451999999999996</v>
        <stp/>
        <stp>##V3_BDPV12</stp>
        <stp>EURGBp Curncy</stp>
        <stp>LAST_PRICE</stp>
        <stp>[Crispin Spreadsheet.xlsx]OEI!R489C13</stp>
        <tr r="M489" s="1"/>
      </tp>
      <tp>
        <v>0.86451999999999996</v>
        <stp/>
        <stp>##V3_BDPV12</stp>
        <stp>EURGBp Curncy</stp>
        <stp>LAST_PRICE</stp>
        <stp>[Crispin Spreadsheet.xlsx]OEI!R484C13</stp>
        <tr r="M484" s="1"/>
      </tp>
      <tp>
        <v>0.86451999999999996</v>
        <stp/>
        <stp>##V3_BDPV12</stp>
        <stp>EURGBp Curncy</stp>
        <stp>LAST_PRICE</stp>
        <stp>[Crispin Spreadsheet.xlsx]OEI!R485C13</stp>
        <tr r="M485" s="1"/>
      </tp>
      <tp>
        <v>0.86451999999999996</v>
        <stp/>
        <stp>##V3_BDPV12</stp>
        <stp>EURGBp Curncy</stp>
        <stp>LAST_PRICE</stp>
        <stp>[Crispin Spreadsheet.xlsx]OEI!R486C13</stp>
        <tr r="M486" s="1"/>
      </tp>
      <tp>
        <v>0.86451999999999996</v>
        <stp/>
        <stp>##V3_BDPV12</stp>
        <stp>EURGBp Curncy</stp>
        <stp>LAST_PRICE</stp>
        <stp>[Crispin Spreadsheet.xlsx]OEI!R487C13</stp>
        <tr r="M487" s="1"/>
      </tp>
      <tp>
        <v>0.86451999999999996</v>
        <stp/>
        <stp>##V3_BDPV12</stp>
        <stp>EURGBp Curncy</stp>
        <stp>LAST_PRICE</stp>
        <stp>[Crispin Spreadsheet.xlsx]OEI!R480C13</stp>
        <tr r="M480" s="1"/>
      </tp>
      <tp>
        <v>0.86451999999999996</v>
        <stp/>
        <stp>##V3_BDPV12</stp>
        <stp>EURGBp Curncy</stp>
        <stp>LAST_PRICE</stp>
        <stp>[Crispin Spreadsheet.xlsx]OEI!R481C13</stp>
        <tr r="M481" s="1"/>
      </tp>
      <tp>
        <v>0.86451999999999996</v>
        <stp/>
        <stp>##V3_BDPV12</stp>
        <stp>EURGBp Curncy</stp>
        <stp>LAST_PRICE</stp>
        <stp>[Crispin Spreadsheet.xlsx]OEI!R482C13</stp>
        <tr r="M482" s="1"/>
      </tp>
      <tp>
        <v>0.86451999999999996</v>
        <stp/>
        <stp>##V3_BDPV12</stp>
        <stp>EURGBp Curncy</stp>
        <stp>LAST_PRICE</stp>
        <stp>[Crispin Spreadsheet.xlsx]OEI!R483C13</stp>
        <tr r="M483" s="1"/>
      </tp>
      <tp>
        <v>0.86451999999999996</v>
        <stp/>
        <stp>##V3_BDPV12</stp>
        <stp>EURGBP Curncy</stp>
        <stp>LAST_PRICE</stp>
        <stp>[Crispin Spreadsheet.xlsx]OEI!R446C13</stp>
        <tr r="M446" s="1"/>
      </tp>
      <tp>
        <v>0.86451999999999996</v>
        <stp/>
        <stp>##V3_BDPV12</stp>
        <stp>EURGBP Curncy</stp>
        <stp>LAST_PRICE</stp>
        <stp>[Crispin Spreadsheet.xlsx]OEI!R447C13</stp>
        <tr r="M447" s="1"/>
      </tp>
      <tp>
        <v>0.86451999999999996</v>
        <stp/>
        <stp>##V3_BDPV12</stp>
        <stp>EURGBP Curncy</stp>
        <stp>LAST_PRICE</stp>
        <stp>[Crispin Spreadsheet.xlsx]OEI!R464C13</stp>
        <tr r="M464" s="1"/>
      </tp>
      <tp>
        <v>0.86451999999999996</v>
        <stp/>
        <stp>##V3_BDPV12</stp>
        <stp>EURGBP Curncy</stp>
        <stp>LAST_PRICE</stp>
        <stp>[Crispin Spreadsheet.xlsx]OEI!R465C13</stp>
        <tr r="M465" s="1"/>
      </tp>
      <tp>
        <v>0.86451999999999996</v>
        <stp/>
        <stp>##V3_BDPV12</stp>
        <stp>EURGBP Curncy</stp>
        <stp>LAST_PRICE</stp>
        <stp>[Crispin Spreadsheet.xlsx]OEI!R466C13</stp>
        <tr r="M466" s="1"/>
      </tp>
      <tp>
        <v>0.86451999999999996</v>
        <stp/>
        <stp>##V3_BDPV12</stp>
        <stp>EURGBP Curncy</stp>
        <stp>LAST_PRICE</stp>
        <stp>[Crispin Spreadsheet.xlsx]OEI!R463C13</stp>
        <tr r="M463" s="1"/>
      </tp>
      <tp>
        <v>0.86451999999999996</v>
        <stp/>
        <stp>##V3_BDPV12</stp>
        <stp>EURGBP Curncy</stp>
        <stp>LAST_PRICE</stp>
        <stp>[Crispin Spreadsheet.xlsx]OEI!R488C13</stp>
        <tr r="M488" s="1"/>
      </tp>
      <tp>
        <v>0.86451999999999996</v>
        <stp/>
        <stp>##V3_BDPV12</stp>
        <stp>EURGBp Curncy</stp>
        <stp>LAST_PRICE</stp>
        <stp>[Crispin Spreadsheet.xlsx]OEI!R558C13</stp>
        <tr r="M558" s="1"/>
      </tp>
      <tp>
        <v>0.86451999999999996</v>
        <stp/>
        <stp>##V3_BDPV12</stp>
        <stp>EURGBp Curncy</stp>
        <stp>LAST_PRICE</stp>
        <stp>[Crispin Spreadsheet.xlsx]OEI!R559C13</stp>
        <tr r="M559" s="1"/>
      </tp>
      <tp>
        <v>0.86451999999999996</v>
        <stp/>
        <stp>##V3_BDPV12</stp>
        <stp>EURGBp Curncy</stp>
        <stp>LAST_PRICE</stp>
        <stp>[Crispin Spreadsheet.xlsx]OEI!R554C13</stp>
        <tr r="M554" s="1"/>
      </tp>
      <tp>
        <v>0.86451999999999996</v>
        <stp/>
        <stp>##V3_BDPV12</stp>
        <stp>EURGBp Curncy</stp>
        <stp>LAST_PRICE</stp>
        <stp>[Crispin Spreadsheet.xlsx]OEI!R555C13</stp>
        <tr r="M555" s="1"/>
      </tp>
      <tp>
        <v>0.86451999999999996</v>
        <stp/>
        <stp>##V3_BDPV12</stp>
        <stp>EURGBp Curncy</stp>
        <stp>LAST_PRICE</stp>
        <stp>[Crispin Spreadsheet.xlsx]OEI!R556C13</stp>
        <tr r="M556" s="1"/>
      </tp>
      <tp>
        <v>0.86451999999999996</v>
        <stp/>
        <stp>##V3_BDPV12</stp>
        <stp>EURGBp Curncy</stp>
        <stp>LAST_PRICE</stp>
        <stp>[Crispin Spreadsheet.xlsx]OEI!R557C13</stp>
        <tr r="M557" s="1"/>
      </tp>
      <tp>
        <v>0.86451999999999996</v>
        <stp/>
        <stp>##V3_BDPV12</stp>
        <stp>EURGBp Curncy</stp>
        <stp>LAST_PRICE</stp>
        <stp>[Crispin Spreadsheet.xlsx]OEI!R550C13</stp>
        <tr r="M550" s="1"/>
      </tp>
      <tp>
        <v>0.86451999999999996</v>
        <stp/>
        <stp>##V3_BDPV12</stp>
        <stp>EURGBp Curncy</stp>
        <stp>LAST_PRICE</stp>
        <stp>[Crispin Spreadsheet.xlsx]OEI!R551C13</stp>
        <tr r="M551" s="1"/>
      </tp>
      <tp>
        <v>0.86451999999999996</v>
        <stp/>
        <stp>##V3_BDPV12</stp>
        <stp>EURGBp Curncy</stp>
        <stp>LAST_PRICE</stp>
        <stp>[Crispin Spreadsheet.xlsx]OEI!R552C13</stp>
        <tr r="M552" s="1"/>
      </tp>
      <tp>
        <v>0.86451999999999996</v>
        <stp/>
        <stp>##V3_BDPV12</stp>
        <stp>EURGBp Curncy</stp>
        <stp>LAST_PRICE</stp>
        <stp>[Crispin Spreadsheet.xlsx]OEI!R553C13</stp>
        <tr r="M553" s="1"/>
      </tp>
      <tp>
        <v>0.86451999999999996</v>
        <stp/>
        <stp>##V3_BDPV12</stp>
        <stp>EURGBp Curncy</stp>
        <stp>LAST_PRICE</stp>
        <stp>[Crispin Spreadsheet.xlsx]OEI!R548C13</stp>
        <tr r="M548" s="1"/>
      </tp>
      <tp>
        <v>0.86451999999999996</v>
        <stp/>
        <stp>##V3_BDPV12</stp>
        <stp>EURGBp Curncy</stp>
        <stp>LAST_PRICE</stp>
        <stp>[Crispin Spreadsheet.xlsx]OEI!R549C13</stp>
        <tr r="M549" s="1"/>
      </tp>
      <tp>
        <v>0.86451999999999996</v>
        <stp/>
        <stp>##V3_BDPV12</stp>
        <stp>EURGBp Curncy</stp>
        <stp>LAST_PRICE</stp>
        <stp>[Crispin Spreadsheet.xlsx]OEI!R544C13</stp>
        <tr r="M544" s="1"/>
      </tp>
      <tp>
        <v>0.86451999999999996</v>
        <stp/>
        <stp>##V3_BDPV12</stp>
        <stp>EURGBp Curncy</stp>
        <stp>LAST_PRICE</stp>
        <stp>[Crispin Spreadsheet.xlsx]OEI!R547C13</stp>
        <tr r="M547" s="1"/>
      </tp>
      <tp>
        <v>0.86451999999999996</v>
        <stp/>
        <stp>##V3_BDPV12</stp>
        <stp>EURGBp Curncy</stp>
        <stp>LAST_PRICE</stp>
        <stp>[Crispin Spreadsheet.xlsx]OEI!R540C13</stp>
        <tr r="M540" s="1"/>
      </tp>
      <tp>
        <v>0.86451999999999996</v>
        <stp/>
        <stp>##V3_BDPV12</stp>
        <stp>EURGBp Curncy</stp>
        <stp>LAST_PRICE</stp>
        <stp>[Crispin Spreadsheet.xlsx]OEI!R541C13</stp>
        <tr r="M541" s="1"/>
      </tp>
      <tp>
        <v>0.86451999999999996</v>
        <stp/>
        <stp>##V3_BDPV12</stp>
        <stp>EURGBp Curncy</stp>
        <stp>LAST_PRICE</stp>
        <stp>[Crispin Spreadsheet.xlsx]OEI!R542C13</stp>
        <tr r="M542" s="1"/>
      </tp>
      <tp>
        <v>0.86451999999999996</v>
        <stp/>
        <stp>##V3_BDPV12</stp>
        <stp>EURGBp Curncy</stp>
        <stp>LAST_PRICE</stp>
        <stp>[Crispin Spreadsheet.xlsx]OEI!R543C13</stp>
        <tr r="M543" s="1"/>
      </tp>
      <tp>
        <v>0.86451999999999996</v>
        <stp/>
        <stp>##V3_BDPV12</stp>
        <stp>EURGBp Curncy</stp>
        <stp>LAST_PRICE</stp>
        <stp>[Crispin Spreadsheet.xlsx]OEI!R578C13</stp>
        <tr r="M578" s="1"/>
      </tp>
      <tp>
        <v>0.86451999999999996</v>
        <stp/>
        <stp>##V3_BDPV12</stp>
        <stp>EURGBp Curncy</stp>
        <stp>LAST_PRICE</stp>
        <stp>[Crispin Spreadsheet.xlsx]OEI!R579C13</stp>
        <tr r="M579" s="1"/>
      </tp>
      <tp>
        <v>0.86451999999999996</v>
        <stp/>
        <stp>##V3_BDPV12</stp>
        <stp>EURGBp Curncy</stp>
        <stp>LAST_PRICE</stp>
        <stp>[Crispin Spreadsheet.xlsx]OEI!R574C13</stp>
        <tr r="M574" s="1"/>
      </tp>
      <tp>
        <v>0.86451999999999996</v>
        <stp/>
        <stp>##V3_BDPV12</stp>
        <stp>EURGBp Curncy</stp>
        <stp>LAST_PRICE</stp>
        <stp>[Crispin Spreadsheet.xlsx]OEI!R575C13</stp>
        <tr r="M575" s="1"/>
      </tp>
      <tp>
        <v>0.86451999999999996</v>
        <stp/>
        <stp>##V3_BDPV12</stp>
        <stp>EURGBp Curncy</stp>
        <stp>LAST_PRICE</stp>
        <stp>[Crispin Spreadsheet.xlsx]OEI!R576C13</stp>
        <tr r="M576" s="1"/>
      </tp>
      <tp>
        <v>0.86451999999999996</v>
        <stp/>
        <stp>##V3_BDPV12</stp>
        <stp>EURGBp Curncy</stp>
        <stp>LAST_PRICE</stp>
        <stp>[Crispin Spreadsheet.xlsx]OEI!R577C13</stp>
        <tr r="M577" s="1"/>
      </tp>
      <tp>
        <v>0.86451999999999996</v>
        <stp/>
        <stp>##V3_BDPV12</stp>
        <stp>EURGBp Curncy</stp>
        <stp>LAST_PRICE</stp>
        <stp>[Crispin Spreadsheet.xlsx]OEI!R571C13</stp>
        <tr r="M571" s="1"/>
      </tp>
      <tp>
        <v>0.86451999999999996</v>
        <stp/>
        <stp>##V3_BDPV12</stp>
        <stp>EURGBp Curncy</stp>
        <stp>LAST_PRICE</stp>
        <stp>[Crispin Spreadsheet.xlsx]OEI!R572C13</stp>
        <tr r="M572" s="1"/>
      </tp>
      <tp>
        <v>0.86451999999999996</v>
        <stp/>
        <stp>##V3_BDPV12</stp>
        <stp>EURGBp Curncy</stp>
        <stp>LAST_PRICE</stp>
        <stp>[Crispin Spreadsheet.xlsx]OEI!R573C13</stp>
        <tr r="M573" s="1"/>
      </tp>
      <tp>
        <v>0.86451999999999996</v>
        <stp/>
        <stp>##V3_BDPV12</stp>
        <stp>EURGBp Curncy</stp>
        <stp>LAST_PRICE</stp>
        <stp>[Crispin Spreadsheet.xlsx]OEI!R568C13</stp>
        <tr r="M568" s="1"/>
      </tp>
      <tp>
        <v>0.86451999999999996</v>
        <stp/>
        <stp>##V3_BDPV12</stp>
        <stp>EURGBp Curncy</stp>
        <stp>LAST_PRICE</stp>
        <stp>[Crispin Spreadsheet.xlsx]OEI!R569C13</stp>
        <tr r="M569" s="1"/>
      </tp>
      <tp>
        <v>0.86451999999999996</v>
        <stp/>
        <stp>##V3_BDPV12</stp>
        <stp>EURGBp Curncy</stp>
        <stp>LAST_PRICE</stp>
        <stp>[Crispin Spreadsheet.xlsx]OEI!R564C13</stp>
        <tr r="M564" s="1"/>
      </tp>
      <tp>
        <v>0.86451999999999996</v>
        <stp/>
        <stp>##V3_BDPV12</stp>
        <stp>EURGBp Curncy</stp>
        <stp>LAST_PRICE</stp>
        <stp>[Crispin Spreadsheet.xlsx]OEI!R565C13</stp>
        <tr r="M565" s="1"/>
      </tp>
      <tp>
        <v>0.86451999999999996</v>
        <stp/>
        <stp>##V3_BDPV12</stp>
        <stp>EURGBp Curncy</stp>
        <stp>LAST_PRICE</stp>
        <stp>[Crispin Spreadsheet.xlsx]OEI!R566C13</stp>
        <tr r="M566" s="1"/>
      </tp>
      <tp>
        <v>0.86451999999999996</v>
        <stp/>
        <stp>##V3_BDPV12</stp>
        <stp>EURGBp Curncy</stp>
        <stp>LAST_PRICE</stp>
        <stp>[Crispin Spreadsheet.xlsx]OEI!R567C13</stp>
        <tr r="M567" s="1"/>
      </tp>
      <tp>
        <v>0.86451999999999996</v>
        <stp/>
        <stp>##V3_BDPV12</stp>
        <stp>EURGBp Curncy</stp>
        <stp>LAST_PRICE</stp>
        <stp>[Crispin Spreadsheet.xlsx]OEI!R560C13</stp>
        <tr r="M560" s="1"/>
      </tp>
      <tp>
        <v>0.86451999999999996</v>
        <stp/>
        <stp>##V3_BDPV12</stp>
        <stp>EURGBp Curncy</stp>
        <stp>LAST_PRICE</stp>
        <stp>[Crispin Spreadsheet.xlsx]OEI!R561C13</stp>
        <tr r="M561" s="1"/>
      </tp>
      <tp>
        <v>0.86451999999999996</v>
        <stp/>
        <stp>##V3_BDPV12</stp>
        <stp>EURGBp Curncy</stp>
        <stp>LAST_PRICE</stp>
        <stp>[Crispin Spreadsheet.xlsx]OEI!R562C13</stp>
        <tr r="M562" s="1"/>
      </tp>
      <tp>
        <v>0.86451999999999996</v>
        <stp/>
        <stp>##V3_BDPV12</stp>
        <stp>EURGBp Curncy</stp>
        <stp>LAST_PRICE</stp>
        <stp>[Crispin Spreadsheet.xlsx]OEI!R563C13</stp>
        <tr r="M563" s="1"/>
      </tp>
      <tp>
        <v>0.86451999999999996</v>
        <stp/>
        <stp>##V3_BDPV12</stp>
        <stp>EURGBp Curncy</stp>
        <stp>LAST_PRICE</stp>
        <stp>[Crispin Spreadsheet.xlsx]OEI!R518C13</stp>
        <tr r="M518" s="1"/>
      </tp>
      <tp>
        <v>0.86451999999999996</v>
        <stp/>
        <stp>##V3_BDPV12</stp>
        <stp>EURGBp Curncy</stp>
        <stp>LAST_PRICE</stp>
        <stp>[Crispin Spreadsheet.xlsx]OEI!R519C13</stp>
        <tr r="M519" s="1"/>
      </tp>
      <tp>
        <v>0.86451999999999996</v>
        <stp/>
        <stp>##V3_BDPV12</stp>
        <stp>EURGBp Curncy</stp>
        <stp>LAST_PRICE</stp>
        <stp>[Crispin Spreadsheet.xlsx]OEI!R514C13</stp>
        <tr r="M514" s="1"/>
      </tp>
      <tp>
        <v>0.86451999999999996</v>
        <stp/>
        <stp>##V3_BDPV12</stp>
        <stp>EURGBp Curncy</stp>
        <stp>LAST_PRICE</stp>
        <stp>[Crispin Spreadsheet.xlsx]OEI!R515C13</stp>
        <tr r="M515" s="1"/>
      </tp>
      <tp>
        <v>0.86451999999999996</v>
        <stp/>
        <stp>##V3_BDPV12</stp>
        <stp>EURGBp Curncy</stp>
        <stp>LAST_PRICE</stp>
        <stp>[Crispin Spreadsheet.xlsx]OEI!R516C13</stp>
        <tr r="M516" s="1"/>
      </tp>
      <tp>
        <v>0.86451999999999996</v>
        <stp/>
        <stp>##V3_BDPV12</stp>
        <stp>EURGBp Curncy</stp>
        <stp>LAST_PRICE</stp>
        <stp>[Crispin Spreadsheet.xlsx]OEI!R517C13</stp>
        <tr r="M517" s="1"/>
      </tp>
      <tp>
        <v>0.86451999999999996</v>
        <stp/>
        <stp>##V3_BDPV12</stp>
        <stp>EURGBp Curncy</stp>
        <stp>LAST_PRICE</stp>
        <stp>[Crispin Spreadsheet.xlsx]OEI!R510C13</stp>
        <tr r="M510" s="1"/>
      </tp>
      <tp>
        <v>0.86451999999999996</v>
        <stp/>
        <stp>##V3_BDPV12</stp>
        <stp>EURGBp Curncy</stp>
        <stp>LAST_PRICE</stp>
        <stp>[Crispin Spreadsheet.xlsx]OEI!R511C13</stp>
        <tr r="M511" s="1"/>
      </tp>
      <tp>
        <v>0.86451999999999996</v>
        <stp/>
        <stp>##V3_BDPV12</stp>
        <stp>EURGBp Curncy</stp>
        <stp>LAST_PRICE</stp>
        <stp>[Crispin Spreadsheet.xlsx]OEI!R513C13</stp>
        <tr r="M513" s="1"/>
      </tp>
      <tp>
        <v>0.86451999999999996</v>
        <stp/>
        <stp>##V3_BDPV12</stp>
        <stp>EURGBp Curncy</stp>
        <stp>LAST_PRICE</stp>
        <stp>[Crispin Spreadsheet.xlsx]OEI!R508C13</stp>
        <tr r="M508" s="1"/>
      </tp>
      <tp>
        <v>0.86451999999999996</v>
        <stp/>
        <stp>##V3_BDPV12</stp>
        <stp>EURGBp Curncy</stp>
        <stp>LAST_PRICE</stp>
        <stp>[Crispin Spreadsheet.xlsx]OEI!R509C13</stp>
        <tr r="M509" s="1"/>
      </tp>
      <tp>
        <v>0.86451999999999996</v>
        <stp/>
        <stp>##V3_BDPV12</stp>
        <stp>EURGBp Curncy</stp>
        <stp>LAST_PRICE</stp>
        <stp>[Crispin Spreadsheet.xlsx]OEI!R504C13</stp>
        <tr r="M504" s="1"/>
      </tp>
      <tp>
        <v>0.86451999999999996</v>
        <stp/>
        <stp>##V3_BDPV12</stp>
        <stp>EURGBp Curncy</stp>
        <stp>LAST_PRICE</stp>
        <stp>[Crispin Spreadsheet.xlsx]OEI!R505C13</stp>
        <tr r="M505" s="1"/>
      </tp>
      <tp>
        <v>0.86451999999999996</v>
        <stp/>
        <stp>##V3_BDPV12</stp>
        <stp>EURGBp Curncy</stp>
        <stp>LAST_PRICE</stp>
        <stp>[Crispin Spreadsheet.xlsx]OEI!R506C13</stp>
        <tr r="M506" s="1"/>
      </tp>
      <tp>
        <v>0.86451999999999996</v>
        <stp/>
        <stp>##V3_BDPV12</stp>
        <stp>EURGBp Curncy</stp>
        <stp>LAST_PRICE</stp>
        <stp>[Crispin Spreadsheet.xlsx]OEI!R507C13</stp>
        <tr r="M507" s="1"/>
      </tp>
      <tp>
        <v>0.86451999999999996</v>
        <stp/>
        <stp>##V3_BDPV12</stp>
        <stp>EURGBp Curncy</stp>
        <stp>LAST_PRICE</stp>
        <stp>[Crispin Spreadsheet.xlsx]OEI!R500C13</stp>
        <tr r="M500" s="1"/>
      </tp>
      <tp>
        <v>0.86451999999999996</v>
        <stp/>
        <stp>##V3_BDPV12</stp>
        <stp>EURGBp Curncy</stp>
        <stp>LAST_PRICE</stp>
        <stp>[Crispin Spreadsheet.xlsx]OEI!R501C13</stp>
        <tr r="M501" s="1"/>
      </tp>
      <tp>
        <v>0.86451999999999996</v>
        <stp/>
        <stp>##V3_BDPV12</stp>
        <stp>EURGBp Curncy</stp>
        <stp>LAST_PRICE</stp>
        <stp>[Crispin Spreadsheet.xlsx]OEI!R502C13</stp>
        <tr r="M502" s="1"/>
      </tp>
      <tp>
        <v>0.86451999999999996</v>
        <stp/>
        <stp>##V3_BDPV12</stp>
        <stp>EURGBp Curncy</stp>
        <stp>LAST_PRICE</stp>
        <stp>[Crispin Spreadsheet.xlsx]OEI!R503C13</stp>
        <tr r="M503" s="1"/>
      </tp>
      <tp>
        <v>0.86451999999999996</v>
        <stp/>
        <stp>##V3_BDPV12</stp>
        <stp>EURGBp Curncy</stp>
        <stp>LAST_PRICE</stp>
        <stp>[Crispin Spreadsheet.xlsx]OEI!R538C13</stp>
        <tr r="M538" s="1"/>
      </tp>
      <tp>
        <v>0.86451999999999996</v>
        <stp/>
        <stp>##V3_BDPV12</stp>
        <stp>EURGBp Curncy</stp>
        <stp>LAST_PRICE</stp>
        <stp>[Crispin Spreadsheet.xlsx]OEI!R539C13</stp>
        <tr r="M539" s="1"/>
      </tp>
      <tp>
        <v>0.86451999999999996</v>
        <stp/>
        <stp>##V3_BDPV12</stp>
        <stp>EURGBp Curncy</stp>
        <stp>LAST_PRICE</stp>
        <stp>[Crispin Spreadsheet.xlsx]OEI!R534C13</stp>
        <tr r="M534" s="1"/>
      </tp>
      <tp>
        <v>0.86451999999999996</v>
        <stp/>
        <stp>##V3_BDPV12</stp>
        <stp>EURGBp Curncy</stp>
        <stp>LAST_PRICE</stp>
        <stp>[Crispin Spreadsheet.xlsx]OEI!R535C13</stp>
        <tr r="M535" s="1"/>
      </tp>
      <tp>
        <v>0.86451999999999996</v>
        <stp/>
        <stp>##V3_BDPV12</stp>
        <stp>EURGBp Curncy</stp>
        <stp>LAST_PRICE</stp>
        <stp>[Crispin Spreadsheet.xlsx]OEI!R536C13</stp>
        <tr r="M536" s="1"/>
      </tp>
      <tp>
        <v>0.86451999999999996</v>
        <stp/>
        <stp>##V3_BDPV12</stp>
        <stp>EURGBp Curncy</stp>
        <stp>LAST_PRICE</stp>
        <stp>[Crispin Spreadsheet.xlsx]OEI!R537C13</stp>
        <tr r="M537" s="1"/>
      </tp>
      <tp>
        <v>0.86451999999999996</v>
        <stp/>
        <stp>##V3_BDPV12</stp>
        <stp>EURGBp Curncy</stp>
        <stp>LAST_PRICE</stp>
        <stp>[Crispin Spreadsheet.xlsx]OEI!R531C13</stp>
        <tr r="M531" s="1"/>
      </tp>
      <tp>
        <v>0.86451999999999996</v>
        <stp/>
        <stp>##V3_BDPV12</stp>
        <stp>EURGBp Curncy</stp>
        <stp>LAST_PRICE</stp>
        <stp>[Crispin Spreadsheet.xlsx]OEI!R532C13</stp>
        <tr r="M532" s="1"/>
      </tp>
      <tp>
        <v>0.86451999999999996</v>
        <stp/>
        <stp>##V3_BDPV12</stp>
        <stp>EURGBp Curncy</stp>
        <stp>LAST_PRICE</stp>
        <stp>[Crispin Spreadsheet.xlsx]OEI!R533C13</stp>
        <tr r="M533" s="1"/>
      </tp>
      <tp>
        <v>0.86451999999999996</v>
        <stp/>
        <stp>##V3_BDPV12</stp>
        <stp>EURGBp Curncy</stp>
        <stp>LAST_PRICE</stp>
        <stp>[Crispin Spreadsheet.xlsx]OEI!R528C13</stp>
        <tr r="M528" s="1"/>
      </tp>
      <tp>
        <v>0.86451999999999996</v>
        <stp/>
        <stp>##V3_BDPV12</stp>
        <stp>EURGBp Curncy</stp>
        <stp>LAST_PRICE</stp>
        <stp>[Crispin Spreadsheet.xlsx]OEI!R529C13</stp>
        <tr r="M529" s="1"/>
      </tp>
      <tp>
        <v>0.86451999999999996</v>
        <stp/>
        <stp>##V3_BDPV12</stp>
        <stp>EURGBp Curncy</stp>
        <stp>LAST_PRICE</stp>
        <stp>[Crispin Spreadsheet.xlsx]OEI!R524C13</stp>
        <tr r="M524" s="1"/>
      </tp>
      <tp>
        <v>0.86451999999999996</v>
        <stp/>
        <stp>##V3_BDPV12</stp>
        <stp>EURGBp Curncy</stp>
        <stp>LAST_PRICE</stp>
        <stp>[Crispin Spreadsheet.xlsx]OEI!R525C13</stp>
        <tr r="M525" s="1"/>
      </tp>
      <tp>
        <v>0.86451999999999996</v>
        <stp/>
        <stp>##V3_BDPV12</stp>
        <stp>EURGBp Curncy</stp>
        <stp>LAST_PRICE</stp>
        <stp>[Crispin Spreadsheet.xlsx]OEI!R526C13</stp>
        <tr r="M526" s="1"/>
      </tp>
      <tp>
        <v>0.86451999999999996</v>
        <stp/>
        <stp>##V3_BDPV12</stp>
        <stp>EURGBp Curncy</stp>
        <stp>LAST_PRICE</stp>
        <stp>[Crispin Spreadsheet.xlsx]OEI!R527C13</stp>
        <tr r="M527" s="1"/>
      </tp>
      <tp>
        <v>0.86451999999999996</v>
        <stp/>
        <stp>##V3_BDPV12</stp>
        <stp>EURGBp Curncy</stp>
        <stp>LAST_PRICE</stp>
        <stp>[Crispin Spreadsheet.xlsx]OEI!R521C13</stp>
        <tr r="M521" s="1"/>
      </tp>
      <tp>
        <v>0.86451999999999996</v>
        <stp/>
        <stp>##V3_BDPV12</stp>
        <stp>EURGBp Curncy</stp>
        <stp>LAST_PRICE</stp>
        <stp>[Crispin Spreadsheet.xlsx]OEI!R522C13</stp>
        <tr r="M522" s="1"/>
      </tp>
      <tp>
        <v>0.86451999999999996</v>
        <stp/>
        <stp>##V3_BDPV12</stp>
        <stp>EURGBp Curncy</stp>
        <stp>LAST_PRICE</stp>
        <stp>[Crispin Spreadsheet.xlsx]OEI!R523C13</stp>
        <tr r="M523" s="1"/>
      </tp>
      <tp>
        <v>0.86451999999999996</v>
        <stp/>
        <stp>##V3_BDPV12</stp>
        <stp>EURGBp Curncy</stp>
        <stp>LAST_PRICE</stp>
        <stp>[Crispin Spreadsheet.xlsx]OEI!R598C13</stp>
        <tr r="M598" s="1"/>
      </tp>
      <tp>
        <v>0.86451999999999996</v>
        <stp/>
        <stp>##V3_BDPV12</stp>
        <stp>EURGBp Curncy</stp>
        <stp>LAST_PRICE</stp>
        <stp>[Crispin Spreadsheet.xlsx]OEI!R599C13</stp>
        <tr r="M599" s="1"/>
      </tp>
      <tp>
        <v>0.86451999999999996</v>
        <stp/>
        <stp>##V3_BDPV12</stp>
        <stp>EURGBp Curncy</stp>
        <stp>LAST_PRICE</stp>
        <stp>[Crispin Spreadsheet.xlsx]OEI!R594C13</stp>
        <tr r="M594" s="1"/>
      </tp>
      <tp>
        <v>0.86451999999999996</v>
        <stp/>
        <stp>##V3_BDPV12</stp>
        <stp>EURGBp Curncy</stp>
        <stp>LAST_PRICE</stp>
        <stp>[Crispin Spreadsheet.xlsx]OEI!R595C13</stp>
        <tr r="M595" s="1"/>
      </tp>
      <tp>
        <v>0.86451999999999996</v>
        <stp/>
        <stp>##V3_BDPV12</stp>
        <stp>EURGBp Curncy</stp>
        <stp>LAST_PRICE</stp>
        <stp>[Crispin Spreadsheet.xlsx]OEI!R596C13</stp>
        <tr r="M596" s="1"/>
      </tp>
      <tp>
        <v>0.86451999999999996</v>
        <stp/>
        <stp>##V3_BDPV12</stp>
        <stp>EURGBp Curncy</stp>
        <stp>LAST_PRICE</stp>
        <stp>[Crispin Spreadsheet.xlsx]OEI!R597C13</stp>
        <tr r="M597" s="1"/>
      </tp>
      <tp>
        <v>0.86451999999999996</v>
        <stp/>
        <stp>##V3_BDPV12</stp>
        <stp>EURGBp Curncy</stp>
        <stp>LAST_PRICE</stp>
        <stp>[Crispin Spreadsheet.xlsx]OEI!R590C13</stp>
        <tr r="M590" s="1"/>
      </tp>
      <tp>
        <v>0.86451999999999996</v>
        <stp/>
        <stp>##V3_BDPV12</stp>
        <stp>EURGBp Curncy</stp>
        <stp>LAST_PRICE</stp>
        <stp>[Crispin Spreadsheet.xlsx]OEI!R592C13</stp>
        <tr r="M592" s="1"/>
      </tp>
      <tp>
        <v>0.86451999999999996</v>
        <stp/>
        <stp>##V3_BDPV12</stp>
        <stp>EURGBp Curncy</stp>
        <stp>LAST_PRICE</stp>
        <stp>[Crispin Spreadsheet.xlsx]OEI!R593C13</stp>
        <tr r="M593" s="1"/>
      </tp>
      <tp>
        <v>0.86451999999999996</v>
        <stp/>
        <stp>##V3_BDPV12</stp>
        <stp>EURGBp Curncy</stp>
        <stp>LAST_PRICE</stp>
        <stp>[Crispin Spreadsheet.xlsx]OEI!R588C13</stp>
        <tr r="M588" s="1"/>
      </tp>
      <tp>
        <v>0.86451999999999996</v>
        <stp/>
        <stp>##V3_BDPV12</stp>
        <stp>EURGBp Curncy</stp>
        <stp>LAST_PRICE</stp>
        <stp>[Crispin Spreadsheet.xlsx]OEI!R584C13</stp>
        <tr r="M584" s="1"/>
      </tp>
      <tp>
        <v>0.86451999999999996</v>
        <stp/>
        <stp>##V3_BDPV12</stp>
        <stp>EURGBp Curncy</stp>
        <stp>LAST_PRICE</stp>
        <stp>[Crispin Spreadsheet.xlsx]OEI!R585C13</stp>
        <tr r="M585" s="1"/>
      </tp>
      <tp>
        <v>0.86451999999999996</v>
        <stp/>
        <stp>##V3_BDPV12</stp>
        <stp>EURGBp Curncy</stp>
        <stp>LAST_PRICE</stp>
        <stp>[Crispin Spreadsheet.xlsx]OEI!R586C13</stp>
        <tr r="M586" s="1"/>
      </tp>
      <tp>
        <v>0.86451999999999996</v>
        <stp/>
        <stp>##V3_BDPV12</stp>
        <stp>EURGBp Curncy</stp>
        <stp>LAST_PRICE</stp>
        <stp>[Crispin Spreadsheet.xlsx]OEI!R587C13</stp>
        <tr r="M587" s="1"/>
      </tp>
      <tp>
        <v>0.86451999999999996</v>
        <stp/>
        <stp>##V3_BDPV12</stp>
        <stp>EURGBp Curncy</stp>
        <stp>LAST_PRICE</stp>
        <stp>[Crispin Spreadsheet.xlsx]OEI!R580C13</stp>
        <tr r="M580" s="1"/>
      </tp>
      <tp>
        <v>0.86451999999999996</v>
        <stp/>
        <stp>##V3_BDPV12</stp>
        <stp>EURGBp Curncy</stp>
        <stp>LAST_PRICE</stp>
        <stp>[Crispin Spreadsheet.xlsx]OEI!R581C13</stp>
        <tr r="M581" s="1"/>
      </tp>
      <tp>
        <v>0.86451999999999996</v>
        <stp/>
        <stp>##V3_BDPV12</stp>
        <stp>EURGBp Curncy</stp>
        <stp>LAST_PRICE</stp>
        <stp>[Crispin Spreadsheet.xlsx]OEI!R582C13</stp>
        <tr r="M582" s="1"/>
      </tp>
      <tp>
        <v>0.86451999999999996</v>
        <stp/>
        <stp>##V3_BDPV12</stp>
        <stp>EURGBp Curncy</stp>
        <stp>LAST_PRICE</stp>
        <stp>[Crispin Spreadsheet.xlsx]OEI!R583C13</stp>
        <tr r="M583" s="1"/>
      </tp>
      <tp>
        <v>0.86451999999999996</v>
        <stp/>
        <stp>##V3_BDPV12</stp>
        <stp>EURGBP Curncy</stp>
        <stp>LAST_PRICE</stp>
        <stp>[Crispin Spreadsheet.xlsx]OEI!R545C13</stp>
        <tr r="M545" s="1"/>
      </tp>
      <tp>
        <v>0.86451999999999996</v>
        <stp/>
        <stp>##V3_BDPV12</stp>
        <stp>EURGBP Curncy</stp>
        <stp>LAST_PRICE</stp>
        <stp>[Crispin Spreadsheet.xlsx]OEI!R546C13</stp>
        <tr r="M546" s="1"/>
      </tp>
      <tp>
        <v>0.86451999999999996</v>
        <stp/>
        <stp>##V3_BDPV12</stp>
        <stp>EURGBP Curncy</stp>
        <stp>LAST_PRICE</stp>
        <stp>[Crispin Spreadsheet.xlsx]OEI!R530C13</stp>
        <tr r="M530" s="1"/>
      </tp>
      <tp>
        <v>0.86451999999999996</v>
        <stp/>
        <stp>##V3_BDPV12</stp>
        <stp>EURGBP Curncy</stp>
        <stp>LAST_PRICE</stp>
        <stp>[Crispin Spreadsheet.xlsx]OEI!R520C13</stp>
        <tr r="M520" s="1"/>
      </tp>
      <tp>
        <v>0.86451999999999996</v>
        <stp/>
        <stp>##V3_BDPV12</stp>
        <stp>EURGBP Curncy</stp>
        <stp>LAST_PRICE</stp>
        <stp>[Crispin Spreadsheet.xlsx]OEI!R591C13</stp>
        <tr r="M591" s="1"/>
      </tp>
      <tp>
        <v>0.86451999999999996</v>
        <stp/>
        <stp>##V3_BDPV12</stp>
        <stp>EURGBP Curncy</stp>
        <stp>LAST_PRICE</stp>
        <stp>[Crispin Spreadsheet.xlsx]OEI!R589C13</stp>
        <tr r="M589" s="1"/>
      </tp>
      <tp>
        <v>0.86451999999999996</v>
        <stp/>
        <stp>##V3_BDPV12</stp>
        <stp>EURGBp Curncy</stp>
        <stp>LAST_PRICE</stp>
        <stp>[Crispin Spreadsheet.xlsx]OEI!R618C13</stp>
        <tr r="M618" s="1"/>
      </tp>
      <tp>
        <v>0.86451999999999996</v>
        <stp/>
        <stp>##V3_BDPV12</stp>
        <stp>EURGBp Curncy</stp>
        <stp>LAST_PRICE</stp>
        <stp>[Crispin Spreadsheet.xlsx]OEI!R619C13</stp>
        <tr r="M619" s="1"/>
      </tp>
      <tp>
        <v>0.86451999999999996</v>
        <stp/>
        <stp>##V3_BDPV12</stp>
        <stp>EURGBp Curncy</stp>
        <stp>LAST_PRICE</stp>
        <stp>[Crispin Spreadsheet.xlsx]OEI!R614C13</stp>
        <tr r="M614" s="1"/>
      </tp>
      <tp>
        <v>0.86451999999999996</v>
        <stp/>
        <stp>##V3_BDPV12</stp>
        <stp>EURGBp Curncy</stp>
        <stp>LAST_PRICE</stp>
        <stp>[Crispin Spreadsheet.xlsx]OEI!R615C13</stp>
        <tr r="M615" s="1"/>
      </tp>
      <tp>
        <v>0.86451999999999996</v>
        <stp/>
        <stp>##V3_BDPV12</stp>
        <stp>EURGBp Curncy</stp>
        <stp>LAST_PRICE</stp>
        <stp>[Crispin Spreadsheet.xlsx]OEI!R616C13</stp>
        <tr r="M616" s="1"/>
      </tp>
      <tp>
        <v>0.86451999999999996</v>
        <stp/>
        <stp>##V3_BDPV12</stp>
        <stp>EURGBp Curncy</stp>
        <stp>LAST_PRICE</stp>
        <stp>[Crispin Spreadsheet.xlsx]OEI!R617C13</stp>
        <tr r="M617" s="1"/>
      </tp>
      <tp>
        <v>0.86451999999999996</v>
        <stp/>
        <stp>##V3_BDPV12</stp>
        <stp>EURGBp Curncy</stp>
        <stp>LAST_PRICE</stp>
        <stp>[Crispin Spreadsheet.xlsx]OEI!R611C13</stp>
        <tr r="M611" s="1"/>
      </tp>
      <tp>
        <v>0.86451999999999996</v>
        <stp/>
        <stp>##V3_BDPV12</stp>
        <stp>EURGBp Curncy</stp>
        <stp>LAST_PRICE</stp>
        <stp>[Crispin Spreadsheet.xlsx]OEI!R612C13</stp>
        <tr r="M612" s="1"/>
      </tp>
      <tp>
        <v>0.86451999999999996</v>
        <stp/>
        <stp>##V3_BDPV12</stp>
        <stp>EURGBp Curncy</stp>
        <stp>LAST_PRICE</stp>
        <stp>[Crispin Spreadsheet.xlsx]OEI!R613C13</stp>
        <tr r="M613" s="1"/>
      </tp>
      <tp>
        <v>0.86451999999999996</v>
        <stp/>
        <stp>##V3_BDPV12</stp>
        <stp>EURGBp Curncy</stp>
        <stp>LAST_PRICE</stp>
        <stp>[Crispin Spreadsheet.xlsx]OEI!R608C13</stp>
        <tr r="M608" s="1"/>
      </tp>
      <tp>
        <v>0.86451999999999996</v>
        <stp/>
        <stp>##V3_BDPV12</stp>
        <stp>EURGBp Curncy</stp>
        <stp>LAST_PRICE</stp>
        <stp>[Crispin Spreadsheet.xlsx]OEI!R609C13</stp>
        <tr r="M609" s="1"/>
      </tp>
      <tp>
        <v>0.86451999999999996</v>
        <stp/>
        <stp>##V3_BDPV12</stp>
        <stp>EURGBp Curncy</stp>
        <stp>LAST_PRICE</stp>
        <stp>[Crispin Spreadsheet.xlsx]OEI!R604C13</stp>
        <tr r="M604" s="1"/>
      </tp>
      <tp>
        <v>0.86451999999999996</v>
        <stp/>
        <stp>##V3_BDPV12</stp>
        <stp>EURGBp Curncy</stp>
        <stp>LAST_PRICE</stp>
        <stp>[Crispin Spreadsheet.xlsx]OEI!R605C13</stp>
        <tr r="M605" s="1"/>
      </tp>
      <tp>
        <v>0.86451999999999996</v>
        <stp/>
        <stp>##V3_BDPV12</stp>
        <stp>EURGBp Curncy</stp>
        <stp>LAST_PRICE</stp>
        <stp>[Crispin Spreadsheet.xlsx]OEI!R607C13</stp>
        <tr r="M607" s="1"/>
      </tp>
      <tp>
        <v>0.86451999999999996</v>
        <stp/>
        <stp>##V3_BDPV12</stp>
        <stp>EURGBp Curncy</stp>
        <stp>LAST_PRICE</stp>
        <stp>[Crispin Spreadsheet.xlsx]OEI!R601C13</stp>
        <tr r="M601" s="1"/>
      </tp>
      <tp>
        <v>0.86451999999999996</v>
        <stp/>
        <stp>##V3_BDPV12</stp>
        <stp>EURGBp Curncy</stp>
        <stp>LAST_PRICE</stp>
        <stp>[Crispin Spreadsheet.xlsx]OEI!R603C13</stp>
        <tr r="M603" s="1"/>
      </tp>
      <tp>
        <v>0.86451999999999996</v>
        <stp/>
        <stp>##V3_BDPV12</stp>
        <stp>EURGBp Curncy</stp>
        <stp>LAST_PRICE</stp>
        <stp>[Crispin Spreadsheet.xlsx]OEI!R634C13</stp>
        <tr r="M634" s="1"/>
      </tp>
      <tp>
        <v>0.86451999999999996</v>
        <stp/>
        <stp>##V3_BDPV12</stp>
        <stp>EURGBp Curncy</stp>
        <stp>LAST_PRICE</stp>
        <stp>[Crispin Spreadsheet.xlsx]OEI!R635C13</stp>
        <tr r="M635" s="1"/>
      </tp>
      <tp>
        <v>0.86451999999999996</v>
        <stp/>
        <stp>##V3_BDPV12</stp>
        <stp>EURGBp Curncy</stp>
        <stp>LAST_PRICE</stp>
        <stp>[Crispin Spreadsheet.xlsx]OEI!R636C13</stp>
        <tr r="M636" s="1"/>
      </tp>
      <tp>
        <v>0.86451999999999996</v>
        <stp/>
        <stp>##V3_BDPV12</stp>
        <stp>EURGBp Curncy</stp>
        <stp>LAST_PRICE</stp>
        <stp>[Crispin Spreadsheet.xlsx]OEI!R637C13</stp>
        <tr r="M637" s="1"/>
      </tp>
      <tp>
        <v>0.86451999999999996</v>
        <stp/>
        <stp>##V3_BDPV12</stp>
        <stp>EURGBp Curncy</stp>
        <stp>LAST_PRICE</stp>
        <stp>[Crispin Spreadsheet.xlsx]OEI!R630C13</stp>
        <tr r="M630" s="1"/>
      </tp>
      <tp>
        <v>0.86451999999999996</v>
        <stp/>
        <stp>##V3_BDPV12</stp>
        <stp>EURGBp Curncy</stp>
        <stp>LAST_PRICE</stp>
        <stp>[Crispin Spreadsheet.xlsx]OEI!R631C13</stp>
        <tr r="M631" s="1"/>
      </tp>
      <tp>
        <v>0.86451999999999996</v>
        <stp/>
        <stp>##V3_BDPV12</stp>
        <stp>EURGBp Curncy</stp>
        <stp>LAST_PRICE</stp>
        <stp>[Crispin Spreadsheet.xlsx]OEI!R632C13</stp>
        <tr r="M632" s="1"/>
      </tp>
      <tp>
        <v>0.86451999999999996</v>
        <stp/>
        <stp>##V3_BDPV12</stp>
        <stp>EURGBp Curncy</stp>
        <stp>LAST_PRICE</stp>
        <stp>[Crispin Spreadsheet.xlsx]OEI!R633C13</stp>
        <tr r="M633" s="1"/>
      </tp>
      <tp>
        <v>0.86451999999999996</v>
        <stp/>
        <stp>##V3_BDPV12</stp>
        <stp>EURGBp Curncy</stp>
        <stp>LAST_PRICE</stp>
        <stp>[Crispin Spreadsheet.xlsx]OEI!R628C13</stp>
        <tr r="M628" s="1"/>
      </tp>
      <tp>
        <v>0.86451999999999996</v>
        <stp/>
        <stp>##V3_BDPV12</stp>
        <stp>EURGBp Curncy</stp>
        <stp>LAST_PRICE</stp>
        <stp>[Crispin Spreadsheet.xlsx]OEI!R629C13</stp>
        <tr r="M629" s="1"/>
      </tp>
      <tp>
        <v>0.86451999999999996</v>
        <stp/>
        <stp>##V3_BDPV12</stp>
        <stp>EURGBp Curncy</stp>
        <stp>LAST_PRICE</stp>
        <stp>[Crispin Spreadsheet.xlsx]OEI!R624C13</stp>
        <tr r="M624" s="1"/>
      </tp>
      <tp>
        <v>0.86451999999999996</v>
        <stp/>
        <stp>##V3_BDPV12</stp>
        <stp>EURGBp Curncy</stp>
        <stp>LAST_PRICE</stp>
        <stp>[Crispin Spreadsheet.xlsx]OEI!R625C13</stp>
        <tr r="M625" s="1"/>
      </tp>
      <tp>
        <v>0.86451999999999996</v>
        <stp/>
        <stp>##V3_BDPV12</stp>
        <stp>EURGBp Curncy</stp>
        <stp>LAST_PRICE</stp>
        <stp>[Crispin Spreadsheet.xlsx]OEI!R626C13</stp>
        <tr r="M626" s="1"/>
      </tp>
      <tp>
        <v>0.86451999999999996</v>
        <stp/>
        <stp>##V3_BDPV12</stp>
        <stp>EURGBp Curncy</stp>
        <stp>LAST_PRICE</stp>
        <stp>[Crispin Spreadsheet.xlsx]OEI!R627C13</stp>
        <tr r="M627" s="1"/>
      </tp>
      <tp>
        <v>0.86451999999999996</v>
        <stp/>
        <stp>##V3_BDPV12</stp>
        <stp>EURGBp Curncy</stp>
        <stp>LAST_PRICE</stp>
        <stp>[Crispin Spreadsheet.xlsx]OEI!R620C13</stp>
        <tr r="M620" s="1"/>
      </tp>
      <tp>
        <v>0.86451999999999996</v>
        <stp/>
        <stp>##V3_BDPV12</stp>
        <stp>EURGBp Curncy</stp>
        <stp>LAST_PRICE</stp>
        <stp>[Crispin Spreadsheet.xlsx]OEI!R621C13</stp>
        <tr r="M621" s="1"/>
      </tp>
      <tp>
        <v>0.86451999999999996</v>
        <stp/>
        <stp>##V3_BDPV12</stp>
        <stp>EURGBp Curncy</stp>
        <stp>LAST_PRICE</stp>
        <stp>[Crispin Spreadsheet.xlsx]OEI!R622C13</stp>
        <tr r="M622" s="1"/>
      </tp>
      <tp>
        <v>0.86451999999999996</v>
        <stp/>
        <stp>##V3_BDPV12</stp>
        <stp>EURGBp Curncy</stp>
        <stp>LAST_PRICE</stp>
        <stp>[Crispin Spreadsheet.xlsx]OEI!R623C13</stp>
        <tr r="M623" s="1"/>
      </tp>
      <tp>
        <v>0.86451999999999996</v>
        <stp/>
        <stp>##V3_BDPV12</stp>
        <stp>EURGBP Curncy</stp>
        <stp>LAST_PRICE</stp>
        <stp>[Crispin Spreadsheet.xlsx]OEI!R606C13</stp>
        <tr r="M606" s="1"/>
      </tp>
      <tp t="s">
        <v>EUR</v>
        <stp/>
        <stp>##V3_BDPV12</stp>
        <stp>PAH3 GY Equity</stp>
        <stp>CRNCY</stp>
        <stp>[Crispin Spreadsheet.xlsx]OEI!R174C4</stp>
        <tr r="D174" s="1"/>
      </tp>
      <tp>
        <v>0.86451999999999996</v>
        <stp/>
        <stp>##V3_BDPV12</stp>
        <stp>EURGBP Curncy</stp>
        <stp>LAST_PRICE</stp>
        <stp>[Crispin Spreadsheet.xlsx]OEI!R355C13</stp>
        <tr r="M355" s="1"/>
      </tp>
      <tp>
        <v>0.86451999999999996</v>
        <stp/>
        <stp>##V3_BDPV12</stp>
        <stp>EURGBp Curncy</stp>
        <stp>LAST_PRICE</stp>
        <stp>[Crispin Spreadsheet.xlsx]OEI!R858C13</stp>
        <tr r="M858" s="1"/>
      </tp>
      <tp>
        <v>0.86451999999999996</v>
        <stp/>
        <stp>##V3_BDPV12</stp>
        <stp>EURGBp Curncy</stp>
        <stp>LAST_PRICE</stp>
        <stp>[Crispin Spreadsheet.xlsx]OEI!R859C13</stp>
        <tr r="M859" s="1"/>
      </tp>
      <tp>
        <v>0.86451999999999996</v>
        <stp/>
        <stp>##V3_BDPV12</stp>
        <stp>EURGBp Curncy</stp>
        <stp>LAST_PRICE</stp>
        <stp>[Crispin Spreadsheet.xlsx]OEI!R854C13</stp>
        <tr r="M854" s="1"/>
      </tp>
      <tp>
        <v>0.86451999999999996</v>
        <stp/>
        <stp>##V3_BDPV12</stp>
        <stp>EURGBp Curncy</stp>
        <stp>LAST_PRICE</stp>
        <stp>[Crispin Spreadsheet.xlsx]OEI!R855C13</stp>
        <tr r="M855" s="1"/>
      </tp>
      <tp>
        <v>0.86451999999999996</v>
        <stp/>
        <stp>##V3_BDPV12</stp>
        <stp>EURGBp Curncy</stp>
        <stp>LAST_PRICE</stp>
        <stp>[Crispin Spreadsheet.xlsx]OEI!R856C13</stp>
        <tr r="M856" s="1"/>
      </tp>
      <tp>
        <v>0.86451999999999996</v>
        <stp/>
        <stp>##V3_BDPV12</stp>
        <stp>EURGBp Curncy</stp>
        <stp>LAST_PRICE</stp>
        <stp>[Crispin Spreadsheet.xlsx]OEI!R857C13</stp>
        <tr r="M857" s="1"/>
      </tp>
      <tp>
        <v>0.86451999999999996</v>
        <stp/>
        <stp>##V3_BDPV12</stp>
        <stp>EURGBp Curncy</stp>
        <stp>LAST_PRICE</stp>
        <stp>[Crispin Spreadsheet.xlsx]OEI!R851C13</stp>
        <tr r="M851" s="1"/>
      </tp>
      <tp>
        <v>0.86451999999999996</v>
        <stp/>
        <stp>##V3_BDPV12</stp>
        <stp>EURGBp Curncy</stp>
        <stp>LAST_PRICE</stp>
        <stp>[Crispin Spreadsheet.xlsx]OEI!R852C13</stp>
        <tr r="M852" s="1"/>
      </tp>
      <tp>
        <v>0.86451999999999996</v>
        <stp/>
        <stp>##V3_BDPV12</stp>
        <stp>EURGBp Curncy</stp>
        <stp>LAST_PRICE</stp>
        <stp>[Crispin Spreadsheet.xlsx]OEI!R853C13</stp>
        <tr r="M853" s="1"/>
      </tp>
      <tp>
        <v>0.86451999999999996</v>
        <stp/>
        <stp>##V3_BDPV12</stp>
        <stp>EURGBp Curncy</stp>
        <stp>LAST_PRICE</stp>
        <stp>[Crispin Spreadsheet.xlsx]OEI!R868C13</stp>
        <tr r="M868" s="1"/>
      </tp>
      <tp>
        <v>0.86451999999999996</v>
        <stp/>
        <stp>##V3_BDPV12</stp>
        <stp>EURGBp Curncy</stp>
        <stp>LAST_PRICE</stp>
        <stp>[Crispin Spreadsheet.xlsx]OEI!R869C13</stp>
        <tr r="M869" s="1"/>
      </tp>
      <tp>
        <v>0.86451999999999996</v>
        <stp/>
        <stp>##V3_BDPV12</stp>
        <stp>EURGBp Curncy</stp>
        <stp>LAST_PRICE</stp>
        <stp>[Crispin Spreadsheet.xlsx]OEI!R864C13</stp>
        <tr r="M864" s="1"/>
      </tp>
      <tp>
        <v>0.86451999999999996</v>
        <stp/>
        <stp>##V3_BDPV12</stp>
        <stp>EURGBp Curncy</stp>
        <stp>LAST_PRICE</stp>
        <stp>[Crispin Spreadsheet.xlsx]OEI!R865C13</stp>
        <tr r="M865" s="1"/>
      </tp>
      <tp>
        <v>0.86451999999999996</v>
        <stp/>
        <stp>##V3_BDPV12</stp>
        <stp>EURGBp Curncy</stp>
        <stp>LAST_PRICE</stp>
        <stp>[Crispin Spreadsheet.xlsx]OEI!R866C13</stp>
        <tr r="M866" s="1"/>
      </tp>
      <tp>
        <v>0.86451999999999996</v>
        <stp/>
        <stp>##V3_BDPV12</stp>
        <stp>EURGBp Curncy</stp>
        <stp>LAST_PRICE</stp>
        <stp>[Crispin Spreadsheet.xlsx]OEI!R867C13</stp>
        <tr r="M867" s="1"/>
      </tp>
      <tp>
        <v>0.86451999999999996</v>
        <stp/>
        <stp>##V3_BDPV12</stp>
        <stp>EURGBp Curncy</stp>
        <stp>LAST_PRICE</stp>
        <stp>[Crispin Spreadsheet.xlsx]OEI!R860C13</stp>
        <tr r="M860" s="1"/>
      </tp>
      <tp>
        <v>0.86451999999999996</v>
        <stp/>
        <stp>##V3_BDPV12</stp>
        <stp>EURGBp Curncy</stp>
        <stp>LAST_PRICE</stp>
        <stp>[Crispin Spreadsheet.xlsx]OEI!R861C13</stp>
        <tr r="M861" s="1"/>
      </tp>
      <tp>
        <v>0.86451999999999996</v>
        <stp/>
        <stp>##V3_BDPV12</stp>
        <stp>EURGBp Curncy</stp>
        <stp>LAST_PRICE</stp>
        <stp>[Crispin Spreadsheet.xlsx]OEI!R862C13</stp>
        <tr r="M862" s="1"/>
      </tp>
      <tp>
        <v>0.86451999999999996</v>
        <stp/>
        <stp>##V3_BDPV12</stp>
        <stp>EURGBp Curncy</stp>
        <stp>LAST_PRICE</stp>
        <stp>[Crispin Spreadsheet.xlsx]OEI!R863C13</stp>
        <tr r="M863" s="1"/>
      </tp>
      <tp>
        <v>0.86451999999999996</v>
        <stp/>
        <stp>##V3_BDPV12</stp>
        <stp>EURGBP Curncy</stp>
        <stp>LAST_PRICE</stp>
        <stp>[Crispin Spreadsheet.xlsx]OEI!R878C13</stp>
        <tr r="M878" s="1"/>
      </tp>
      <tp>
        <v>0.86451999999999996</v>
        <stp/>
        <stp>##V3_BDPV12</stp>
        <stp>EURGBP Curncy</stp>
        <stp>LAST_PRICE</stp>
        <stp>[Crispin Spreadsheet.xlsx]OEI!R874C13</stp>
        <tr r="M874" s="1"/>
      </tp>
      <tp>
        <v>0.86451999999999996</v>
        <stp/>
        <stp>##V3_BDPV12</stp>
        <stp>EURGBP Curncy</stp>
        <stp>LAST_PRICE</stp>
        <stp>[Crispin Spreadsheet.xlsx]OEI!R875C13</stp>
        <tr r="M875" s="1"/>
      </tp>
      <tp>
        <v>0.86451999999999996</v>
        <stp/>
        <stp>##V3_BDPV12</stp>
        <stp>EURGBP Curncy</stp>
        <stp>LAST_PRICE</stp>
        <stp>[Crispin Spreadsheet.xlsx]OEI!R870C13</stp>
        <tr r="M870" s="1"/>
      </tp>
      <tp>
        <v>0.86451999999999996</v>
        <stp/>
        <stp>##V3_BDPV12</stp>
        <stp>EURGBP Curncy</stp>
        <stp>LAST_PRICE</stp>
        <stp>[Crispin Spreadsheet.xlsx]OEI!R871C13</stp>
        <tr r="M871" s="1"/>
      </tp>
      <tp>
        <v>0.86451999999999996</v>
        <stp/>
        <stp>##V3_BDPV12</stp>
        <stp>EURGBP Curncy</stp>
        <stp>LAST_PRICE</stp>
        <stp>[Crispin Spreadsheet.xlsx]OEI!R872C13</stp>
        <tr r="M872" s="1"/>
      </tp>
      <tp>
        <v>0.86451999999999996</v>
        <stp/>
        <stp>##V3_BDPV12</stp>
        <stp>EURGBP Curncy</stp>
        <stp>LAST_PRICE</stp>
        <stp>[Crispin Spreadsheet.xlsx]OEI!R873C13</stp>
        <tr r="M873" s="1"/>
      </tp>
      <tp>
        <v>0.86451999999999996</v>
        <stp/>
        <stp>##V3_BDPV12</stp>
        <stp>EURGBP Curncy</stp>
        <stp>LAST_PRICE</stp>
        <stp>[Crispin Spreadsheet.xlsx]OEI!R835C13</stp>
        <tr r="M835" s="1"/>
      </tp>
      <tp>
        <v>0.86451999999999996</v>
        <stp/>
        <stp>##V3_BDPV12</stp>
        <stp>EURGBP Curncy</stp>
        <stp>LAST_PRICE</stp>
        <stp>[Crispin Spreadsheet.xlsx]OEI!R895C13</stp>
        <tr r="M895" s="1"/>
      </tp>
      <tp>
        <v>0.86451999999999996</v>
        <stp/>
        <stp>##V3_BDPV12</stp>
        <stp>EURGBP Curncy</stp>
        <stp>LAST_PRICE</stp>
        <stp>[Crispin Spreadsheet.xlsx]OEI!R885C13</stp>
        <tr r="M885" s="1"/>
      </tp>
      <tp>
        <v>0.86451999999999996</v>
        <stp/>
        <stp>##V3_BDPV12</stp>
        <stp>EURGBP Curncy</stp>
        <stp>LAST_PRICE</stp>
        <stp>[Crispin Spreadsheet.xlsx]OEI!R882C13</stp>
        <tr r="M882" s="1"/>
      </tp>
      <tp>
        <v>0.82989999999999997</v>
        <stp/>
        <stp>##V3_BDPV12</stp>
        <stp>USDGBP Curncy</stp>
        <stp>LAST_PRICE</stp>
        <stp>[Crispin Spreadsheet.xlsx]OEI!R915C13</stp>
        <tr r="M915" s="1"/>
      </tp>
      <tp>
        <v>0.82989999999999997</v>
        <stp/>
        <stp>##V3_BDPV12</stp>
        <stp>USDGBP Curncy</stp>
        <stp>LAST_PRICE</stp>
        <stp>[Crispin Spreadsheet.xlsx]OEI!R908C13</stp>
        <tr r="M908" s="1"/>
      </tp>
      <tp>
        <v>0.82989999999999997</v>
        <stp/>
        <stp>##V3_BDPV12</stp>
        <stp>USDGBP Curncy</stp>
        <stp>LAST_PRICE</stp>
        <stp>[Crispin Spreadsheet.xlsx]OEI!R909C13</stp>
        <tr r="M909" s="1"/>
      </tp>
      <tp t="s">
        <v>HUF</v>
        <stp/>
        <stp>##V3_BDPV12</stp>
        <stp>RICHT HB Equity</stp>
        <stp>CRNCY</stp>
        <stp>[Crispin Spreadsheet.xlsx]OEI!R220C4</stp>
        <tr r="D220" s="1"/>
      </tp>
      <tp t="s">
        <v>USD</v>
        <stp/>
        <stp>##V3_BDPV12</stp>
        <stp>UBER US Equity</stp>
        <stp>CRNCY</stp>
        <stp>[Crispin Spreadsheet.xlsx]OEI!R813C4</stp>
        <tr r="D813" s="1"/>
      </tp>
      <tp>
        <v>3.3</v>
        <stp/>
        <stp>##V3_BDPV12</stp>
        <stp>DELT LN Equity</stp>
        <stp>PX_YEST_CLOSE</stp>
        <stp>[Crispin Spreadsheet.xlsx]OEI!R489C6</stp>
        <tr r="F489" s="1"/>
      </tp>
      <tp t="s">
        <v>GBp</v>
        <stp/>
        <stp>##V3_BDPV12</stp>
        <stp>CURY LN Equity</stp>
        <stp>CRNCY</stp>
        <stp>[Crispin Spreadsheet.xlsx]OEI!R499C4</stp>
        <tr r="D499" s="1"/>
      </tp>
      <tp t="s">
        <v>USD</v>
        <stp/>
        <stp>##V3_BDPV12</stp>
        <stp>WDAY US Equity</stp>
        <stp>CRNCY</stp>
        <stp>[Crispin Spreadsheet.xlsx]OEI!R827C4</stp>
        <tr r="D827" s="1"/>
      </tp>
      <tp t="s">
        <v>GBp</v>
        <stp/>
        <stp>##V3_BDPV12</stp>
        <stp>SDRY LN Equity</stp>
        <stp>CRNCY</stp>
        <stp>[Crispin Spreadsheet.xlsx]OEI!R619C4</stp>
        <tr r="D619" s="1"/>
      </tp>
      <tp>
        <v>164</v>
        <stp/>
        <stp>##V3_BDPV12</stp>
        <stp>FRAN LN Equity</stp>
        <stp>PX_YEST_CLOSE</stp>
        <stp>[Crispin Spreadsheet.xlsx]OEI!R574C6</stp>
        <tr r="F574" s="1"/>
      </tp>
      <tp t="s">
        <v>SEK</v>
        <stp/>
        <stp>##V3_BDPV12</stp>
        <stp>SBBB SS Equity</stp>
        <stp>CRNCY</stp>
        <stp>[Crispin Spreadsheet.xlsx]OEI!R404C4</stp>
        <tr r="D404" s="1"/>
      </tp>
      <tp t="s">
        <v>SEK</v>
        <stp/>
        <stp>##V3_BDPV12</stp>
        <stp>SKAB SS Equity</stp>
        <stp>CRNCY</stp>
        <stp>[Crispin Spreadsheet.xlsx]OEI!R407C4</stp>
        <tr r="D407" s="1"/>
      </tp>
      <tp t="s">
        <v>USD</v>
        <stp/>
        <stp>##V3_BDPV12</stp>
        <stp>CSCO US Equity</stp>
        <stp>CRNCY</stp>
        <stp>[Crispin Spreadsheet.xlsx]OEI!R685C4</stp>
        <tr r="D685" s="1"/>
      </tp>
      <tp t="s">
        <v>CHF</v>
        <stp/>
        <stp>##V3_BDPV12</stp>
        <stp>ADEN SW Equity</stp>
        <stp>CRNCY</stp>
        <stp>[Crispin Spreadsheet.xlsx]OEI!R417C4</stp>
        <tr r="D417" s="1"/>
      </tp>
      <tp>
        <v>6.8719999999999999</v>
        <stp/>
        <stp>##V3_BDPV12</stp>
        <stp>SESG FP Equity</stp>
        <stp>PX_YEST_CLOSE</stp>
        <stp>[Crispin Spreadsheet.xlsx]OEI!R128C6</stp>
        <tr r="F128" s="1"/>
      </tp>
      <tp t="s">
        <v>USD</v>
        <stp/>
        <stp>##V3_BDPV12</stp>
        <stp>WYNN US Equity</stp>
        <stp>CRNCY</stp>
        <stp>[Crispin Spreadsheet.xlsx]OEI!R828C4</stp>
        <tr r="D828" s="1"/>
      </tp>
      <tp t="s">
        <v>USD</v>
        <stp/>
        <stp>##V3_BDPV12</stp>
        <stp>PTEN US Equity</stp>
        <stp>CRNCY</stp>
        <stp>[Crispin Spreadsheet.xlsx]OEI!R773C4</stp>
        <tr r="D773" s="1"/>
      </tp>
      <tp>
        <v>306</v>
        <stp/>
        <stp>##V3_BDPV12</stp>
        <stp>8848 JT Equity</stp>
        <stp>PX_YEST_CLOSE</stp>
        <stp>[Crispin Spreadsheet.xlsx]FDXC!R19C6</stp>
        <tr r="F19" s="8"/>
      </tp>
      <tp>
        <v>65.150000000000006</v>
        <stp/>
        <stp>##V3_BDPV12</stp>
        <stp>ERICB SS Equity</stp>
        <stp>LAST_PRICE</stp>
        <stp>[Crispin Spreadsheet.xlsx]OPUS!R44C7</stp>
        <tr r="G44" s="6"/>
      </tp>
      <tp>
        <v>467.3</v>
        <stp/>
        <stp>##V3_BDPV12</stp>
        <stp>YAR NO Equity</stp>
        <stp>LAST_PRICE</stp>
        <stp>[Crispin Spreadsheet.xlsx]SWAN!R52C7</stp>
        <tr r="G52" s="3"/>
      </tp>
      <tp>
        <v>1.2270000000000001</v>
        <stp/>
        <stp>##V3_BDPV12</stp>
        <stp>SRS IM Equity</stp>
        <stp>LAST_PRICE</stp>
        <stp>[Crispin Spreadsheet.xlsx]SWAN!R33C7</stp>
        <tr r="G33" s="3"/>
      </tp>
      <tp>
        <v>4.33</v>
        <stp/>
        <stp>##V3_BDPV12</stp>
        <stp>SDPL MK Equity</stp>
        <stp>LAST_PRICE</stp>
        <stp>[Crispin Spreadsheet.xlsx]SWAN!R42C7</stp>
        <tr r="G42" s="3"/>
      </tp>
      <tp>
        <v>331.3</v>
        <stp/>
        <stp>##V3_BDPV12</stp>
        <stp>AKRBP NO Equity</stp>
        <stp>LAST_PRICE</stp>
        <stp>[Crispin Spreadsheet.xlsx]FDXC!R22C7</stp>
        <tr r="G22" s="8"/>
      </tp>
      <tp>
        <v>7.99</v>
        <stp/>
        <stp>##V3_BDPV12</stp>
        <stp>317 HK Equity</stp>
        <stp>LAST_PRICE</stp>
        <stp>[Crispin Spreadsheet.xlsx]OEI!R209C7</stp>
        <tr r="G209" s="1"/>
      </tp>
      <tp t="s">
        <v>DKK</v>
        <stp/>
        <stp>##V3_BDPV12</stp>
        <stp>NOVOB DC Equity</stp>
        <stp>CRNCY</stp>
        <stp>[Crispin Spreadsheet.xlsx]OEI!R69C4</stp>
        <tr r="D69" s="1"/>
      </tp>
      <tp t="s">
        <v>USD</v>
        <stp/>
        <stp>##V3_BDPV12</stp>
        <stp>REDFTPB GU Equity</stp>
        <stp>CRNCY</stp>
        <stp>[Crispin Spreadsheet.xlsx]OEI!R198C4</stp>
        <tr r="D198" s="1"/>
      </tp>
      <tp t="s">
        <v>EUR</v>
        <stp/>
        <stp>##V3_BDPV12</stp>
        <stp>ZIL2 GY Equity</stp>
        <stp>CRNCY</stp>
        <stp>[Crispin Spreadsheet.xlsx]OEI!R161C4</stp>
        <tr r="D161" s="1"/>
      </tp>
      <tp t="s">
        <v>USD</v>
        <stp/>
        <stp>##V3_BDPV12</stp>
        <stp>MSGS US Equity</stp>
        <stp>CRNCY</stp>
        <stp>[Crispin Spreadsheet.xlsx]OEI!R750C4</stp>
        <tr r="D750" s="1"/>
      </tp>
      <tp>
        <v>97.46</v>
        <stp/>
        <stp>##V3_BDPV12</stp>
        <stp>GOOGL US Equity</stp>
        <stp>PX_YEST_CLOSE</stp>
        <stp>[Crispin Spreadsheet.xlsx]OEI!R651C6</stp>
        <tr r="F651" s="1"/>
      </tp>
      <tp t="s">
        <v>CHF</v>
        <stp/>
        <stp>##V3_BDPV12</stp>
        <stp>BAER SW Equity</stp>
        <stp>CRNCY</stp>
        <stp>[Crispin Spreadsheet.xlsx]OEI!R426C4</stp>
        <tr r="D426" s="1"/>
      </tp>
      <tp>
        <v>58.78</v>
        <stp/>
        <stp>##V3_BDPV12</stp>
        <stp>EKTAB SS Equity</stp>
        <stp>PX_YEST_CLOSE</stp>
        <stp>[Crispin Spreadsheet.xlsx]OEI!R397C6</stp>
        <tr r="F397" s="1"/>
      </tp>
      <tp>
        <v>175.9</v>
        <stp/>
        <stp>##V3_BDPV12</stp>
        <stp>TCAP LN Equity</stp>
        <stp>PX_YEST_CLOSE</stp>
        <stp>[Crispin Spreadsheet.xlsx]OEI!R625C6</stp>
        <tr r="F625" s="1"/>
      </tp>
      <tp t="s">
        <v>TRY</v>
        <stp/>
        <stp>##V3_BDPV12</stp>
        <stp>GARAN TI Equity</stp>
        <stp>CRNCY</stp>
        <stp>[Crispin Spreadsheet.xlsx]OEI!R443C4</stp>
        <tr r="D443" s="1"/>
      </tp>
      <tp>
        <v>93.41</v>
        <stp/>
        <stp>##V3_BDPV12</stp>
        <stp>AMZN US Equity</stp>
        <stp>PX_YEST_CLOSE</stp>
        <stp>[Crispin Spreadsheet.xlsx]OEI!R653C6</stp>
        <tr r="F653" s="1"/>
      </tp>
      <tp>
        <v>533.79999999999995</v>
        <stp/>
        <stp>##V3_BDPV12</stp>
        <stp>GLEN LN Equity</stp>
        <stp>PX_YEST_CLOSE</stp>
        <stp>[Crispin Spreadsheet.xlsx]OEI!R511C6</stp>
        <tr r="F511" s="1"/>
      </tp>
      <tp t="s">
        <v>EUR</v>
        <stp/>
        <stp>##V3_BDPV12</stp>
        <stp>COFA FP Equity</stp>
        <stp>CRNCY</stp>
        <stp>[Crispin Spreadsheet.xlsx]OEI!R102C4</stp>
        <tr r="D102" s="1"/>
      </tp>
      <tp>
        <v>1</v>
        <stp/>
        <stp>##V3_BDPV12</stp>
        <stp>EURGBp Curncy</stp>
        <stp>QUOTE_FACTOR</stp>
        <stp>[Crispin Spreadsheet.xlsx]SWAN!R78C12</stp>
        <tr r="L78" s="3"/>
      </tp>
      <tp>
        <v>1</v>
        <stp/>
        <stp>##V3_BDPV12</stp>
        <stp>EURGBp Curncy</stp>
        <stp>QUOTE_FACTOR</stp>
        <stp>[Crispin Spreadsheet.xlsx]SWAN!R79C12</stp>
        <tr r="L79" s="3"/>
      </tp>
      <tp>
        <v>1</v>
        <stp/>
        <stp>##V3_BDPV12</stp>
        <stp>EURGBp Curncy</stp>
        <stp>QUOTE_FACTOR</stp>
        <stp>[Crispin Spreadsheet.xlsx]SWAN!R88C12</stp>
        <tr r="L88" s="3"/>
      </tp>
      <tp>
        <v>1</v>
        <stp/>
        <stp>##V3_BDPV12</stp>
        <stp>EURGBp Curncy</stp>
        <stp>QUOTE_FACTOR</stp>
        <stp>[Crispin Spreadsheet.xlsx]SWAN!R89C12</stp>
        <tr r="L89" s="3"/>
      </tp>
      <tp>
        <v>1</v>
        <stp/>
        <stp>##V3_BDPV12</stp>
        <stp>EURGBp Curncy</stp>
        <stp>QUOTE_FACTOR</stp>
        <stp>[Crispin Spreadsheet.xlsx]SWAN!R85C12</stp>
        <tr r="L85" s="3"/>
      </tp>
      <tp>
        <v>1</v>
        <stp/>
        <stp>##V3_BDPV12</stp>
        <stp>EURGBp Curncy</stp>
        <stp>QUOTE_FACTOR</stp>
        <stp>[Crispin Spreadsheet.xlsx]SWAN!R86C12</stp>
        <tr r="L86" s="3"/>
      </tp>
      <tp>
        <v>1</v>
        <stp/>
        <stp>##V3_BDPV12</stp>
        <stp>EURGBp Curncy</stp>
        <stp>QUOTE_FACTOR</stp>
        <stp>[Crispin Spreadsheet.xlsx]SWAN!R87C12</stp>
        <tr r="L87" s="3"/>
      </tp>
      <tp>
        <v>1</v>
        <stp/>
        <stp>##V3_BDPV12</stp>
        <stp>EURGBp Curncy</stp>
        <stp>QUOTE_FACTOR</stp>
        <stp>[Crispin Spreadsheet.xlsx]SWAN!R80C12</stp>
        <tr r="L80" s="3"/>
      </tp>
      <tp>
        <v>1</v>
        <stp/>
        <stp>##V3_BDPV12</stp>
        <stp>EURGBp Curncy</stp>
        <stp>QUOTE_FACTOR</stp>
        <stp>[Crispin Spreadsheet.xlsx]SWAN!R81C12</stp>
        <tr r="L81" s="3"/>
      </tp>
      <tp>
        <v>1</v>
        <stp/>
        <stp>##V3_BDPV12</stp>
        <stp>EURGBp Curncy</stp>
        <stp>QUOTE_FACTOR</stp>
        <stp>[Crispin Spreadsheet.xlsx]SWAN!R82C12</stp>
        <tr r="L82" s="3"/>
      </tp>
      <tp>
        <v>1</v>
        <stp/>
        <stp>##V3_BDPV12</stp>
        <stp>EURGBp Curncy</stp>
        <stp>QUOTE_FACTOR</stp>
        <stp>[Crispin Spreadsheet.xlsx]SWAN!R98C12</stp>
        <tr r="L98" s="3"/>
      </tp>
      <tp>
        <v>1</v>
        <stp/>
        <stp>##V3_BDPV12</stp>
        <stp>EURGBp Curncy</stp>
        <stp>QUOTE_FACTOR</stp>
        <stp>[Crispin Spreadsheet.xlsx]SWAN!R99C12</stp>
        <tr r="L99" s="3"/>
      </tp>
      <tp>
        <v>1</v>
        <stp/>
        <stp>##V3_BDPV12</stp>
        <stp>EURGBp Curncy</stp>
        <stp>QUOTE_FACTOR</stp>
        <stp>[Crispin Spreadsheet.xlsx]SWAN!R94C12</stp>
        <tr r="L94" s="3"/>
      </tp>
      <tp>
        <v>1</v>
        <stp/>
        <stp>##V3_BDPV12</stp>
        <stp>EURGBp Curncy</stp>
        <stp>QUOTE_FACTOR</stp>
        <stp>[Crispin Spreadsheet.xlsx]SWAN!R95C12</stp>
        <tr r="L95" s="3"/>
      </tp>
      <tp>
        <v>1</v>
        <stp/>
        <stp>##V3_BDPV12</stp>
        <stp>EURGBp Curncy</stp>
        <stp>QUOTE_FACTOR</stp>
        <stp>[Crispin Spreadsheet.xlsx]SWAN!R96C12</stp>
        <tr r="L96" s="3"/>
      </tp>
      <tp>
        <v>1</v>
        <stp/>
        <stp>##V3_BDPV12</stp>
        <stp>EURGBp Curncy</stp>
        <stp>QUOTE_FACTOR</stp>
        <stp>[Crispin Spreadsheet.xlsx]SWAN!R97C12</stp>
        <tr r="L97" s="3"/>
      </tp>
      <tp>
        <v>1</v>
        <stp/>
        <stp>##V3_BDPV12</stp>
        <stp>EURGBp Curncy</stp>
        <stp>QUOTE_FACTOR</stp>
        <stp>[Crispin Spreadsheet.xlsx]SWAN!R91C12</stp>
        <tr r="L91" s="3"/>
      </tp>
      <tp>
        <v>1</v>
        <stp/>
        <stp>##V3_BDPV12</stp>
        <stp>EURGBp Curncy</stp>
        <stp>QUOTE_FACTOR</stp>
        <stp>[Crispin Spreadsheet.xlsx]SWAN!R92C12</stp>
        <tr r="L92" s="3"/>
      </tp>
      <tp>
        <v>1</v>
        <stp/>
        <stp>##V3_BDPV12</stp>
        <stp>EURGBp Curncy</stp>
        <stp>QUOTE_FACTOR</stp>
        <stp>[Crispin Spreadsheet.xlsx]SWAN!R93C12</stp>
        <tr r="L93" s="3"/>
      </tp>
      <tp t="s">
        <v>GBp</v>
        <stp/>
        <stp>##V3_BDPV12</stp>
        <stp>ITRK LN Equity</stp>
        <stp>CRNCY</stp>
        <stp>[Crispin Spreadsheet.xlsx]OEI!R538C4</stp>
        <tr r="D538" s="1"/>
      </tp>
      <tp>
        <v>107.8</v>
        <stp/>
        <stp>##V3_BDPV12</stp>
        <stp>SUBC NO Equity</stp>
        <stp>PX_YEST_CLOSE</stp>
        <stp>[Crispin Spreadsheet.xlsx]OEI!R347C6</stp>
        <tr r="F347" s="1"/>
      </tp>
      <tp>
        <v>14.48</v>
        <stp/>
        <stp>##V3_BDPV12</stp>
        <stp>PEY CN Equity</stp>
        <stp>LAST_PRICE</stp>
        <stp>[Crispin Spreadsheet.xlsx]SWAN!R18C7</stp>
        <tr r="G18" s="3"/>
      </tp>
      <tp>
        <v>156.5</v>
        <stp/>
        <stp>##V3_BDPV12</stp>
        <stp>HUW LN Equity</stp>
        <stp>LAST_PRICE</stp>
        <stp>[Crispin Spreadsheet.xlsx]SWAN!R96C7</stp>
        <tr r="G96" s="3"/>
      </tp>
      <tp>
        <v>28</v>
        <stp/>
        <stp>##V3_BDPV12</stp>
        <stp>EDV CN Equity</stp>
        <stp>LAST_PRICE</stp>
        <stp>[Crispin Spreadsheet.xlsx]SWAN!R17C7</stp>
        <tr r="G17" s="3"/>
      </tp>
      <tp>
        <v>28.07</v>
        <stp/>
        <stp>##V3_BDPV12</stp>
        <stp>AMP IM Equity</stp>
        <stp>LAST_PRICE</stp>
        <stp>[Crispin Spreadsheet.xlsx]SWAN!R31C7</stp>
        <tr r="G31" s="3"/>
      </tp>
      <tp>
        <v>65.59</v>
        <stp/>
        <stp>##V3_BDPV12</stp>
        <stp>ERICB SS Equity</stp>
        <stp>PX_YEST_CLOSE</stp>
        <stp>[Crispin Spreadsheet.xlsx]OPE!R28C6</stp>
        <tr r="F28" s="7"/>
      </tp>
      <tp t="s">
        <v>EUR</v>
        <stp/>
        <stp>##V3_BDPV12</stp>
        <stp>FORTUM FH Equity</stp>
        <stp>CRNCY</stp>
        <stp>[Crispin Spreadsheet.xlsx]OEI!R76C4</stp>
        <tr r="D76" s="1"/>
      </tp>
      <tp t="s">
        <v>EUR</v>
        <stp/>
        <stp>##V3_BDPV12</stp>
        <stp>ONTEX BB Equity</stp>
        <stp>CRNCY</stp>
        <stp>[Crispin Spreadsheet.xlsx]OEI!R42C4</stp>
        <tr r="D42" s="1"/>
      </tp>
      <tp>
        <v>1.0417000000000001</v>
        <stp/>
        <stp>##V3_BDPV12</stp>
        <stp>EURUSD Curncy</stp>
        <stp>LAST_PRICE</stp>
        <stp>[Crispin Spreadsheet.xlsx]SWAN!R170C7</stp>
        <tr r="G170" s="3"/>
      </tp>
      <tp>
        <v>34.58</v>
        <stp/>
        <stp>##V3_BDPV12</stp>
        <stp>TCEHY US Equity</stp>
        <stp>PX_YEST_CLOSE</stp>
        <stp>[Crispin Spreadsheet.xlsx]OEI!R801C6</stp>
        <tr r="F801" s="1"/>
      </tp>
      <tp>
        <v>231</v>
        <stp/>
        <stp>##V3_BDPV12</stp>
        <stp>GETIB SS Equity</stp>
        <stp>PX_YEST_CLOSE</stp>
        <stp>[Crispin Spreadsheet.xlsx]OEI!R400C6</stp>
        <tr r="F400" s="1"/>
      </tp>
      <tp>
        <v>1.78</v>
        <stp/>
        <stp>##V3_BDPV12</stp>
        <stp>SUPV US Equity</stp>
        <stp>PX_YEST_CLOSE</stp>
        <stp>[Crispin Spreadsheet.xlsx]OEI!R726C6</stp>
        <tr r="F726" s="1"/>
      </tp>
      <tp t="s">
        <v>GBp</v>
        <stp/>
        <stp>##V3_BDPV12</stp>
        <stp>SBRY LN Equity</stp>
        <stp>CRNCY</stp>
        <stp>[Crispin Spreadsheet.xlsx]OEI!R547C4</stp>
        <tr r="D547" s="1"/>
      </tp>
      <tp>
        <v>151.05000000000001</v>
        <stp/>
        <stp>##V3_BDPV12</stp>
        <stp>TMUS US Equity</stp>
        <stp>PX_YEST_CLOSE</stp>
        <stp>[Crispin Spreadsheet.xlsx]OEI!R803C6</stp>
        <tr r="F803" s="1"/>
      </tp>
      <tp>
        <v>450.9</v>
        <stp/>
        <stp>##V3_BDPV12</stp>
        <stp>ZURN SW Equity</stp>
        <stp>PX_YEST_CLOSE</stp>
        <stp>[Crispin Spreadsheet.xlsx]OEI!R440C6</stp>
        <tr r="F440" s="1"/>
      </tp>
      <tp t="s">
        <v>GBp</v>
        <stp/>
        <stp>##V3_BDPV12</stp>
        <stp>SSPG LN Equity</stp>
        <stp>CRNCY</stp>
        <stp>[Crispin Spreadsheet.xlsx]OEI!R615C4</stp>
        <tr r="D615" s="1"/>
      </tp>
      <tp>
        <v>8.2200000000000006</v>
        <stp/>
        <stp>##V3_BDPV12</stp>
        <stp>AGRO US Equity</stp>
        <stp>PX_YEST_CLOSE</stp>
        <stp>[Crispin Spreadsheet.xlsx]OEI!R644C6</stp>
        <tr r="F644" s="1"/>
      </tp>
      <tp t="s">
        <v>GBp</v>
        <stp/>
        <stp>##V3_BDPV12</stp>
        <stp>HMSO LN Equity</stp>
        <stp>CRNCY</stp>
        <stp>[Crispin Spreadsheet.xlsx]OEI!R516C4</stp>
        <tr r="D516" s="1"/>
      </tp>
      <tp t="s">
        <v>GBp</v>
        <stp/>
        <stp>##V3_BDPV12</stp>
        <stp>AUTO LN Equity</stp>
        <stp>CRNCY</stp>
        <stp>[Crispin Spreadsheet.xlsx]OEI!R461C4</stp>
        <tr r="D461" s="1"/>
      </tp>
      <tp t="s">
        <v>GBp</v>
        <stp/>
        <stp>##V3_BDPV12</stp>
        <stp>EXPN LN Equity</stp>
        <stp>CRNCY</stp>
        <stp>[Crispin Spreadsheet.xlsx]OEI!R505C4</stp>
        <tr r="D505" s="1"/>
      </tp>
      <tp>
        <v>21.46</v>
        <stp/>
        <stp>##V3_BDPV12</stp>
        <stp>ABX CN Equity</stp>
        <stp>LAST_PRICE</stp>
        <stp>[Crispin Spreadsheet.xlsx]SWAN!R16C7</stp>
        <tr r="G16" s="3"/>
      </tp>
      <tp>
        <v>5.53</v>
        <stp/>
        <stp>##V3_BDPV12</stp>
        <stp>656 HK Equity</stp>
        <stp>LAST_PRICE</stp>
        <stp>[Crispin Spreadsheet.xlsx]OEI!R206C7</stp>
        <tr r="G206" s="1"/>
      </tp>
      <tp t="s">
        <v>GBp</v>
        <stp/>
        <stp>##V3_BDPV12</stp>
        <stp>LFLOPMG LN Equity</stp>
        <stp>CRNCY</stp>
        <stp>[Crispin Spreadsheet.xlsx]OEI!R583C4</stp>
        <tr r="D583" s="1"/>
      </tp>
      <tp t="s">
        <v>EUR</v>
        <stp/>
        <stp>##V3_BDPV12</stp>
        <stp>TYRES FH Equity</stp>
        <stp>CRNCY</stp>
        <stp>[Crispin Spreadsheet.xlsx]OEI!R81C4</stp>
        <tr r="D81" s="1"/>
      </tp>
      <tp t="s">
        <v>GBP</v>
        <stp/>
        <stp>##V3_BDPV12</stp>
        <stp>GB00BNNGP775 Govt</stp>
        <stp>CRNCY</stp>
        <stp>[Crispin Spreadsheet.xlsx]SWAN!R161C4</stp>
        <tr r="D161" s="3"/>
      </tp>
      <tp>
        <v>8.4550000000000001</v>
        <stp/>
        <stp>##V3_BDPV12</stp>
        <stp>SLCJY US Equity</stp>
        <stp>PX_YEST_CLOSE</stp>
        <stp>[Crispin Spreadsheet.xlsx]OPE!R65C6</stp>
        <tr r="F65" s="7"/>
      </tp>
      <tp>
        <v>8.1450999999999993</v>
        <stp/>
        <stp>##V3_BDPV12</stp>
        <stp>EURHKD Curncy</stp>
        <stp>LAST_PRICE</stp>
        <stp>[Crispin Spreadsheet.xlsx]OEI!R214C13</stp>
        <tr r="M214" s="1"/>
      </tp>
      <tp>
        <v>8.1450999999999993</v>
        <stp/>
        <stp>##V3_BDPV12</stp>
        <stp>EURHKD Curncy</stp>
        <stp>LAST_PRICE</stp>
        <stp>[Crispin Spreadsheet.xlsx]OEI!R215C13</stp>
        <tr r="M215" s="1"/>
      </tp>
      <tp>
        <v>8.1450999999999993</v>
        <stp/>
        <stp>##V3_BDPV12</stp>
        <stp>EURHKD Curncy</stp>
        <stp>LAST_PRICE</stp>
        <stp>[Crispin Spreadsheet.xlsx]OEI!R216C13</stp>
        <tr r="M216" s="1"/>
      </tp>
      <tp>
        <v>8.1450999999999993</v>
        <stp/>
        <stp>##V3_BDPV12</stp>
        <stp>EURHKD Curncy</stp>
        <stp>LAST_PRICE</stp>
        <stp>[Crispin Spreadsheet.xlsx]OEI!R217C13</stp>
        <tr r="M217" s="1"/>
      </tp>
      <tp>
        <v>8.1450999999999993</v>
        <stp/>
        <stp>##V3_BDPV12</stp>
        <stp>EURHKD Curncy</stp>
        <stp>LAST_PRICE</stp>
        <stp>[Crispin Spreadsheet.xlsx]OEI!R210C13</stp>
        <tr r="M210" s="1"/>
      </tp>
      <tp>
        <v>8.1450999999999993</v>
        <stp/>
        <stp>##V3_BDPV12</stp>
        <stp>EURHKD Curncy</stp>
        <stp>LAST_PRICE</stp>
        <stp>[Crispin Spreadsheet.xlsx]OEI!R211C13</stp>
        <tr r="M211" s="1"/>
      </tp>
      <tp>
        <v>8.1450999999999993</v>
        <stp/>
        <stp>##V3_BDPV12</stp>
        <stp>EURHKD Curncy</stp>
        <stp>LAST_PRICE</stp>
        <stp>[Crispin Spreadsheet.xlsx]OEI!R212C13</stp>
        <tr r="M212" s="1"/>
      </tp>
      <tp>
        <v>8.1450999999999993</v>
        <stp/>
        <stp>##V3_BDPV12</stp>
        <stp>EURHKD Curncy</stp>
        <stp>LAST_PRICE</stp>
        <stp>[Crispin Spreadsheet.xlsx]OEI!R213C13</stp>
        <tr r="M213" s="1"/>
      </tp>
      <tp>
        <v>8.1450999999999993</v>
        <stp/>
        <stp>##V3_BDPV12</stp>
        <stp>EURHKD Curncy</stp>
        <stp>LAST_PRICE</stp>
        <stp>[Crispin Spreadsheet.xlsx]OEI!R208C13</stp>
        <tr r="M208" s="1"/>
      </tp>
      <tp>
        <v>8.1450999999999993</v>
        <stp/>
        <stp>##V3_BDPV12</stp>
        <stp>EURHKD Curncy</stp>
        <stp>LAST_PRICE</stp>
        <stp>[Crispin Spreadsheet.xlsx]OEI!R209C13</stp>
        <tr r="M209" s="1"/>
      </tp>
      <tp>
        <v>8.1450999999999993</v>
        <stp/>
        <stp>##V3_BDPV12</stp>
        <stp>EURHKD Curncy</stp>
        <stp>LAST_PRICE</stp>
        <stp>[Crispin Spreadsheet.xlsx]OEI!R204C13</stp>
        <tr r="M204" s="1"/>
      </tp>
      <tp>
        <v>8.1450999999999993</v>
        <stp/>
        <stp>##V3_BDPV12</stp>
        <stp>EURHKD Curncy</stp>
        <stp>LAST_PRICE</stp>
        <stp>[Crispin Spreadsheet.xlsx]OEI!R205C13</stp>
        <tr r="M205" s="1"/>
      </tp>
      <tp>
        <v>8.1450999999999993</v>
        <stp/>
        <stp>##V3_BDPV12</stp>
        <stp>EURHKD Curncy</stp>
        <stp>LAST_PRICE</stp>
        <stp>[Crispin Spreadsheet.xlsx]OEI!R206C13</stp>
        <tr r="M206" s="1"/>
      </tp>
      <tp>
        <v>8.1450999999999993</v>
        <stp/>
        <stp>##V3_BDPV12</stp>
        <stp>EURHKD Curncy</stp>
        <stp>LAST_PRICE</stp>
        <stp>[Crispin Spreadsheet.xlsx]OEI!R207C13</stp>
        <tr r="M207" s="1"/>
      </tp>
      <tp>
        <v>8.1450999999999993</v>
        <stp/>
        <stp>##V3_BDPV12</stp>
        <stp>EURHKD Curncy</stp>
        <stp>LAST_PRICE</stp>
        <stp>[Crispin Spreadsheet.xlsx]OEI!R201C13</stp>
        <tr r="M201" s="1"/>
      </tp>
      <tp>
        <v>8.1450999999999993</v>
        <stp/>
        <stp>##V3_BDPV12</stp>
        <stp>EURHKD Curncy</stp>
        <stp>LAST_PRICE</stp>
        <stp>[Crispin Spreadsheet.xlsx]OEI!R202C13</stp>
        <tr r="M202" s="1"/>
      </tp>
      <tp>
        <v>8.1450999999999993</v>
        <stp/>
        <stp>##V3_BDPV12</stp>
        <stp>EURHKD Curncy</stp>
        <stp>LAST_PRICE</stp>
        <stp>[Crispin Spreadsheet.xlsx]OEI!R203C13</stp>
        <tr r="M203" s="1"/>
      </tp>
      <tp>
        <v>406.78</v>
        <stp/>
        <stp>##V3_BDPV12</stp>
        <stp>EURHUF Curncy</stp>
        <stp>LAST_PRICE</stp>
        <stp>[Crispin Spreadsheet.xlsx]OEI!R220C13</stp>
        <tr r="M220" s="1"/>
      </tp>
      <tp>
        <v>406.78</v>
        <stp/>
        <stp>##V3_BDPV12</stp>
        <stp>EURHUF Curncy</stp>
        <stp>LAST_PRICE</stp>
        <stp>[Crispin Spreadsheet.xlsx]OEI!R221C13</stp>
        <tr r="M221" s="1"/>
      </tp>
      <tp t="s">
        <v>GBp</v>
        <stp/>
        <stp>##V3_BDPV12</stp>
        <stp>IBST LN Equity</stp>
        <stp>CRNCY</stp>
        <stp>[Crispin Spreadsheet.xlsx]OEI!R527C4</stp>
        <tr r="D527" s="1"/>
      </tp>
      <tp t="s">
        <v>EUR</v>
        <stp/>
        <stp>##V3_BDPV12</stp>
        <stp>BMPS IM Equity</stp>
        <stp>CRNCY</stp>
        <stp>[Crispin Spreadsheet.xlsx]OEI!R237C4</stp>
        <tr r="D237" s="1"/>
      </tp>
      <tp t="s">
        <v>GBp</v>
        <stp/>
        <stp>##V3_BDPV12</stp>
        <stp>PLUS LN Equity</stp>
        <stp>CRNCY</stp>
        <stp>[Crispin Spreadsheet.xlsx]OEI!R581C4</stp>
        <tr r="D581" s="1"/>
      </tp>
      <tp>
        <v>1813</v>
        <stp/>
        <stp>##V3_BDPV12</stp>
        <stp>WEIR LN Equity</stp>
        <stp>PX_YEST_CLOSE</stp>
        <stp>[Crispin Spreadsheet.xlsx]OEI!R623C6</stp>
        <tr r="F623" s="1"/>
      </tp>
      <tp>
        <v>366.5</v>
        <stp/>
        <stp>##V3_BDPV12</stp>
        <stp>EQNR NO Equity</stp>
        <stp>PX_YEST_CLOSE</stp>
        <stp>[Crispin Spreadsheet.xlsx]OEI!R345C6</stp>
        <tr r="F345" s="1"/>
      </tp>
      <tp>
        <v>113</v>
        <stp/>
        <stp>##V3_BDPV12</stp>
        <stp>NESN SW Equity</stp>
        <stp>PX_YEST_CLOSE</stp>
        <stp>[Crispin Spreadsheet.xlsx]OEI!R430C6</stp>
        <tr r="F430" s="1"/>
      </tp>
      <tp>
        <v>3251</v>
        <stp/>
        <stp>##V3_BDPV12</stp>
        <stp>GIVN SW Equity</stp>
        <stp>PX_YEST_CLOSE</stp>
        <stp>[Crispin Spreadsheet.xlsx]OEI!R425C6</stp>
        <tr r="F425" s="1"/>
      </tp>
      <tp t="s">
        <v>USD</v>
        <stp/>
        <stp>##V3_BDPV12</stp>
        <stp>ERIC US Equity</stp>
        <stp>CRNCY</stp>
        <stp>[Crispin Spreadsheet.xlsx]OEI!R800C4</stp>
        <tr r="D800" s="1"/>
      </tp>
      <tp>
        <v>4360</v>
        <stp/>
        <stp>##V3_BDPV12</stp>
        <stp>8001 JT Equity</stp>
        <stp>PX_YEST_CLOSE</stp>
        <stp>[Crispin Spreadsheet.xlsx]FDXC!R92C6</stp>
        <tr r="F92" s="8"/>
      </tp>
      <tp t="s">
        <v>USD</v>
        <stp/>
        <stp>##V3_BDPV12</stp>
        <stp>QCOM US Equity</stp>
        <stp>CRNCY</stp>
        <stp>[Crispin Spreadsheet.xlsx]OEI!R786C4</stp>
        <tr r="D786" s="1"/>
      </tp>
      <tp t="s">
        <v>USD</v>
        <stp/>
        <stp>##V3_BDPV12</stp>
        <stp>CZOO US Equity</stp>
        <stp>CRNCY</stp>
        <stp>[Crispin Spreadsheet.xlsx]OEI!R676C4</stp>
        <tr r="D676" s="1"/>
      </tp>
      <tp t="s">
        <v>USD</v>
        <stp/>
        <stp>##V3_BDPV12</stp>
        <stp>ROSN LI Equity</stp>
        <stp>CRNCY</stp>
        <stp>[Crispin Spreadsheet.xlsx]OEI!R600C4</stp>
        <tr r="D600" s="1"/>
      </tp>
      <tp t="s">
        <v>USD</v>
        <stp/>
        <stp>##V3_BDPV12</stp>
        <stp>PTON US Equity</stp>
        <stp>CRNCY</stp>
        <stp>[Crispin Spreadsheet.xlsx]OEI!R776C4</stp>
        <tr r="D776" s="1"/>
      </tp>
      <tp t="s">
        <v>EUR</v>
        <stp/>
        <stp>##V3_BDPV12</stp>
        <stp>GXA Index</stp>
        <stp>CRNCY</stp>
        <stp>[Crispin Spreadsheet.xlsx]OEI!R145C4</stp>
        <tr r="D145" s="1"/>
      </tp>
      <tp>
        <v>254</v>
        <stp/>
        <stp>##V3_BDPV12</stp>
        <stp>NWG LN Equity</stp>
        <stp>LAST_PRICE</stp>
        <stp>[Crispin Spreadsheet.xlsx]OPUS!R65C7</stp>
        <tr r="G65" s="6"/>
      </tp>
      <tp>
        <v>257</v>
        <stp/>
        <stp>##V3_BDPV12</stp>
        <stp>ONT LN Equity</stp>
        <stp>LAST_PRICE</stp>
        <stp>[Crispin Spreadsheet.xlsx]FDXC!R56C7</stp>
        <tr r="G56" s="8"/>
      </tp>
      <tp t="s">
        <v>#N/A Real Time</v>
        <stp/>
        <stp>##V3_BDPV12</stp>
        <stp>ROSN LI Equity</stp>
        <stp>LAST_PRICE</stp>
        <stp>[Crispin Spreadsheet.xlsx]FDXC!R62C7</stp>
        <tr r="G62" s="8"/>
      </tp>
      <tp t="s">
        <v>NOK</v>
        <stp/>
        <stp>##V3_BDPV12</stp>
        <stp>AKRBP NO Equity</stp>
        <stp>CRNCY</stp>
        <stp>[Crispin Spreadsheet.xlsx]OPE!R16C4</stp>
        <tr r="D16" s="7"/>
      </tp>
      <tp t="s">
        <v>GBP</v>
        <stp/>
        <stp>##V3_BDPV12</stp>
        <stp>GB00BFMCN652 Govt</stp>
        <stp>CRNCY</stp>
        <stp>[Crispin Spreadsheet.xlsx]SWAN!R163C4</stp>
        <tr r="D163" s="3"/>
      </tp>
      <tp>
        <v>47.77</v>
        <stp/>
        <stp>##V3_BDPV12</stp>
        <stp>NESTE FH Equity</stp>
        <stp>PX_YEST_CLOSE</stp>
        <stp>[Crispin Spreadsheet.xlsx]OEI!R79C6</stp>
        <tr r="F79" s="1"/>
      </tp>
      <tp>
        <v>126.9</v>
        <stp/>
        <stp>##V3_BDPV12</stp>
        <stp>BT/A LN Equity</stp>
        <stp>PX_YEST_CLOSE</stp>
        <stp>[Crispin Spreadsheet.xlsx]FDXC!R44C6</stp>
        <tr r="F44" s="8"/>
      </tp>
      <tp>
        <v>59.84</v>
        <stp/>
        <stp>##V3_BDPV12</stp>
        <stp>FWONK US Equity</stp>
        <stp>PX_YEST_CLOSE</stp>
        <stp>[Crispin Spreadsheet.xlsx]OEI!R745C6</stp>
        <tr r="F745" s="1"/>
      </tp>
      <tp>
        <v>46.31</v>
        <stp/>
        <stp>##V3_BDPV12</stp>
        <stp>LLOY LN Equity</stp>
        <stp>PX_YEST_CLOSE</stp>
        <stp>[Crispin Spreadsheet.xlsx]OEI!R556C6</stp>
        <tr r="F556" s="1"/>
      </tp>
      <tp t="s">
        <v>GBp</v>
        <stp/>
        <stp>##V3_BDPV12</stp>
        <stp>FLTR LN Equity</stp>
        <stp>CRNCY</stp>
        <stp>[Crispin Spreadsheet.xlsx]OEI!R573C4</stp>
        <tr r="D573" s="1"/>
      </tp>
      <tp>
        <v>2607</v>
        <stp/>
        <stp>##V3_BDPV12</stp>
        <stp>9744 JT Equity</stp>
        <stp>PX_YEST_CLOSE</stp>
        <stp>[Crispin Spreadsheet.xlsx]SWAN!R38C6</stp>
        <tr r="F38" s="3"/>
      </tp>
      <tp t="s">
        <v>USD</v>
        <stp/>
        <stp>##V3_BDPV12</stp>
        <stp>SONY US Equity</stp>
        <stp>CRNCY</stp>
        <stp>[Crispin Spreadsheet.xlsx]OEI!R794C4</stp>
        <tr r="D794" s="1"/>
      </tp>
      <tp t="s">
        <v>USD</v>
        <stp/>
        <stp>##V3_BDPV12</stp>
        <stp>OTPD LI Equity</stp>
        <stp>CRNCY</stp>
        <stp>[Crispin Spreadsheet.xlsx]OEI!R570C4</stp>
        <tr r="D570" s="1"/>
      </tp>
      <tp>
        <v>14.86</v>
        <stp/>
        <stp>##V3_BDPV12</stp>
        <stp>SSRM US Equity</stp>
        <stp>PX_YEST_CLOSE</stp>
        <stp>[Crispin Spreadsheet.xlsx]OEI!R796C6</stp>
        <tr r="F796" s="1"/>
      </tp>
      <tp>
        <v>979</v>
        <stp/>
        <stp>##V3_BDPV12</stp>
        <stp>PSON LN Equity</stp>
        <stp>PX_YEST_CLOSE</stp>
        <stp>[Crispin Spreadsheet.xlsx]OEI!R576C6</stp>
        <tr r="F576" s="1"/>
      </tp>
      <tp>
        <v>1.179</v>
        <stp/>
        <stp>##V3_BDPV12</stp>
        <stp>ARYN SW Equity</stp>
        <stp>PX_YEST_CLOSE</stp>
        <stp>[Crispin Spreadsheet.xlsx]OEI!R419C6</stp>
        <tr r="F419" s="1"/>
      </tp>
      <tp t="s">
        <v>CHF</v>
        <stp/>
        <stp>##V3_BDPV12</stp>
        <stp>SIKA SW Equity</stp>
        <stp>CRNCY</stp>
        <stp>[Crispin Spreadsheet.xlsx]OEI!R435C4</stp>
        <tr r="D435" s="1"/>
      </tp>
      <tp>
        <v>73.47</v>
        <stp/>
        <stp>##V3_BDPV12</stp>
        <stp>ATVI US Equity</stp>
        <stp>PX_YEST_CLOSE</stp>
        <stp>[Crispin Spreadsheet.xlsx]OEI!R642C6</stp>
        <tr r="F642" s="1"/>
      </tp>
      <tp t="s">
        <v>USD</v>
        <stp/>
        <stp>##V3_BDPV12</stp>
        <stp>AGCO US Equity</stp>
        <stp>CRNCY</stp>
        <stp>[Crispin Spreadsheet.xlsx]OEI!R649C4</stp>
        <tr r="D649" s="1"/>
      </tp>
      <tp t="s">
        <v>CHF</v>
        <stp/>
        <stp>##V3_BDPV12</stp>
        <stp>KNIN SW Equity</stp>
        <stp>CRNCY</stp>
        <stp>[Crispin Spreadsheet.xlsx]OEI!R427C4</stp>
        <tr r="D427" s="1"/>
      </tp>
      <tp t="s">
        <v>USD</v>
        <stp/>
        <stp>##V3_BDPV12</stp>
        <stp>MELI US Equity</stp>
        <stp>CRNCY</stp>
        <stp>[Crispin Spreadsheet.xlsx]OEI!R756C4</stp>
        <tr r="D756" s="1"/>
      </tp>
      <tp>
        <v>58.5</v>
        <stp/>
        <stp>##V3_BDPV12</stp>
        <stp>SSABA SS Equity</stp>
        <stp>PX_YEST_CLOSE</stp>
        <stp>[Crispin Spreadsheet.xlsx]OEI!R409C6</stp>
        <tr r="F409" s="1"/>
      </tp>
      <tp>
        <v>803.5</v>
        <stp/>
        <stp>##V3_BDPV12</stp>
        <stp>BVIC LN Equity</stp>
        <stp>PX_YEST_CLOSE</stp>
        <stp>[Crispin Spreadsheet.xlsx]OEI!R480C6</stp>
        <tr r="F480" s="1"/>
      </tp>
      <tp>
        <v>55</v>
        <stp/>
        <stp>##V3_BDPV12</stp>
        <stp>SAVE FP Equity</stp>
        <stp>LAST_PRICE</stp>
        <stp>[Crispin Spreadsheet.xlsx]SWAN!R27C7</stp>
        <tr r="G27" s="3"/>
      </tp>
      <tp>
        <v>1583</v>
        <stp/>
        <stp>##V3_BDPV12</stp>
        <stp>ABF LN Equity</stp>
        <stp>LAST_PRICE</stp>
        <stp>[Crispin Spreadsheet.xlsx]OPUS!R47C7</stp>
        <tr r="G47" s="6"/>
      </tp>
      <tp>
        <v>9.67</v>
        <stp/>
        <stp>##V3_BDPV12</stp>
        <stp>175 HK Equity</stp>
        <stp>LAST_PRICE</stp>
        <stp>[Crispin Spreadsheet.xlsx]OEI!R207C7</stp>
        <tr r="G207" s="1"/>
      </tp>
      <tp t="s">
        <v>EUR</v>
        <stp/>
        <stp>##V3_BDPV12</stp>
        <stp>TUI1 GY Equity</stp>
        <stp>CRNCY</stp>
        <stp>[Crispin Spreadsheet.xlsx]OEI!R188C4</stp>
        <tr r="D188" s="1"/>
      </tp>
      <tp>
        <v>144.47</v>
        <stp/>
        <stp>##V3_BDPV12</stp>
        <stp>EURJPY Curncy</stp>
        <stp>LAST_PRICE</stp>
        <stp>[Crispin Spreadsheet.xlsx]OEI!R288C13</stp>
        <tr r="M288" s="1"/>
      </tp>
      <tp>
        <v>144.47</v>
        <stp/>
        <stp>##V3_BDPV12</stp>
        <stp>EURJPY Curncy</stp>
        <stp>LAST_PRICE</stp>
        <stp>[Crispin Spreadsheet.xlsx]OEI!R289C13</stp>
        <tr r="M289" s="1"/>
      </tp>
      <tp>
        <v>144.47</v>
        <stp/>
        <stp>##V3_BDPV12</stp>
        <stp>EURJPY Curncy</stp>
        <stp>LAST_PRICE</stp>
        <stp>[Crispin Spreadsheet.xlsx]OEI!R284C13</stp>
        <tr r="M284" s="1"/>
      </tp>
      <tp>
        <v>144.47</v>
        <stp/>
        <stp>##V3_BDPV12</stp>
        <stp>EURJPY Curncy</stp>
        <stp>LAST_PRICE</stp>
        <stp>[Crispin Spreadsheet.xlsx]OEI!R285C13</stp>
        <tr r="M285" s="1"/>
      </tp>
      <tp>
        <v>144.47</v>
        <stp/>
        <stp>##V3_BDPV12</stp>
        <stp>EURJPY Curncy</stp>
        <stp>LAST_PRICE</stp>
        <stp>[Crispin Spreadsheet.xlsx]OEI!R286C13</stp>
        <tr r="M286" s="1"/>
      </tp>
      <tp>
        <v>144.47</v>
        <stp/>
        <stp>##V3_BDPV12</stp>
        <stp>EURJPY Curncy</stp>
        <stp>LAST_PRICE</stp>
        <stp>[Crispin Spreadsheet.xlsx]OEI!R287C13</stp>
        <tr r="M287" s="1"/>
      </tp>
      <tp>
        <v>144.47</v>
        <stp/>
        <stp>##V3_BDPV12</stp>
        <stp>EURJPY Curncy</stp>
        <stp>LAST_PRICE</stp>
        <stp>[Crispin Spreadsheet.xlsx]OEI!R280C13</stp>
        <tr r="M280" s="1"/>
      </tp>
      <tp>
        <v>144.47</v>
        <stp/>
        <stp>##V3_BDPV12</stp>
        <stp>EURJPY Curncy</stp>
        <stp>LAST_PRICE</stp>
        <stp>[Crispin Spreadsheet.xlsx]OEI!R281C13</stp>
        <tr r="M281" s="1"/>
      </tp>
      <tp>
        <v>144.47</v>
        <stp/>
        <stp>##V3_BDPV12</stp>
        <stp>EURJPY Curncy</stp>
        <stp>LAST_PRICE</stp>
        <stp>[Crispin Spreadsheet.xlsx]OEI!R282C13</stp>
        <tr r="M282" s="1"/>
      </tp>
      <tp>
        <v>144.47</v>
        <stp/>
        <stp>##V3_BDPV12</stp>
        <stp>EURJPY Curncy</stp>
        <stp>LAST_PRICE</stp>
        <stp>[Crispin Spreadsheet.xlsx]OEI!R283C13</stp>
        <tr r="M283" s="1"/>
      </tp>
      <tp>
        <v>144.47</v>
        <stp/>
        <stp>##V3_BDPV12</stp>
        <stp>EURJPY Curncy</stp>
        <stp>LAST_PRICE</stp>
        <stp>[Crispin Spreadsheet.xlsx]OEI!R298C13</stp>
        <tr r="M298" s="1"/>
      </tp>
      <tp>
        <v>144.47</v>
        <stp/>
        <stp>##V3_BDPV12</stp>
        <stp>EURJPY Curncy</stp>
        <stp>LAST_PRICE</stp>
        <stp>[Crispin Spreadsheet.xlsx]OEI!R299C13</stp>
        <tr r="M299" s="1"/>
      </tp>
      <tp>
        <v>144.47</v>
        <stp/>
        <stp>##V3_BDPV12</stp>
        <stp>EURJPY Curncy</stp>
        <stp>LAST_PRICE</stp>
        <stp>[Crispin Spreadsheet.xlsx]OEI!R294C13</stp>
        <tr r="M294" s="1"/>
      </tp>
      <tp>
        <v>144.47</v>
        <stp/>
        <stp>##V3_BDPV12</stp>
        <stp>EURJPY Curncy</stp>
        <stp>LAST_PRICE</stp>
        <stp>[Crispin Spreadsheet.xlsx]OEI!R295C13</stp>
        <tr r="M295" s="1"/>
      </tp>
      <tp>
        <v>144.47</v>
        <stp/>
        <stp>##V3_BDPV12</stp>
        <stp>EURJPY Curncy</stp>
        <stp>LAST_PRICE</stp>
        <stp>[Crispin Spreadsheet.xlsx]OEI!R296C13</stp>
        <tr r="M296" s="1"/>
      </tp>
      <tp>
        <v>144.47</v>
        <stp/>
        <stp>##V3_BDPV12</stp>
        <stp>EURJPY Curncy</stp>
        <stp>LAST_PRICE</stp>
        <stp>[Crispin Spreadsheet.xlsx]OEI!R297C13</stp>
        <tr r="M297" s="1"/>
      </tp>
      <tp>
        <v>144.47</v>
        <stp/>
        <stp>##V3_BDPV12</stp>
        <stp>EURJPY Curncy</stp>
        <stp>LAST_PRICE</stp>
        <stp>[Crispin Spreadsheet.xlsx]OEI!R290C13</stp>
        <tr r="M290" s="1"/>
      </tp>
      <tp>
        <v>144.47</v>
        <stp/>
        <stp>##V3_BDPV12</stp>
        <stp>EURJPY Curncy</stp>
        <stp>LAST_PRICE</stp>
        <stp>[Crispin Spreadsheet.xlsx]OEI!R291C13</stp>
        <tr r="M291" s="1"/>
      </tp>
      <tp>
        <v>144.47</v>
        <stp/>
        <stp>##V3_BDPV12</stp>
        <stp>EURJPY Curncy</stp>
        <stp>LAST_PRICE</stp>
        <stp>[Crispin Spreadsheet.xlsx]OEI!R292C13</stp>
        <tr r="M292" s="1"/>
      </tp>
      <tp>
        <v>144.47</v>
        <stp/>
        <stp>##V3_BDPV12</stp>
        <stp>EURJPY Curncy</stp>
        <stp>LAST_PRICE</stp>
        <stp>[Crispin Spreadsheet.xlsx]OEI!R293C13</stp>
        <tr r="M293" s="1"/>
      </tp>
      <tp>
        <v>144.47</v>
        <stp/>
        <stp>##V3_BDPV12</stp>
        <stp>EURJPY Curncy</stp>
        <stp>LAST_PRICE</stp>
        <stp>[Crispin Spreadsheet.xlsx]OEI!R258C13</stp>
        <tr r="M258" s="1"/>
      </tp>
      <tp>
        <v>144.47</v>
        <stp/>
        <stp>##V3_BDPV12</stp>
        <stp>EURJPY Curncy</stp>
        <stp>LAST_PRICE</stp>
        <stp>[Crispin Spreadsheet.xlsx]OEI!R259C13</stp>
        <tr r="M259" s="1"/>
      </tp>
      <tp>
        <v>144.47</v>
        <stp/>
        <stp>##V3_BDPV12</stp>
        <stp>EURJPY Curncy</stp>
        <stp>LAST_PRICE</stp>
        <stp>[Crispin Spreadsheet.xlsx]OEI!R254C13</stp>
        <tr r="M254" s="1"/>
      </tp>
      <tp>
        <v>144.47</v>
        <stp/>
        <stp>##V3_BDPV12</stp>
        <stp>EURJPY Curncy</stp>
        <stp>LAST_PRICE</stp>
        <stp>[Crispin Spreadsheet.xlsx]OEI!R255C13</stp>
        <tr r="M255" s="1"/>
      </tp>
      <tp>
        <v>144.47</v>
        <stp/>
        <stp>##V3_BDPV12</stp>
        <stp>EURJPY Curncy</stp>
        <stp>LAST_PRICE</stp>
        <stp>[Crispin Spreadsheet.xlsx]OEI!R256C13</stp>
        <tr r="M256" s="1"/>
      </tp>
      <tp>
        <v>144.47</v>
        <stp/>
        <stp>##V3_BDPV12</stp>
        <stp>EURJPY Curncy</stp>
        <stp>LAST_PRICE</stp>
        <stp>[Crispin Spreadsheet.xlsx]OEI!R257C13</stp>
        <tr r="M257" s="1"/>
      </tp>
      <tp>
        <v>144.47</v>
        <stp/>
        <stp>##V3_BDPV12</stp>
        <stp>EURJPY Curncy</stp>
        <stp>LAST_PRICE</stp>
        <stp>[Crispin Spreadsheet.xlsx]OEI!R253C13</stp>
        <tr r="M253" s="1"/>
      </tp>
      <tp>
        <v>144.47</v>
        <stp/>
        <stp>##V3_BDPV12</stp>
        <stp>EURJPY Curncy</stp>
        <stp>LAST_PRICE</stp>
        <stp>[Crispin Spreadsheet.xlsx]OEI!R268C13</stp>
        <tr r="M268" s="1"/>
      </tp>
      <tp>
        <v>144.47</v>
        <stp/>
        <stp>##V3_BDPV12</stp>
        <stp>EURJPY Curncy</stp>
        <stp>LAST_PRICE</stp>
        <stp>[Crispin Spreadsheet.xlsx]OEI!R269C13</stp>
        <tr r="M269" s="1"/>
      </tp>
      <tp>
        <v>144.47</v>
        <stp/>
        <stp>##V3_BDPV12</stp>
        <stp>EURJPY Curncy</stp>
        <stp>LAST_PRICE</stp>
        <stp>[Crispin Spreadsheet.xlsx]OEI!R264C13</stp>
        <tr r="M264" s="1"/>
      </tp>
      <tp>
        <v>144.47</v>
        <stp/>
        <stp>##V3_BDPV12</stp>
        <stp>EURJPY Curncy</stp>
        <stp>LAST_PRICE</stp>
        <stp>[Crispin Spreadsheet.xlsx]OEI!R265C13</stp>
        <tr r="M265" s="1"/>
      </tp>
      <tp>
        <v>144.47</v>
        <stp/>
        <stp>##V3_BDPV12</stp>
        <stp>EURJPY Curncy</stp>
        <stp>LAST_PRICE</stp>
        <stp>[Crispin Spreadsheet.xlsx]OEI!R266C13</stp>
        <tr r="M266" s="1"/>
      </tp>
      <tp>
        <v>144.47</v>
        <stp/>
        <stp>##V3_BDPV12</stp>
        <stp>EURJPY Curncy</stp>
        <stp>LAST_PRICE</stp>
        <stp>[Crispin Spreadsheet.xlsx]OEI!R267C13</stp>
        <tr r="M267" s="1"/>
      </tp>
      <tp>
        <v>144.47</v>
        <stp/>
        <stp>##V3_BDPV12</stp>
        <stp>EURJPY Curncy</stp>
        <stp>LAST_PRICE</stp>
        <stp>[Crispin Spreadsheet.xlsx]OEI!R260C13</stp>
        <tr r="M260" s="1"/>
      </tp>
      <tp>
        <v>144.47</v>
        <stp/>
        <stp>##V3_BDPV12</stp>
        <stp>EURJPY Curncy</stp>
        <stp>LAST_PRICE</stp>
        <stp>[Crispin Spreadsheet.xlsx]OEI!R261C13</stp>
        <tr r="M261" s="1"/>
      </tp>
      <tp>
        <v>144.47</v>
        <stp/>
        <stp>##V3_BDPV12</stp>
        <stp>EURJPY Curncy</stp>
        <stp>LAST_PRICE</stp>
        <stp>[Crispin Spreadsheet.xlsx]OEI!R262C13</stp>
        <tr r="M262" s="1"/>
      </tp>
      <tp>
        <v>144.47</v>
        <stp/>
        <stp>##V3_BDPV12</stp>
        <stp>EURJPY Curncy</stp>
        <stp>LAST_PRICE</stp>
        <stp>[Crispin Spreadsheet.xlsx]OEI!R263C13</stp>
        <tr r="M263" s="1"/>
      </tp>
      <tp>
        <v>144.47</v>
        <stp/>
        <stp>##V3_BDPV12</stp>
        <stp>EURJPY Curncy</stp>
        <stp>LAST_PRICE</stp>
        <stp>[Crispin Spreadsheet.xlsx]OEI!R278C13</stp>
        <tr r="M278" s="1"/>
      </tp>
      <tp>
        <v>144.47</v>
        <stp/>
        <stp>##V3_BDPV12</stp>
        <stp>EURJPY Curncy</stp>
        <stp>LAST_PRICE</stp>
        <stp>[Crispin Spreadsheet.xlsx]OEI!R279C13</stp>
        <tr r="M279" s="1"/>
      </tp>
      <tp>
        <v>144.47</v>
        <stp/>
        <stp>##V3_BDPV12</stp>
        <stp>EURJPY Curncy</stp>
        <stp>LAST_PRICE</stp>
        <stp>[Crispin Spreadsheet.xlsx]OEI!R274C13</stp>
        <tr r="M274" s="1"/>
      </tp>
      <tp>
        <v>144.47</v>
        <stp/>
        <stp>##V3_BDPV12</stp>
        <stp>EURJPY Curncy</stp>
        <stp>LAST_PRICE</stp>
        <stp>[Crispin Spreadsheet.xlsx]OEI!R275C13</stp>
        <tr r="M275" s="1"/>
      </tp>
      <tp>
        <v>144.47</v>
        <stp/>
        <stp>##V3_BDPV12</stp>
        <stp>EURJPY Curncy</stp>
        <stp>LAST_PRICE</stp>
        <stp>[Crispin Spreadsheet.xlsx]OEI!R276C13</stp>
        <tr r="M276" s="1"/>
      </tp>
      <tp>
        <v>144.47</v>
        <stp/>
        <stp>##V3_BDPV12</stp>
        <stp>EURJPY Curncy</stp>
        <stp>LAST_PRICE</stp>
        <stp>[Crispin Spreadsheet.xlsx]OEI!R277C13</stp>
        <tr r="M277" s="1"/>
      </tp>
      <tp>
        <v>144.47</v>
        <stp/>
        <stp>##V3_BDPV12</stp>
        <stp>EURJPY Curncy</stp>
        <stp>LAST_PRICE</stp>
        <stp>[Crispin Spreadsheet.xlsx]OEI!R270C13</stp>
        <tr r="M270" s="1"/>
      </tp>
      <tp>
        <v>144.47</v>
        <stp/>
        <stp>##V3_BDPV12</stp>
        <stp>EURJPY Curncy</stp>
        <stp>LAST_PRICE</stp>
        <stp>[Crispin Spreadsheet.xlsx]OEI!R271C13</stp>
        <tr r="M271" s="1"/>
      </tp>
      <tp>
        <v>144.47</v>
        <stp/>
        <stp>##V3_BDPV12</stp>
        <stp>EURJPY Curncy</stp>
        <stp>LAST_PRICE</stp>
        <stp>[Crispin Spreadsheet.xlsx]OEI!R272C13</stp>
        <tr r="M272" s="1"/>
      </tp>
      <tp>
        <v>144.47</v>
        <stp/>
        <stp>##V3_BDPV12</stp>
        <stp>EURJPY Curncy</stp>
        <stp>LAST_PRICE</stp>
        <stp>[Crispin Spreadsheet.xlsx]OEI!R273C13</stp>
        <tr r="M273" s="1"/>
      </tp>
      <tp>
        <v>144.47</v>
        <stp/>
        <stp>##V3_BDPV12</stp>
        <stp>EURJPY Curncy</stp>
        <stp>LAST_PRICE</stp>
        <stp>[Crispin Spreadsheet.xlsx]OEI!R308C13</stp>
        <tr r="M308" s="1"/>
      </tp>
      <tp>
        <v>144.47</v>
        <stp/>
        <stp>##V3_BDPV12</stp>
        <stp>EURJPY Curncy</stp>
        <stp>LAST_PRICE</stp>
        <stp>[Crispin Spreadsheet.xlsx]OEI!R309C13</stp>
        <tr r="M309" s="1"/>
      </tp>
      <tp>
        <v>144.47</v>
        <stp/>
        <stp>##V3_BDPV12</stp>
        <stp>EURJPY Curncy</stp>
        <stp>LAST_PRICE</stp>
        <stp>[Crispin Spreadsheet.xlsx]OEI!R304C13</stp>
        <tr r="M304" s="1"/>
      </tp>
      <tp>
        <v>144.47</v>
        <stp/>
        <stp>##V3_BDPV12</stp>
        <stp>EURJPY Curncy</stp>
        <stp>LAST_PRICE</stp>
        <stp>[Crispin Spreadsheet.xlsx]OEI!R305C13</stp>
        <tr r="M305" s="1"/>
      </tp>
      <tp>
        <v>144.47</v>
        <stp/>
        <stp>##V3_BDPV12</stp>
        <stp>EURJPY Curncy</stp>
        <stp>LAST_PRICE</stp>
        <stp>[Crispin Spreadsheet.xlsx]OEI!R306C13</stp>
        <tr r="M306" s="1"/>
      </tp>
      <tp>
        <v>144.47</v>
        <stp/>
        <stp>##V3_BDPV12</stp>
        <stp>EURJPY Curncy</stp>
        <stp>LAST_PRICE</stp>
        <stp>[Crispin Spreadsheet.xlsx]OEI!R307C13</stp>
        <tr r="M307" s="1"/>
      </tp>
      <tp>
        <v>144.47</v>
        <stp/>
        <stp>##V3_BDPV12</stp>
        <stp>EURJPY Curncy</stp>
        <stp>LAST_PRICE</stp>
        <stp>[Crispin Spreadsheet.xlsx]OEI!R300C13</stp>
        <tr r="M300" s="1"/>
      </tp>
      <tp>
        <v>144.47</v>
        <stp/>
        <stp>##V3_BDPV12</stp>
        <stp>EURJPY Curncy</stp>
        <stp>LAST_PRICE</stp>
        <stp>[Crispin Spreadsheet.xlsx]OEI!R301C13</stp>
        <tr r="M301" s="1"/>
      </tp>
      <tp>
        <v>144.47</v>
        <stp/>
        <stp>##V3_BDPV12</stp>
        <stp>EURJPY Curncy</stp>
        <stp>LAST_PRICE</stp>
        <stp>[Crispin Spreadsheet.xlsx]OEI!R302C13</stp>
        <tr r="M302" s="1"/>
      </tp>
      <tp>
        <v>144.47</v>
        <stp/>
        <stp>##V3_BDPV12</stp>
        <stp>EURJPY Curncy</stp>
        <stp>LAST_PRICE</stp>
        <stp>[Crispin Spreadsheet.xlsx]OEI!R303C13</stp>
        <tr r="M303" s="1"/>
      </tp>
      <tp>
        <v>144.47</v>
        <stp/>
        <stp>##V3_BDPV12</stp>
        <stp>EURJPY Curncy</stp>
        <stp>LAST_PRICE</stp>
        <stp>[Crispin Spreadsheet.xlsx]OEI!R310C13</stp>
        <tr r="M310" s="1"/>
      </tp>
      <tp>
        <v>144.47</v>
        <stp/>
        <stp>##V3_BDPV12</stp>
        <stp>EURJPY Curncy</stp>
        <stp>LAST_PRICE</stp>
        <stp>[Crispin Spreadsheet.xlsx]OEI!R899C13</stp>
        <tr r="M899" s="1"/>
      </tp>
      <tp>
        <v>144.47</v>
        <stp/>
        <stp>##V3_BDPV12</stp>
        <stp>EURJPY Curncy</stp>
        <stp>LAST_PRICE</stp>
        <stp>[Crispin Spreadsheet.xlsx]OEI!R836C13</stp>
        <tr r="M836" s="1"/>
      </tp>
      <tp t="s">
        <v>GBp</v>
        <stp/>
        <stp>##V3_BDPV12</stp>
        <stp>INVP LN Equity</stp>
        <stp>CRNCY</stp>
        <stp>[Crispin Spreadsheet.xlsx]OEI!R540C4</stp>
        <tr r="D540" s="1"/>
      </tp>
      <tp>
        <v>7.58</v>
        <stp/>
        <stp>##V3_BDPV12</stp>
        <stp>COTY US Equity</stp>
        <stp>PX_YEST_CLOSE</stp>
        <stp>[Crispin Spreadsheet.xlsx]OEI!R691C6</stp>
        <tr r="F691" s="1"/>
      </tp>
      <tp t="s">
        <v>GBp</v>
        <stp/>
        <stp>##V3_BDPV12</stp>
        <stp>ULVR LN Equity</stp>
        <stp>CRNCY</stp>
        <stp>[Crispin Spreadsheet.xlsx]OEI!R630C4</stp>
        <tr r="D630" s="1"/>
      </tp>
      <tp>
        <v>2091</v>
        <stp/>
        <stp>##V3_BDPV12</stp>
        <stp>JMAT LN Equity</stp>
        <stp>PX_YEST_CLOSE</stp>
        <stp>[Crispin Spreadsheet.xlsx]OEI!R549C6</stp>
        <tr r="F549" s="1"/>
      </tp>
      <tp>
        <v>7.28</v>
        <stp/>
        <stp>##V3_BDPV12</stp>
        <stp>PLTR US Equity</stp>
        <stp>PX_YEST_CLOSE</stp>
        <stp>[Crispin Spreadsheet.xlsx]OEI!R771C6</stp>
        <tr r="F771" s="1"/>
      </tp>
      <tp>
        <v>194.1</v>
        <stp/>
        <stp>##V3_BDPV12</stp>
        <stp>SFOR LN Equity</stp>
        <stp>PX_YEST_CLOSE</stp>
        <stp>[Crispin Spreadsheet.xlsx]OEI!R497C6</stp>
        <tr r="F497" s="1"/>
      </tp>
      <tp t="s">
        <v>SEK</v>
        <stp/>
        <stp>##V3_BDPV12</stp>
        <stp>VOLVB SS Equity</stp>
        <stp>CRNCY</stp>
        <stp>[Crispin Spreadsheet.xlsx]OEI!R412C4</stp>
        <tr r="D412" s="1"/>
      </tp>
      <tp t="s">
        <v>SEK</v>
        <stp/>
        <stp>##V3_BDPV12</stp>
        <stp>SAND SS Equity</stp>
        <stp>CRNCY</stp>
        <stp>[Crispin Spreadsheet.xlsx]OEI!R405C4</stp>
        <tr r="D405" s="1"/>
      </tp>
      <tp>
        <v>19.45</v>
        <stp/>
        <stp>##V3_BDPV12</stp>
        <stp>EURN US Equity</stp>
        <stp>PX_YEST_CLOSE</stp>
        <stp>[Crispin Spreadsheet.xlsx]OEI!R707C6</stp>
        <tr r="F707" s="1"/>
      </tp>
      <tp t="s">
        <v>USD</v>
        <stp/>
        <stp>##V3_BDPV12</stp>
        <stp>ORCL US Equity</stp>
        <stp>CRNCY</stp>
        <stp>[Crispin Spreadsheet.xlsx]OEI!R768C4</stp>
        <tr r="D768" s="1"/>
      </tp>
      <tp t="s">
        <v>MYR</v>
        <stp/>
        <stp>##V3_BDPV12</stp>
        <stp>HAPL MK Equity</stp>
        <stp>CRNCY</stp>
        <stp>[Crispin Spreadsheet.xlsx]OEI!R313C4</stp>
        <tr r="D313" s="1"/>
      </tp>
      <tp t="s">
        <v>EUR</v>
        <stp/>
        <stp>##V3_BDPV12</stp>
        <stp>EOAN GY Equity</stp>
        <stp>CRNCY</stp>
        <stp>[Crispin Spreadsheet.xlsx]OEI!R160C4</stp>
        <tr r="D160" s="1"/>
      </tp>
      <tp t="s">
        <v>USD</v>
        <stp/>
        <stp>##V3_BDPV12</stp>
        <stp>SMSN LI Equity</stp>
        <stp>CRNCY</stp>
        <stp>[Crispin Spreadsheet.xlsx]OEI!R602C4</stp>
        <tr r="D602" s="1"/>
      </tp>
      <tp>
        <v>30.02</v>
        <stp/>
        <stp>##V3_BDPV12</stp>
        <stp>AIXA GY Equity</stp>
        <stp>PX_YEST_CLOSE</stp>
        <stp>[Crispin Spreadsheet.xlsx]OEI!R147C6</stp>
        <tr r="F147" s="1"/>
      </tp>
      <tp>
        <v>59.11</v>
        <stp/>
        <stp>##V3_BDPV12</stp>
        <stp>PRX NA Equity</stp>
        <stp>LAST_PRICE</stp>
        <stp>[Crispin Spreadsheet.xlsx]SWAN!R45C7</stp>
        <tr r="G45" s="3"/>
      </tp>
      <tp>
        <v>3.39</v>
        <stp/>
        <stp>##V3_BDPV12</stp>
        <stp>857 HK Equity</stp>
        <stp>LAST_PRICE</stp>
        <stp>[Crispin Spreadsheet.xlsx]OEI!R212C7</stp>
        <tr r="G212" s="1"/>
      </tp>
      <tp t="s">
        <v>DKK</v>
        <stp/>
        <stp>##V3_BDPV12</stp>
        <stp>DANSKE DC Equity</stp>
        <stp>CRNCY</stp>
        <stp>[Crispin Spreadsheet.xlsx]OEI!R67C4</stp>
        <tr r="D67" s="1"/>
      </tp>
      <tp t="s">
        <v>DKK</v>
        <stp/>
        <stp>##V3_BDPV12</stp>
        <stp>ORSTED DC Equity</stp>
        <stp>CRNCY</stp>
        <stp>[Crispin Spreadsheet.xlsx]OEI!R70C4</stp>
        <tr r="D70" s="1"/>
      </tp>
      <tp>
        <v>1.0417000000000001</v>
        <stp/>
        <stp>##V3_BDPV12</stp>
        <stp>EURUSD Curncy</stp>
        <stp>LAST_PRICE</stp>
        <stp>[Crispin Spreadsheet.xlsx]SWAN!R174C7</stp>
        <tr r="G174" s="3"/>
      </tp>
      <tp>
        <v>4.6805000000000003</v>
        <stp/>
        <stp>##V3_BDPV12</stp>
        <stp>EURMYR Curncy</stp>
        <stp>LAST_PRICE</stp>
        <stp>[Crispin Spreadsheet.xlsx]OEI!R314C13</stp>
        <tr r="M314" s="1"/>
      </tp>
      <tp>
        <v>4.6805000000000003</v>
        <stp/>
        <stp>##V3_BDPV12</stp>
        <stp>EURMYR Curncy</stp>
        <stp>LAST_PRICE</stp>
        <stp>[Crispin Spreadsheet.xlsx]OEI!R315C13</stp>
        <tr r="M315" s="1"/>
      </tp>
      <tp>
        <v>4.6805000000000003</v>
        <stp/>
        <stp>##V3_BDPV12</stp>
        <stp>EURMYR Curncy</stp>
        <stp>LAST_PRICE</stp>
        <stp>[Crispin Spreadsheet.xlsx]OEI!R313C13</stp>
        <tr r="M313" s="1"/>
      </tp>
      <tp t="s">
        <v>USD</v>
        <stp/>
        <stp>##V3_BDPV12</stp>
        <stp>SNOW US Equity</stp>
        <stp>CRNCY</stp>
        <stp>[Crispin Spreadsheet.xlsx]OEI!R793C4</stp>
        <tr r="D793" s="1"/>
      </tp>
      <tp t="s">
        <v>USD</v>
        <stp/>
        <stp>##V3_BDPV12</stp>
        <stp>PANW US Equity</stp>
        <stp>CRNCY</stp>
        <stp>[Crispin Spreadsheet.xlsx]OEI!R772C4</stp>
        <tr r="D772" s="1"/>
      </tp>
      <tp>
        <v>99.56</v>
        <stp/>
        <stp>##V3_BDPV12</stp>
        <stp>SBUX US Equity</stp>
        <stp>PX_YEST_CLOSE</stp>
        <stp>[Crispin Spreadsheet.xlsx]OEI!R797C6</stp>
        <tr r="F797" s="1"/>
      </tp>
      <tp t="s">
        <v>USD</v>
        <stp/>
        <stp>##V3_BDPV12</stp>
        <stp>LAMR US Equity</stp>
        <stp>CRNCY</stp>
        <stp>[Crispin Spreadsheet.xlsx]OEI!R741C4</stp>
        <tr r="D741" s="1"/>
      </tp>
      <tp t="s">
        <v>USD</v>
        <stp/>
        <stp>##V3_BDPV12</stp>
        <stp>CMCSA US Equity</stp>
        <stp>CRNCY</stp>
        <stp>[Crispin Spreadsheet.xlsx]OEI!R690C4</stp>
        <tr r="D690" s="1"/>
      </tp>
      <tp>
        <v>232</v>
        <stp/>
        <stp>##V3_BDPV12</stp>
        <stp>ASHM LN Equity</stp>
        <stp>PX_YEST_CLOSE</stp>
        <stp>[Crispin Spreadsheet.xlsx]OEI!R457C6</stp>
        <tr r="F457" s="1"/>
      </tp>
      <tp>
        <v>55.45</v>
        <stp/>
        <stp>##V3_BDPV12</stp>
        <stp>BAYN GY Equity</stp>
        <stp>PX_YEST_CLOSE</stp>
        <stp>[Crispin Spreadsheet.xlsx]OEI!R151C6</stp>
        <tr r="F151" s="1"/>
      </tp>
      <tp>
        <v>15.22</v>
        <stp/>
        <stp>##V3_BDPV12</stp>
        <stp>EBRO SQ Equity</stp>
        <stp>PX_YEST_CLOSE</stp>
        <stp>[Crispin Spreadsheet.xlsx]OEI!R382C6</stp>
        <tr r="F382" s="1"/>
      </tp>
      <tp t="s">
        <v>SEK</v>
        <stp/>
        <stp>##V3_BDPV12</stp>
        <stp>SECUB SS Equity</stp>
        <stp>CRNCY</stp>
        <stp>[Crispin Spreadsheet.xlsx]OEI!R406C4</stp>
        <tr r="D406" s="1"/>
      </tp>
      <tp t="s">
        <v>GBp</v>
        <stp/>
        <stp>##V3_BDPV12</stp>
        <stp>ANTO LN Equity</stp>
        <stp>CRNCY</stp>
        <stp>[Crispin Spreadsheet.xlsx]OEI!R455C4</stp>
        <tr r="D455" s="1"/>
      </tp>
      <tp t="s">
        <v>EUR</v>
        <stp/>
        <stp>##V3_BDPV12</stp>
        <stp>TLGO SQ Equity</stp>
        <stp>CRNCY</stp>
        <stp>[Crispin Spreadsheet.xlsx]OEI!R389C4</stp>
        <tr r="D389" s="1"/>
      </tp>
      <tp t="s">
        <v>USD</v>
        <stp/>
        <stp>##V3_BDPV12</stp>
        <stp>ILMN US Equity</stp>
        <stp>CRNCY</stp>
        <stp>[Crispin Spreadsheet.xlsx]OEI!R731C4</stp>
        <tr r="D731" s="1"/>
      </tp>
      <tp>
        <v>306</v>
        <stp/>
        <stp>##V3_BDPV12</stp>
        <stp>8848 JT Equity</stp>
        <stp>PX_YEST_CLOSE</stp>
        <stp>[Crispin Spreadsheet.xlsx]FDXC!R93C6</stp>
        <tr r="F93" s="8"/>
      </tp>
      <tp t="s">
        <v>USD</v>
        <stp/>
        <stp>##V3_BDPV12</stp>
        <stp>ARMK US Equity</stp>
        <stp>CRNCY</stp>
        <stp>[Crispin Spreadsheet.xlsx]OEI!R661C4</stp>
        <tr r="D661" s="1"/>
      </tp>
      <tp>
        <v>202</v>
        <stp/>
        <stp>##V3_BDPV12</stp>
        <stp>PFG LN Equity</stp>
        <stp>LAST_PRICE</stp>
        <stp>[Crispin Spreadsheet.xlsx]OPUS!R70C7</stp>
        <tr r="G70" s="6"/>
      </tp>
      <tp>
        <v>598</v>
        <stp/>
        <stp>##V3_BDPV12</stp>
        <stp>LRE LN Equity</stp>
        <stp>LAST_PRICE</stp>
        <stp>[Crispin Spreadsheet.xlsx]OPUS!R62C7</stp>
        <tr r="G62" s="6"/>
      </tp>
      <tp>
        <v>993.4</v>
        <stp/>
        <stp>##V3_BDPV12</stp>
        <stp>PSON LN Equity</stp>
        <stp>LAST_PRICE</stp>
        <stp>[Crispin Spreadsheet.xlsx]FDXC!R57C7</stp>
        <tr r="G57" s="8"/>
      </tp>
      <tp>
        <v>124.55</v>
        <stp/>
        <stp>##V3_BDPV12</stp>
        <stp>MKS LN Equity</stp>
        <stp>LAST_PRICE</stp>
        <stp>[Crispin Spreadsheet.xlsx]FDXC!R54C7</stp>
        <tr r="G54" s="8"/>
      </tp>
      <tp>
        <v>467.3</v>
        <stp/>
        <stp>##V3_BDPV12</stp>
        <stp>YAR NO Equity</stp>
        <stp>LAST_PRICE</stp>
        <stp>[Crispin Spreadsheet.xlsx]FDXC!R25C7</stp>
        <tr r="G25" s="8"/>
      </tp>
      <tp>
        <v>3.38</v>
        <stp/>
        <stp>##V3_BDPV12</stp>
        <stp>880 HK Equity</stp>
        <stp>LAST_PRICE</stp>
        <stp>[Crispin Spreadsheet.xlsx]OEI!R214C7</stp>
        <tr r="G214" s="1"/>
      </tp>
      <tp t="s">
        <v>GBP</v>
        <stp/>
        <stp>##V3_BDPV12</stp>
        <stp>ODESSGM ID Equity</stp>
        <stp>CRNCY</stp>
        <stp>[Crispin Spreadsheet.xlsx]OEI!R355C4</stp>
        <tr r="D355" s="1"/>
      </tp>
      <tp>
        <v>51.459000000000003</v>
        <stp/>
        <stp>##V3_BDPV12</stp>
        <stp>GB00BMBL1F74 Govt</stp>
        <stp>PX_YEST_CLOSE</stp>
        <stp>[Crispin Spreadsheet.xlsx]SWAN!R160C6</stp>
        <tr r="F160" s="3"/>
      </tp>
      <tp>
        <v>1.3998900000000001</v>
        <stp/>
        <stp>##V3_BDPV12</stp>
        <stp>EURCAD Curncy</stp>
        <stp>LAST_PRICE</stp>
        <stp>[Crispin Spreadsheet.xlsx]OPE!R7C13</stp>
        <tr r="M7" s="7"/>
      </tp>
      <tp>
        <v>1.3998900000000001</v>
        <stp/>
        <stp>##V3_BDPV12</stp>
        <stp>EURCAD Curncy</stp>
        <stp>LAST_PRICE</stp>
        <stp>[Crispin Spreadsheet.xlsx]OPE!R6C13</stp>
        <tr r="M6" s="7"/>
      </tp>
      <tp>
        <v>849</v>
        <stp/>
        <stp>##V3_BDPV12</stp>
        <stp>NOVOB DC Equity</stp>
        <stp>PX_YEST_CLOSE</stp>
        <stp>[Crispin Spreadsheet.xlsx]OEI!R69C6</stp>
        <tr r="F69" s="1"/>
      </tp>
      <tp t="s">
        <v>GBp</v>
        <stp/>
        <stp>##V3_BDPV12</stp>
        <stp>JET2 LN Equity</stp>
        <stp>CRNCY</stp>
        <stp>[Crispin Spreadsheet.xlsx]OEI!R494C4</stp>
        <tr r="D494" s="1"/>
      </tp>
      <tp t="s">
        <v>GBp</v>
        <stp/>
        <stp>##V3_BDPV12</stp>
        <stp>KIST LN Equity</stp>
        <stp>CRNCY</stp>
        <stp>[Crispin Spreadsheet.xlsx]OEI!R553C4</stp>
        <tr r="D553" s="1"/>
      </tp>
      <tp t="s">
        <v>SEK</v>
        <stp/>
        <stp>##V3_BDPV12</stp>
        <stp>ALIV SS Equity</stp>
        <stp>CRNCY</stp>
        <stp>[Crispin Spreadsheet.xlsx]OEI!R394C4</stp>
        <tr r="D394" s="1"/>
      </tp>
      <tp>
        <v>609.79999999999995</v>
        <stp/>
        <stp>##V3_BDPV12</stp>
        <stp>PHNX LN Equity</stp>
        <stp>PX_YEST_CLOSE</stp>
        <stp>[Crispin Spreadsheet.xlsx]OEI!R580C6</stp>
        <tr r="F580" s="1"/>
      </tp>
      <tp>
        <v>241</v>
        <stp/>
        <stp>##V3_BDPV12</stp>
        <stp>POLY LN Equity</stp>
        <stp>PX_YEST_CLOSE</stp>
        <stp>[Crispin Spreadsheet.xlsx]OEI!R582C6</stp>
        <tr r="F582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GBp</v>
        <stp/>
        <stp>##V3_BDPV12</stp>
        <stp>FEVR LN Equity</stp>
        <stp>CRNCY</stp>
        <stp>[Crispin Spreadsheet.xlsx]OEI!R506C4</stp>
        <tr r="D506" s="1"/>
      </tp>
      <tp t="s">
        <v>USD</v>
        <stp/>
        <stp>##V3_BDPV12</stp>
        <stp>NFLX US Equity</stp>
        <stp>CRNCY</stp>
        <stp>[Crispin Spreadsheet.xlsx]OEI!R761C4</stp>
        <tr r="D761" s="1"/>
      </tp>
      <tp>
        <v>28.86</v>
        <stp/>
        <stp>##V3_BDPV12</stp>
        <stp>APAM NA Equity</stp>
        <stp>PX_YEST_CLOSE</stp>
        <stp>[Crispin Spreadsheet.xlsx]OEI!R320C6</stp>
        <tr r="F320" s="1"/>
      </tp>
      <tp>
        <v>2235</v>
        <stp/>
        <stp>##V3_BDPV12</stp>
        <stp>SGSN SW Equity</stp>
        <stp>PX_YEST_CLOSE</stp>
        <stp>[Crispin Spreadsheet.xlsx]OEI!R434C6</stp>
        <tr r="F434" s="1"/>
      </tp>
      <tp>
        <v>83.03</v>
        <stp/>
        <stp>##V3_BDPV12</stp>
        <stp>NOVN SW Equity</stp>
        <stp>PX_YEST_CLOSE</stp>
        <stp>[Crispin Spreadsheet.xlsx]OEI!R431C6</stp>
        <tr r="F431" s="1"/>
      </tp>
      <tp>
        <v>95.94</v>
        <stp/>
        <stp>##V3_BDPV12</stp>
        <stp>QRVO US Equity</stp>
        <stp>PX_YEST_CLOSE</stp>
        <stp>[Crispin Spreadsheet.xlsx]OEI!R785C6</stp>
        <tr r="F785" s="1"/>
      </tp>
      <tp t="s">
        <v>MYR</v>
        <stp/>
        <stp>##V3_BDPV12</stp>
        <stp>SDPL MK Equity</stp>
        <stp>CRNCY</stp>
        <stp>[Crispin Spreadsheet.xlsx]OEI!R315C4</stp>
        <tr r="D315" s="1"/>
      </tp>
      <tp t="s">
        <v>GBp</v>
        <stp/>
        <stp>##V3_BDPV12</stp>
        <stp>MCRO LN Equity</stp>
        <stp>CRNCY</stp>
        <stp>[Crispin Spreadsheet.xlsx]OEI!R562C4</stp>
        <tr r="D562" s="1"/>
      </tp>
      <tp t="s">
        <v>CHF</v>
        <stp/>
        <stp>##V3_BDPV12</stp>
        <stp>SOON SW Equity</stp>
        <stp>CRNCY</stp>
        <stp>[Crispin Spreadsheet.xlsx]OEI!R436C4</stp>
        <tr r="D436" s="1"/>
      </tp>
      <tp>
        <v>14.154</v>
        <stp/>
        <stp>##V3_BDPV12</stp>
        <stp>PHIA NA Equity</stp>
        <stp>PX_YEST_CLOSE</stp>
        <stp>[Crispin Spreadsheet.xlsx]OEI!R328C6</stp>
        <tr r="F328" s="1"/>
      </tp>
      <tp>
        <v>80.363</v>
        <stp/>
        <stp>##V3_BDPV12</stp>
        <stp>GB00BZB26Y51 Govt</stp>
        <stp>PX_YEST_CLOSE</stp>
        <stp>[Crispin Spreadsheet.xlsx]SWAN!R162C6</stp>
        <tr r="F162" s="3"/>
      </tp>
      <tp>
        <v>32</v>
        <stp/>
        <stp>##V3_BDPV12</stp>
        <stp>NODL NO Equity</stp>
        <stp>LAST_PRICE</stp>
        <stp>[Crispin Spreadsheet.xlsx]FDXC!R24C7</stp>
        <tr r="G24" s="8"/>
      </tp>
      <tp>
        <v>8416</v>
        <stp/>
        <stp>##V3_BDPV12</stp>
        <stp>IBA Index</stp>
        <stp>PX_YEST_CLOSE</stp>
        <stp>[Crispin Spreadsheet.xlsx]OEI!R375C6</stp>
        <tr r="F375" s="1"/>
      </tp>
      <tp>
        <v>0.28000000000000003</v>
        <stp/>
        <stp>##V3_BDPV12</stp>
        <stp>GGR SP Equity</stp>
        <stp>LAST_PRICE</stp>
        <stp>[Crispin Spreadsheet.xlsx]SWAN!R59C7</stp>
        <tr r="G59" s="3"/>
      </tp>
      <tp>
        <v>8.4550000000000001</v>
        <stp/>
        <stp>##V3_BDPV12</stp>
        <stp>SLCJY US Equity</stp>
        <stp>LAST_PRICE</stp>
        <stp>[Crispin Spreadsheet.xlsx]OPUS!R82C7</stp>
        <tr r="G82" s="6"/>
      </tp>
      <tp>
        <v>159.18</v>
        <stp/>
        <stp>##V3_BDPV12</stp>
        <stp>BARC LN Equity</stp>
        <stp>LAST_PRICE</stp>
        <stp>[Crispin Spreadsheet.xlsx]SWAN!R86C7</stp>
        <tr r="G86" s="3"/>
      </tp>
      <tp>
        <v>110.3</v>
        <stp/>
        <stp>##V3_BDPV12</stp>
        <stp>SY1 GY Equity</stp>
        <stp>LAST_PRICE</stp>
        <stp>[Crispin Spreadsheet.xlsx]OEI!R186C7</stp>
        <tr r="G186" s="1"/>
      </tp>
      <tp t="s">
        <v>USD</v>
        <stp/>
        <stp>##V3_BDPV12</stp>
        <stp>MSFT US Equity</stp>
        <stp>CRNCY</stp>
        <stp>[Crispin Spreadsheet.xlsx]OEI!R758C4</stp>
        <tr r="D758" s="1"/>
      </tp>
      <tp t="s">
        <v>GBp</v>
        <stp/>
        <stp>##V3_BDPV12</stp>
        <stp>JUST LN Equity</stp>
        <stp>CRNCY</stp>
        <stp>[Crispin Spreadsheet.xlsx]OEI!R550C4</stp>
        <tr r="D550" s="1"/>
      </tp>
      <tp t="s">
        <v>USD</v>
        <stp/>
        <stp>##V3_BDPV12</stp>
        <stp>AVNT US Equity</stp>
        <stp>CRNCY</stp>
        <stp>[Crispin Spreadsheet.xlsx]OEI!R780C4</stp>
        <tr r="D780" s="1"/>
      </tp>
      <tp t="s">
        <v>USD</v>
        <stp/>
        <stp>##V3_BDPV12</stp>
        <stp>SHOP US Equity</stp>
        <stp>CRNCY</stp>
        <stp>[Crispin Spreadsheet.xlsx]OEI!R791C4</stp>
        <tr r="D791" s="1"/>
      </tp>
      <tp>
        <v>31</v>
        <stp/>
        <stp>##V3_BDPV12</stp>
        <stp>UNVR US Equity</stp>
        <stp>PX_YEST_CLOSE</stp>
        <stp>[Crispin Spreadsheet.xlsx]OEI!R816C6</stp>
        <tr r="F816" s="1"/>
      </tp>
      <tp>
        <v>52.14</v>
        <stp/>
        <stp>##V3_BDPV12</stp>
        <stp>BOSS GY Equity</stp>
        <stp>PX_YEST_CLOSE</stp>
        <stp>[Crispin Spreadsheet.xlsx]OEI!R169C6</stp>
        <tr r="F169" s="1"/>
      </tp>
      <tp>
        <v>148.11000000000001</v>
        <stp/>
        <stp>##V3_BDPV12</stp>
        <stp>AAPL US Equity</stp>
        <stp>PX_YEST_CLOSE</stp>
        <stp>[Crispin Spreadsheet.xlsx]OEI!R660C6</stp>
        <tr r="F660" s="1"/>
      </tp>
      <tp t="s">
        <v>USD</v>
        <stp/>
        <stp>##V3_BDPV12</stp>
        <stp>SAND US Equity</stp>
        <stp>CRNCY</stp>
        <stp>[Crispin Spreadsheet.xlsx]OEI!R790C4</stp>
        <tr r="D790" s="1"/>
      </tp>
      <tp t="s">
        <v>EUR</v>
        <stp/>
        <stp>##V3_BDPV12</stp>
        <stp>HLAG GY Equity</stp>
        <stp>CRNCY</stp>
        <stp>[Crispin Spreadsheet.xlsx]OEI!R165C4</stp>
        <tr r="D165" s="1"/>
      </tp>
      <tp>
        <v>649.79999999999995</v>
        <stp/>
        <stp>##V3_BDPV12</stp>
        <stp>OCDO LN Equity</stp>
        <stp>PX_YEST_CLOSE</stp>
        <stp>[Crispin Spreadsheet.xlsx]OEI!R569C6</stp>
        <tr r="F569" s="1"/>
      </tp>
      <tp t="s">
        <v>USD</v>
        <stp/>
        <stp>##V3_BDPV12</stp>
        <stp>TSLA US Equity</stp>
        <stp>CRNCY</stp>
        <stp>[Crispin Spreadsheet.xlsx]OEI!R802C4</stp>
        <tr r="D802" s="1"/>
      </tp>
      <tp t="s">
        <v>SEK</v>
        <stp/>
        <stp>##V3_BDPV12</stp>
        <stp>SKFB SS Equity</stp>
        <stp>CRNCY</stp>
        <stp>[Crispin Spreadsheet.xlsx]OEI!R408C4</stp>
        <tr r="D408" s="1"/>
      </tp>
      <tp t="s">
        <v>USD</v>
        <stp/>
        <stp>##V3_BDPV12</stp>
        <stp>POOL US Equity</stp>
        <stp>CRNCY</stp>
        <stp>[Crispin Spreadsheet.xlsx]OEI!R781C4</stp>
        <tr r="D781" s="1"/>
      </tp>
      <tp t="s">
        <v>GBp</v>
        <stp/>
        <stp>##V3_BDPV12</stp>
        <stp>MTRO LN Equity</stp>
        <stp>CRNCY</stp>
        <stp>[Crispin Spreadsheet.xlsx]OEI!R561C4</stp>
        <tr r="D561" s="1"/>
      </tp>
      <tp t="s">
        <v>USD</v>
        <stp/>
        <stp>##V3_BDPV12</stp>
        <stp>TWLO US Equity</stp>
        <stp>CRNCY</stp>
        <stp>[Crispin Spreadsheet.xlsx]OEI!R812C4</stp>
        <tr r="D812" s="1"/>
      </tp>
      <tp t="s">
        <v>CHF</v>
        <stp/>
        <stp>##V3_BDPV12</stp>
        <stp>PGHN SW Equity</stp>
        <stp>CRNCY</stp>
        <stp>[Crispin Spreadsheet.xlsx]OEI!R432C4</stp>
        <tr r="D432" s="1"/>
      </tp>
      <tp>
        <v>14.65</v>
        <stp/>
        <stp>##V3_BDPV12</stp>
        <stp>STLA IM Equity</stp>
        <stp>PX_YEST_CLOSE</stp>
        <stp>[Crispin Spreadsheet.xlsx]OEI!R242C6</stp>
        <tr r="F242" s="1"/>
      </tp>
      <tp>
        <v>1</v>
        <stp/>
        <stp>##V3_BDPV12</stp>
        <stp>GBPZAr Curncy</stp>
        <stp>QUOTE_FACTOR</stp>
        <stp>[Crispin Spreadsheet.xlsx]OPUS!R38C12</stp>
        <tr r="L38" s="6"/>
      </tp>
      <tp>
        <v>32</v>
        <stp/>
        <stp>##V3_BDPV12</stp>
        <stp>NODL NO Equity</stp>
        <stp>LAST_PRICE</stp>
        <stp>[Crispin Spreadsheet.xlsx]FDXC!R97C7</stp>
        <tr r="G97" s="8"/>
      </tp>
      <tp>
        <v>15.12</v>
        <stp/>
        <stp>##V3_BDPV12</stp>
        <stp>EBRO SQ Equity</stp>
        <stp>LAST_PRICE</stp>
        <stp>[Crispin Spreadsheet.xlsx]FDXC!R34C7</stp>
        <tr r="G34" s="8"/>
      </tp>
      <tp>
        <v>1.2270000000000001</v>
        <stp/>
        <stp>##V3_BDPV12</stp>
        <stp>SRS IM Equity</stp>
        <stp>LAST_PRICE</stp>
        <stp>[Crispin Spreadsheet.xlsx]FDXC!R16C7</stp>
        <tr r="G16" s="8"/>
      </tp>
      <tp t="s">
        <v>GBP</v>
        <stp/>
        <stp>##V3_BDPV12</stp>
        <stp>GB00BMBL1D50 Govt</stp>
        <stp>CRNCY</stp>
        <stp>[Crispin Spreadsheet.xlsx]SWAN!R159C4</stp>
        <tr r="D159" s="3"/>
      </tp>
      <tp>
        <v>10.361700000000001</v>
        <stp/>
        <stp>##V3_BDPV12</stp>
        <stp>EURNOK Curncy</stp>
        <stp>LAST_PRICE</stp>
        <stp>[Crispin Spreadsheet.xlsx]OEI!R880C13</stp>
        <tr r="M880" s="1"/>
      </tp>
      <tp>
        <v>10.361700000000001</v>
        <stp/>
        <stp>##V3_BDPV12</stp>
        <stp>EURNOK Curncy</stp>
        <stp>LAST_PRICE</stp>
        <stp>[Crispin Spreadsheet.xlsx]OEI!R348C13</stp>
        <tr r="M348" s="1"/>
      </tp>
      <tp>
        <v>10.361700000000001</v>
        <stp/>
        <stp>##V3_BDPV12</stp>
        <stp>EURNOK Curncy</stp>
        <stp>LAST_PRICE</stp>
        <stp>[Crispin Spreadsheet.xlsx]OEI!R349C13</stp>
        <tr r="M349" s="1"/>
      </tp>
      <tp>
        <v>10.361700000000001</v>
        <stp/>
        <stp>##V3_BDPV12</stp>
        <stp>EURNOK Curncy</stp>
        <stp>LAST_PRICE</stp>
        <stp>[Crispin Spreadsheet.xlsx]OEI!R344C13</stp>
        <tr r="M344" s="1"/>
      </tp>
      <tp>
        <v>10.361700000000001</v>
        <stp/>
        <stp>##V3_BDPV12</stp>
        <stp>EURNOK Curncy</stp>
        <stp>LAST_PRICE</stp>
        <stp>[Crispin Spreadsheet.xlsx]OEI!R345C13</stp>
        <tr r="M345" s="1"/>
      </tp>
      <tp>
        <v>10.361700000000001</v>
        <stp/>
        <stp>##V3_BDPV12</stp>
        <stp>EURNOK Curncy</stp>
        <stp>LAST_PRICE</stp>
        <stp>[Crispin Spreadsheet.xlsx]OEI!R346C13</stp>
        <tr r="M346" s="1"/>
      </tp>
      <tp>
        <v>10.361700000000001</v>
        <stp/>
        <stp>##V3_BDPV12</stp>
        <stp>EURNOK Curncy</stp>
        <stp>LAST_PRICE</stp>
        <stp>[Crispin Spreadsheet.xlsx]OEI!R347C13</stp>
        <tr r="M347" s="1"/>
      </tp>
      <tp>
        <v>10.361700000000001</v>
        <stp/>
        <stp>##V3_BDPV12</stp>
        <stp>EURNOK Curncy</stp>
        <stp>LAST_PRICE</stp>
        <stp>[Crispin Spreadsheet.xlsx]OEI!R340C13</stp>
        <tr r="M340" s="1"/>
      </tp>
      <tp>
        <v>10.361700000000001</v>
        <stp/>
        <stp>##V3_BDPV12</stp>
        <stp>EURNOK Curncy</stp>
        <stp>LAST_PRICE</stp>
        <stp>[Crispin Spreadsheet.xlsx]OEI!R341C13</stp>
        <tr r="M341" s="1"/>
      </tp>
      <tp>
        <v>10.361700000000001</v>
        <stp/>
        <stp>##V3_BDPV12</stp>
        <stp>EURNOK Curncy</stp>
        <stp>LAST_PRICE</stp>
        <stp>[Crispin Spreadsheet.xlsx]OEI!R342C13</stp>
        <tr r="M342" s="1"/>
      </tp>
      <tp>
        <v>10.361700000000001</v>
        <stp/>
        <stp>##V3_BDPV12</stp>
        <stp>EURNOK Curncy</stp>
        <stp>LAST_PRICE</stp>
        <stp>[Crispin Spreadsheet.xlsx]OEI!R343C13</stp>
        <tr r="M343" s="1"/>
      </tp>
      <tp>
        <v>10.361700000000001</v>
        <stp/>
        <stp>##V3_BDPV12</stp>
        <stp>EURNOK Curncy</stp>
        <stp>LAST_PRICE</stp>
        <stp>[Crispin Spreadsheet.xlsx]OEI!R338C13</stp>
        <tr r="M338" s="1"/>
      </tp>
      <tp>
        <v>10.361700000000001</v>
        <stp/>
        <stp>##V3_BDPV12</stp>
        <stp>EURNOK Curncy</stp>
        <stp>LAST_PRICE</stp>
        <stp>[Crispin Spreadsheet.xlsx]OEI!R339C13</stp>
        <tr r="M339" s="1"/>
      </tp>
      <tp>
        <v>10.361700000000001</v>
        <stp/>
        <stp>##V3_BDPV12</stp>
        <stp>EURNOK Curncy</stp>
        <stp>LAST_PRICE</stp>
        <stp>[Crispin Spreadsheet.xlsx]OEI!R335C13</stp>
        <tr r="M335" s="1"/>
      </tp>
      <tp>
        <v>10.361700000000001</v>
        <stp/>
        <stp>##V3_BDPV12</stp>
        <stp>EURNOK Curncy</stp>
        <stp>LAST_PRICE</stp>
        <stp>[Crispin Spreadsheet.xlsx]OEI!R336C13</stp>
        <tr r="M336" s="1"/>
      </tp>
      <tp>
        <v>10.361700000000001</v>
        <stp/>
        <stp>##V3_BDPV12</stp>
        <stp>EURNOK Curncy</stp>
        <stp>LAST_PRICE</stp>
        <stp>[Crispin Spreadsheet.xlsx]OEI!R337C13</stp>
        <tr r="M337" s="1"/>
      </tp>
      <tp>
        <v>9.9466000000000001</v>
        <stp/>
        <stp>##V3_BDPV12</stp>
        <stp>USDNOK Curncy</stp>
        <stp>LAST_PRICE</stp>
        <stp>[Crispin Spreadsheet.xlsx]OEI!R910C13</stp>
        <tr r="M910" s="1"/>
      </tp>
      <tp t="s">
        <v>USD</v>
        <stp/>
        <stp>##V3_BDPV12</stp>
        <stp>TRIP US Equity</stp>
        <stp>CRNCY</stp>
        <stp>[Crispin Spreadsheet.xlsx]OEI!R806C4</stp>
        <tr r="D806" s="1"/>
      </tp>
      <tp>
        <v>75.11</v>
        <stp/>
        <stp>##V3_BDPV12</stp>
        <stp>CRUS US Equity</stp>
        <stp>PX_YEST_CLOSE</stp>
        <stp>[Crispin Spreadsheet.xlsx]OEI!R684C6</stp>
        <tr r="F684" s="1"/>
      </tp>
      <tp>
        <v>895.4</v>
        <stp/>
        <stp>##V3_BDPV12</stp>
        <stp>FRES LN Equity</stp>
        <stp>PX_YEST_CLOSE</stp>
        <stp>[Crispin Spreadsheet.xlsx]OEI!R509C6</stp>
        <tr r="F509" s="1"/>
      </tp>
      <tp t="s">
        <v>USD</v>
        <stp/>
        <stp>##V3_BDPV12</stp>
        <stp>BYND US Equity</stp>
        <stp>CRNCY</stp>
        <stp>[Crispin Spreadsheet.xlsx]OEI!R671C4</stp>
        <tr r="D671" s="1"/>
      </tp>
      <tp t="s">
        <v>GBp</v>
        <stp/>
        <stp>##V3_BDPV12</stp>
        <stp>BARC LN Equity</stp>
        <stp>CRNCY</stp>
        <stp>[Crispin Spreadsheet.xlsx]OEI!R470C4</stp>
        <tr r="D470" s="1"/>
      </tp>
      <tp>
        <v>55.8</v>
        <stp/>
        <stp>##V3_BDPV12</stp>
        <stp>SAVE FP Equity</stp>
        <stp>PX_YEST_CLOSE</stp>
        <stp>[Crispin Spreadsheet.xlsx]OEI!R124C6</stp>
        <tr r="F124" s="1"/>
      </tp>
      <tp>
        <v>2.8660000000000001</v>
        <stp/>
        <stp>##V3_BDPV12</stp>
        <stp>AIBG ID Equity</stp>
        <stp>PX_YEST_CLOSE</stp>
        <stp>[Crispin Spreadsheet.xlsx]OEI!R224C6</stp>
        <tr r="F224" s="1"/>
      </tp>
      <tp>
        <v>81.55</v>
        <stp/>
        <stp>##V3_BDPV12</stp>
        <stp>CURY LN Equity</stp>
        <stp>LAST_PRICE</stp>
        <stp>[Crispin Spreadsheet.xlsx]OPUS!R53C7</stp>
        <tr r="G53" s="6"/>
      </tp>
      <tp>
        <v>154.6</v>
        <stp/>
        <stp>##V3_BDPV12</stp>
        <stp>MOWI NO Equity</stp>
        <stp>LAST_PRICE</stp>
        <stp>[Crispin Spreadsheet.xlsx]FDXC!R23C7</stp>
        <tr r="G23" s="8"/>
      </tp>
      <tp>
        <v>1210.5</v>
        <stp/>
        <stp>##V3_BDPV12</stp>
        <stp>ICP LN Equity</stp>
        <stp>LAST_PRICE</stp>
        <stp>[Crispin Spreadsheet.xlsx]SWAN!R99C7</stp>
        <tr r="G99" s="3"/>
      </tp>
      <tp>
        <v>808</v>
        <stp/>
        <stp>##V3_BDPV12</stp>
        <stp>AEP LN Equity</stp>
        <stp>LAST_PRICE</stp>
        <stp>[Crispin Spreadsheet.xlsx]SWAN!R79C7</stp>
        <tr r="G79" s="3"/>
      </tp>
      <tp>
        <v>1871</v>
        <stp/>
        <stp>##V3_BDPV12</stp>
        <stp>PLUS LN Equity</stp>
        <stp>LAST_PRICE</stp>
        <stp>[Crispin Spreadsheet.xlsx]OPUS!R69C7</stp>
        <tr r="G69" s="6"/>
      </tp>
      <tp>
        <v>1456</v>
        <stp/>
        <stp>##V3_BDPV12</stp>
        <stp>TGA LN Equity</stp>
        <stp>LAST_PRICE</stp>
        <stp>[Crispin Spreadsheet.xlsx]OPUS!R75C7</stp>
        <tr r="G75" s="6"/>
      </tp>
      <tp>
        <v>69.5</v>
        <stp/>
        <stp>##V3_BDPV12</stp>
        <stp>JSE LN Equity</stp>
        <stp>LAST_PRICE</stp>
        <stp>[Crispin Spreadsheet.xlsx]OPUS!R61C7</stp>
        <tr r="G61" s="6"/>
      </tp>
      <tp>
        <v>212.6</v>
        <stp/>
        <stp>##V3_BDPV12</stp>
        <stp>EMG LN Equity</stp>
        <stp>LAST_PRICE</stp>
        <stp>[Crispin Spreadsheet.xlsx]OPUS!R63C7</stp>
        <tr r="G63" s="6"/>
      </tp>
      <tp>
        <v>83.06</v>
        <stp/>
        <stp>##V3_BDPV12</stp>
        <stp>SONY US Equity</stp>
        <stp>LAST_PRICE</stp>
        <stp>[Crispin Spreadsheet.xlsx]OPUS!R83C7</stp>
        <tr r="G83" s="6"/>
      </tp>
      <tp>
        <v>28</v>
        <stp/>
        <stp>##V3_BDPV12</stp>
        <stp>EDV CN Equity</stp>
        <stp>LAST_PRICE</stp>
        <stp>[Crispin Spreadsheet.xlsx]FDXC!R12C7</stp>
        <tr r="G12" s="8"/>
      </tp>
      <tp>
        <v>169.9</v>
        <stp/>
        <stp>##V3_BDPV12</stp>
        <stp>SRP LN Equity</stp>
        <stp>LAST_PRICE</stp>
        <stp>[Crispin Spreadsheet.xlsx]FDXC!R64C7</stp>
        <tr r="G64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04"/>
  <sheetViews>
    <sheetView showZeros="0" tabSelected="1" topLeftCell="E1" zoomScale="115" zoomScaleNormal="115" workbookViewId="0">
      <pane xSplit="1" ySplit="13" topLeftCell="F845" activePane="bottomRight" state="frozen"/>
      <selection activeCell="E1" sqref="E1"/>
      <selection pane="topRight" activeCell="F1" sqref="F1"/>
      <selection pane="bottomLeft" activeCell="E14" sqref="E14"/>
      <selection pane="bottomRight" activeCell="H861" sqref="H86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  <col min="33" max="33" width="1.42578125" bestFit="1" customWidth="1"/>
  </cols>
  <sheetData>
    <row r="1" spans="1:34" x14ac:dyDescent="0.2">
      <c r="D1" s="86">
        <v>44890</v>
      </c>
      <c r="E1" s="243">
        <v>44893</v>
      </c>
      <c r="F1" s="94" t="s">
        <v>187</v>
      </c>
      <c r="G1" s="94" t="s">
        <v>201</v>
      </c>
      <c r="H1" s="94" t="s">
        <v>1153</v>
      </c>
      <c r="I1" s="94" t="s">
        <v>1547</v>
      </c>
      <c r="J1" s="94" t="s">
        <v>1156</v>
      </c>
      <c r="K1" s="94"/>
      <c r="L1" s="94"/>
      <c r="M1" s="132" t="s">
        <v>1159</v>
      </c>
      <c r="N1" s="133" t="s">
        <v>1162</v>
      </c>
      <c r="P1" s="153" t="s">
        <v>1164</v>
      </c>
      <c r="Q1" s="154"/>
      <c r="S1" s="30"/>
      <c r="T1" s="30"/>
      <c r="U1" s="1"/>
      <c r="V1" s="43"/>
      <c r="W1" s="1"/>
      <c r="X1" s="3"/>
      <c r="Y1" s="2"/>
      <c r="Z1" s="1"/>
      <c r="AA1" s="13"/>
      <c r="AB1" s="45"/>
      <c r="AC1" s="12"/>
      <c r="AD1" s="66"/>
      <c r="AE1" s="1"/>
      <c r="AF1" s="1"/>
    </row>
    <row r="2" spans="1:34" x14ac:dyDescent="0.2">
      <c r="A2" s="1" t="s">
        <v>208</v>
      </c>
      <c r="B2" s="27"/>
      <c r="C2" s="42"/>
      <c r="D2" s="1" t="s">
        <v>207</v>
      </c>
      <c r="E2" s="118" t="s">
        <v>14</v>
      </c>
      <c r="F2" s="123">
        <f>O903</f>
        <v>-0.1641868742270387</v>
      </c>
      <c r="G2" s="123">
        <f>O920</f>
        <v>-0.16492978441341627</v>
      </c>
      <c r="H2" s="123">
        <f>SWAN!O178</f>
        <v>-7.9130899025652256E-3</v>
      </c>
      <c r="I2" s="123">
        <f>GILT!O16</f>
        <v>6.361995089612103E-3</v>
      </c>
      <c r="J2" s="123">
        <f>OPUS!O161</f>
        <v>-8.0262258508103992E-3</v>
      </c>
      <c r="K2" s="123"/>
      <c r="L2" s="123"/>
      <c r="M2" s="123">
        <f>OPE!O68</f>
        <v>-4.0522147090247072E-3</v>
      </c>
      <c r="N2" s="136">
        <f>FDXC!O139</f>
        <v>-7.3308653547870571E-3</v>
      </c>
      <c r="P2" s="119" t="s">
        <v>206</v>
      </c>
      <c r="Q2" s="190">
        <f>_xll.BDP(A2,D2)</f>
        <v>-0.42776999999999998</v>
      </c>
      <c r="S2" s="1"/>
      <c r="T2" s="1"/>
      <c r="V2" s="43"/>
      <c r="X2" s="3"/>
      <c r="Z2" s="1"/>
      <c r="AB2" s="45"/>
      <c r="AC2" s="12"/>
      <c r="AD2" s="66"/>
      <c r="AE2" s="1"/>
      <c r="AF2" s="1"/>
    </row>
    <row r="3" spans="1:34" x14ac:dyDescent="0.2">
      <c r="B3" s="27"/>
      <c r="C3" s="42"/>
      <c r="E3" s="119" t="s">
        <v>1399</v>
      </c>
      <c r="F3" s="122">
        <f>O833</f>
        <v>-1.7082226593517673E-3</v>
      </c>
      <c r="G3" s="122"/>
      <c r="H3" s="122">
        <f>SWAN!O152</f>
        <v>-1.6231323532141613E-3</v>
      </c>
      <c r="I3" s="122"/>
      <c r="J3" s="122"/>
      <c r="K3" s="122"/>
      <c r="L3" s="122"/>
      <c r="M3" s="122"/>
      <c r="N3" s="121"/>
      <c r="P3" s="119" t="s">
        <v>204</v>
      </c>
      <c r="Q3" s="191">
        <f>_xll.BDP(A5,G12)</f>
        <v>1.0417000000000001</v>
      </c>
      <c r="S3" s="1"/>
      <c r="T3" s="1"/>
      <c r="V3" s="43"/>
      <c r="X3" s="3"/>
      <c r="Z3" s="1"/>
      <c r="AB3" s="45"/>
      <c r="AC3" s="12"/>
      <c r="AD3" s="66"/>
      <c r="AE3" s="1"/>
      <c r="AF3" s="1"/>
    </row>
    <row r="4" spans="1:34" x14ac:dyDescent="0.2">
      <c r="B4" s="27"/>
      <c r="C4" s="42"/>
      <c r="E4" s="119" t="s">
        <v>1163</v>
      </c>
      <c r="F4" s="122">
        <f>O876</f>
        <v>-0.1633028416121339</v>
      </c>
      <c r="G4" s="122"/>
      <c r="H4" s="122">
        <f>SWAN!O166</f>
        <v>-6.9850365381209176E-3</v>
      </c>
      <c r="I4" s="122"/>
      <c r="J4" s="122"/>
      <c r="K4" s="122"/>
      <c r="L4" s="122"/>
      <c r="M4" s="122"/>
      <c r="N4" s="121"/>
      <c r="P4" s="119"/>
      <c r="Q4" s="121"/>
      <c r="S4" s="1"/>
      <c r="T4" s="1"/>
      <c r="V4" s="43"/>
      <c r="X4" s="3"/>
      <c r="Z4" s="1"/>
      <c r="AB4" s="45"/>
      <c r="AC4" s="12"/>
      <c r="AD4" s="66"/>
      <c r="AE4" s="1"/>
      <c r="AF4" s="1"/>
    </row>
    <row r="5" spans="1:34" x14ac:dyDescent="0.2">
      <c r="A5" s="42" t="s">
        <v>199</v>
      </c>
      <c r="B5" s="27"/>
      <c r="C5" s="42"/>
      <c r="E5" s="119" t="s">
        <v>1401</v>
      </c>
      <c r="F5" s="122">
        <f>O892</f>
        <v>3.4168307371673368E-3</v>
      </c>
      <c r="G5" s="122"/>
      <c r="H5" s="122">
        <f>SWAN!O172</f>
        <v>2.2496733712190284E-3</v>
      </c>
      <c r="I5" s="122"/>
      <c r="J5" s="122"/>
      <c r="K5" s="122"/>
      <c r="L5" s="122"/>
      <c r="M5" s="122"/>
      <c r="N5" s="121"/>
      <c r="P5" s="119"/>
      <c r="Q5" s="137"/>
      <c r="S5" s="1"/>
      <c r="T5" s="1"/>
      <c r="V5" s="43"/>
      <c r="X5" s="3"/>
      <c r="Z5" s="1"/>
      <c r="AB5" s="45"/>
      <c r="AC5" s="12"/>
      <c r="AD5" s="66"/>
      <c r="AE5" s="1"/>
      <c r="AF5" s="1"/>
    </row>
    <row r="6" spans="1:34" x14ac:dyDescent="0.2">
      <c r="A6" s="42"/>
      <c r="B6" s="27"/>
      <c r="C6" s="42"/>
      <c r="E6" s="119" t="s">
        <v>1400</v>
      </c>
      <c r="F6" s="122">
        <f>O901</f>
        <v>-2.5926406927203726E-3</v>
      </c>
      <c r="G6" s="122"/>
      <c r="H6" s="122">
        <f>SWAN!O176</f>
        <v>-1.5545943824491763E-3</v>
      </c>
      <c r="I6" s="122"/>
      <c r="J6" s="122"/>
      <c r="K6" s="122"/>
      <c r="L6" s="122"/>
      <c r="M6" s="122"/>
      <c r="N6" s="179"/>
      <c r="P6" s="119"/>
      <c r="Q6" s="180"/>
      <c r="S6" s="1"/>
      <c r="T6" s="1"/>
      <c r="V6" s="43"/>
      <c r="X6" s="3"/>
      <c r="Z6" s="1"/>
      <c r="AB6" s="45"/>
      <c r="AC6" s="12"/>
      <c r="AD6" s="66"/>
      <c r="AE6" s="1"/>
      <c r="AF6" s="1"/>
    </row>
    <row r="7" spans="1:34" x14ac:dyDescent="0.2">
      <c r="B7" s="27"/>
      <c r="C7" s="42"/>
      <c r="D7" s="3"/>
      <c r="E7" s="119" t="s">
        <v>1171</v>
      </c>
      <c r="F7" s="122">
        <f>F2-($Q$2/100)</f>
        <v>-0.15990917422703871</v>
      </c>
      <c r="G7" s="122">
        <f>G2-($Q$2/100)</f>
        <v>-0.16065208441341627</v>
      </c>
      <c r="H7" s="122">
        <f>H2-($Q$2/100)</f>
        <v>-3.6353899025652258E-3</v>
      </c>
      <c r="I7" s="122">
        <f>I2-($Q$2/100)</f>
        <v>1.0639695089612104E-2</v>
      </c>
      <c r="J7" s="122">
        <f>J2-($Q$2/100)</f>
        <v>-3.7485258508103995E-3</v>
      </c>
      <c r="K7" s="122"/>
      <c r="L7" s="122"/>
      <c r="M7" s="122">
        <f>M2-($Q$2/100)</f>
        <v>2.2548529097529257E-4</v>
      </c>
      <c r="N7" s="116">
        <f>N2-($Q$2/100)</f>
        <v>-3.0531653547870574E-3</v>
      </c>
      <c r="P7" s="37"/>
      <c r="Q7" s="121"/>
      <c r="S7" s="1"/>
      <c r="T7" s="1"/>
      <c r="V7" s="43"/>
      <c r="X7" s="3"/>
      <c r="Z7" s="1"/>
      <c r="AB7" s="45"/>
      <c r="AC7" s="12"/>
      <c r="AD7" s="66"/>
      <c r="AE7" s="1"/>
      <c r="AF7" s="1"/>
    </row>
    <row r="8" spans="1:34" x14ac:dyDescent="0.2">
      <c r="B8" s="27"/>
      <c r="C8" s="42"/>
      <c r="D8" s="3"/>
      <c r="E8" s="125" t="s">
        <v>1165</v>
      </c>
      <c r="F8" s="126">
        <f>Q833</f>
        <v>27.462282619895593</v>
      </c>
      <c r="G8" s="126">
        <f>F8</f>
        <v>27.462282619895593</v>
      </c>
      <c r="H8" s="126">
        <f>Q833</f>
        <v>27.462282619895593</v>
      </c>
      <c r="I8" s="126"/>
      <c r="J8" s="126">
        <f>OPUS!Q161</f>
        <v>92.990834488934311</v>
      </c>
      <c r="K8" s="126"/>
      <c r="L8" s="126"/>
      <c r="M8" s="126">
        <f>OPE!Q68</f>
        <v>75.625111752811819</v>
      </c>
      <c r="N8" s="127">
        <f>FDXC!Q139</f>
        <v>76.820289767743716</v>
      </c>
      <c r="P8" s="37"/>
      <c r="Q8" s="121"/>
      <c r="S8" s="1"/>
      <c r="T8" s="1"/>
      <c r="V8" s="43"/>
      <c r="X8" s="3"/>
      <c r="Z8" s="1"/>
      <c r="AB8" s="45"/>
      <c r="AC8" s="12"/>
      <c r="AD8" s="66"/>
      <c r="AE8" s="1"/>
      <c r="AF8" s="1"/>
    </row>
    <row r="9" spans="1:34" x14ac:dyDescent="0.2">
      <c r="D9" s="3"/>
      <c r="E9" s="128" t="s">
        <v>1166</v>
      </c>
      <c r="F9" s="134">
        <f>Y903/1000000</f>
        <v>324.84583455288197</v>
      </c>
      <c r="G9" s="134">
        <f>Y921/1000000</f>
        <v>543.38082544356939</v>
      </c>
      <c r="H9" s="134">
        <f>SWAN!Y178/1000000</f>
        <v>158.98266417256588</v>
      </c>
      <c r="I9" s="134">
        <f>GILT!Y16/1000000</f>
        <v>11.16918498035718</v>
      </c>
      <c r="J9" s="134">
        <f>OPUS!U161/1000000</f>
        <v>119.11979710521352</v>
      </c>
      <c r="K9" s="134"/>
      <c r="L9" s="134"/>
      <c r="M9" s="134">
        <f>OPE!U68/1000000</f>
        <v>25.891750340253783</v>
      </c>
      <c r="N9" s="135">
        <f>FDXC!U139/1000000</f>
        <v>207.720782294044</v>
      </c>
      <c r="P9" s="120"/>
      <c r="Q9" s="116"/>
      <c r="S9" s="30"/>
      <c r="T9" s="30"/>
      <c r="U9" s="1"/>
      <c r="V9" s="43"/>
      <c r="W9" s="1"/>
      <c r="X9" s="3"/>
      <c r="Y9" s="2"/>
      <c r="Z9" s="1"/>
      <c r="AA9" s="13"/>
      <c r="AB9" s="45"/>
      <c r="AC9" s="12"/>
      <c r="AD9" s="66"/>
      <c r="AE9" s="1"/>
      <c r="AF9" s="1"/>
    </row>
    <row r="10" spans="1:34" x14ac:dyDescent="0.2">
      <c r="B10" s="27"/>
      <c r="C10" s="42"/>
      <c r="D10" s="3"/>
      <c r="E10" s="138" t="str">
        <f>IF(COUNTIF(G:G,"#N/A Real Time")&gt;0,"#Ticker Issues Exist#","")</f>
        <v>#Ticker Issues Exist#</v>
      </c>
      <c r="F10" s="2"/>
      <c r="G10" s="2"/>
      <c r="H10" s="124"/>
      <c r="I10" s="13"/>
      <c r="J10" s="11"/>
      <c r="K10" s="11"/>
      <c r="L10" s="11"/>
      <c r="M10" s="129"/>
      <c r="N10" s="129"/>
      <c r="O10" s="129"/>
      <c r="P10" s="129"/>
      <c r="Q10" s="11"/>
      <c r="R10" s="11"/>
      <c r="S10" s="11"/>
      <c r="T10" s="22"/>
      <c r="W10" s="43"/>
      <c r="Y10" s="3"/>
      <c r="Z10" s="2"/>
      <c r="AA10" s="1"/>
      <c r="AB10" s="13"/>
      <c r="AC10" s="45"/>
      <c r="AD10" s="12"/>
      <c r="AE10" s="48"/>
      <c r="AF10" s="66"/>
      <c r="AG10" s="1"/>
    </row>
    <row r="11" spans="1:34" x14ac:dyDescent="0.2">
      <c r="N11" s="152" t="s">
        <v>14</v>
      </c>
      <c r="O11" s="151"/>
      <c r="P11" s="87" t="s">
        <v>16</v>
      </c>
      <c r="Q11" s="87"/>
      <c r="R11" s="152" t="s">
        <v>1132</v>
      </c>
      <c r="S11" s="151"/>
      <c r="T11" s="22"/>
      <c r="U11" s="1"/>
      <c r="V11" s="1"/>
      <c r="W11" s="43"/>
      <c r="X11" s="1"/>
      <c r="Y11" s="3"/>
      <c r="Z11" s="87" t="s">
        <v>211</v>
      </c>
      <c r="AA11" s="87"/>
      <c r="AB11" s="87"/>
      <c r="AC11" s="87"/>
      <c r="AD11" s="87"/>
      <c r="AE11" s="87"/>
      <c r="AF11" s="151"/>
      <c r="AG11" s="64"/>
    </row>
    <row r="12" spans="1:34" hidden="1" x14ac:dyDescent="0.2">
      <c r="A12" s="1" t="s">
        <v>1134</v>
      </c>
      <c r="C12" s="72"/>
      <c r="D12" s="57" t="s">
        <v>9</v>
      </c>
      <c r="E12" s="1" t="s">
        <v>4</v>
      </c>
      <c r="F12" s="2" t="s">
        <v>213</v>
      </c>
      <c r="G12" s="2" t="s">
        <v>22</v>
      </c>
      <c r="L12" s="1" t="s">
        <v>23</v>
      </c>
      <c r="M12" s="270" t="s">
        <v>22</v>
      </c>
      <c r="N12" s="88"/>
      <c r="O12" s="275"/>
      <c r="Q12" s="280"/>
      <c r="R12" s="30"/>
      <c r="S12" s="280"/>
      <c r="T12" s="22"/>
      <c r="U12" s="1"/>
      <c r="V12" s="1"/>
      <c r="W12" s="43"/>
      <c r="X12" s="1"/>
      <c r="Y12" s="3"/>
      <c r="Z12" s="2" t="s">
        <v>214</v>
      </c>
      <c r="AB12" s="13"/>
      <c r="AD12" s="2" t="s">
        <v>213</v>
      </c>
      <c r="AE12" s="278"/>
      <c r="AG12" s="64"/>
    </row>
    <row r="13" spans="1:34" x14ac:dyDescent="0.2">
      <c r="A13" s="97" t="s">
        <v>1133</v>
      </c>
      <c r="B13" s="76" t="s">
        <v>325</v>
      </c>
      <c r="C13" s="73" t="s">
        <v>1</v>
      </c>
      <c r="D13" s="36" t="s">
        <v>8</v>
      </c>
      <c r="E13" s="36" t="s">
        <v>2</v>
      </c>
      <c r="F13" s="87" t="s">
        <v>5</v>
      </c>
      <c r="G13" s="87" t="s">
        <v>7</v>
      </c>
      <c r="H13" s="91" t="s">
        <v>12</v>
      </c>
      <c r="I13" s="91" t="s">
        <v>13</v>
      </c>
      <c r="J13" s="92" t="s">
        <v>0</v>
      </c>
      <c r="K13" s="93" t="s">
        <v>10</v>
      </c>
      <c r="L13" s="93" t="s">
        <v>25</v>
      </c>
      <c r="M13" s="271" t="s">
        <v>11</v>
      </c>
      <c r="N13" s="90" t="s">
        <v>323</v>
      </c>
      <c r="O13" s="276" t="s">
        <v>1132</v>
      </c>
      <c r="P13" s="90" t="s">
        <v>16</v>
      </c>
      <c r="Q13" s="276" t="s">
        <v>1132</v>
      </c>
      <c r="R13" s="90" t="s">
        <v>17</v>
      </c>
      <c r="S13" s="276" t="s">
        <v>18</v>
      </c>
      <c r="T13" s="41" t="s">
        <v>15</v>
      </c>
      <c r="U13" s="41" t="s">
        <v>1136</v>
      </c>
      <c r="V13" s="41" t="s">
        <v>24</v>
      </c>
      <c r="W13" s="41" t="s">
        <v>209</v>
      </c>
      <c r="X13" s="41" t="s">
        <v>210</v>
      </c>
      <c r="Y13" s="46" t="s">
        <v>216</v>
      </c>
      <c r="Z13" s="38" t="s">
        <v>5</v>
      </c>
      <c r="AA13" s="41" t="s">
        <v>12</v>
      </c>
      <c r="AB13" s="39" t="s">
        <v>13</v>
      </c>
      <c r="AC13" s="46" t="s">
        <v>0</v>
      </c>
      <c r="AD13" s="40" t="s">
        <v>11</v>
      </c>
      <c r="AE13" s="287" t="s">
        <v>1132</v>
      </c>
      <c r="AF13" s="67" t="s">
        <v>216</v>
      </c>
      <c r="AG13" s="64"/>
    </row>
    <row r="14" spans="1:34" x14ac:dyDescent="0.2">
      <c r="B14" s="27"/>
      <c r="C14" s="74"/>
      <c r="D14" s="5"/>
      <c r="E14" s="5"/>
      <c r="F14" s="20"/>
      <c r="G14" s="20"/>
      <c r="H14" s="23"/>
      <c r="I14" s="34"/>
      <c r="J14" s="17"/>
      <c r="K14" s="21"/>
      <c r="L14" s="21"/>
      <c r="M14" s="272"/>
      <c r="N14" s="83"/>
      <c r="O14" s="277"/>
      <c r="P14" s="25"/>
      <c r="Q14" s="280"/>
      <c r="R14" s="112"/>
      <c r="S14" s="285"/>
      <c r="T14" s="26"/>
      <c r="U14" s="5"/>
      <c r="V14" s="5"/>
      <c r="W14" s="43"/>
      <c r="Y14" s="3"/>
      <c r="Z14" s="60"/>
      <c r="AA14" s="58"/>
      <c r="AB14" s="49"/>
      <c r="AC14" s="50"/>
      <c r="AD14" s="52"/>
      <c r="AE14" s="288"/>
      <c r="AF14" s="68"/>
    </row>
    <row r="15" spans="1:34" ht="12" customHeight="1" x14ac:dyDescent="0.2">
      <c r="B15">
        <v>33981</v>
      </c>
      <c r="C15" t="s">
        <v>1764</v>
      </c>
      <c r="D15" t="str">
        <f>_xll.BDP(C15,$D$12)</f>
        <v>AUD</v>
      </c>
      <c r="E15" t="s">
        <v>1765</v>
      </c>
      <c r="F15" s="99">
        <f>_xll.BDP(C15,$F$12)</f>
        <v>3.3000000000000002E-2</v>
      </c>
      <c r="G15" s="99">
        <f>_xll.BDP(C15,$G$12)</f>
        <v>3.3000000000000002E-2</v>
      </c>
      <c r="H15" s="100">
        <f t="shared" ref="H15:H29" si="0">IF(OR(OR(G15="#N/A N/A",G15="#N/A Real Time"),OR(F15="#N/A N/A",F15="#N/A Real Time")),0,  G15 - F15)</f>
        <v>0</v>
      </c>
      <c r="I15" s="101">
        <f t="shared" ref="I15:I29" si="1">IF(OR(F15=0,F15="#N/A N/A"),0,H15 / F15*100)</f>
        <v>0</v>
      </c>
      <c r="J15" s="102">
        <v>3603260</v>
      </c>
      <c r="K15" t="str">
        <f>CONCATENATE(D903,D15, " Curncy")</f>
        <v>EURAUD Curncy</v>
      </c>
      <c r="L15">
        <f>IF(D15 = D903,1,_xll.BDP(K15,$L$12))</f>
        <v>1</v>
      </c>
      <c r="M15" s="247">
        <f>IF(D15 = D903,1,_xll.BDP(K15,$M$12)*L15)</f>
        <v>1.5558700000000001</v>
      </c>
      <c r="N15" s="104">
        <f t="shared" ref="N15:N29" si="2">H15*J15*T15/M15</f>
        <v>0</v>
      </c>
      <c r="O15" s="253">
        <f>N15 / Y903</f>
        <v>0</v>
      </c>
      <c r="P15" s="140">
        <f t="shared" ref="P15:P29" si="3">IF(OR(OR(J15=0,G15 = "#N/A N/A"),G15="#N/A Real Time"),0,G15*J15*T15/M15)</f>
        <v>76425.138347034139</v>
      </c>
      <c r="Q15" s="255">
        <f>P15 / Y903*100</f>
        <v>2.3526587143167698E-2</v>
      </c>
      <c r="R15" s="106">
        <f t="shared" ref="R15:R29" si="4">IF(Q15&lt;0,Q15,0)</f>
        <v>0</v>
      </c>
      <c r="S15" s="255">
        <f t="shared" ref="S15:S29" si="5">IF(Q15&gt;0,Q15,0)</f>
        <v>2.3526587143167698E-2</v>
      </c>
      <c r="T15">
        <f t="shared" ref="T15:T29" si="6">IF(EXACT(D15,UPPER(D15)),1,0.01)/V15</f>
        <v>1</v>
      </c>
      <c r="U15">
        <v>0</v>
      </c>
      <c r="V15">
        <v>1</v>
      </c>
      <c r="W15" s="105">
        <f t="shared" ref="W15:W29" si="7">IF(AND(Q15&lt;0,O15&gt;0),O15,0)</f>
        <v>0</v>
      </c>
      <c r="X15" s="105">
        <f t="shared" ref="X15:X29" si="8">IF(AND(Q15&gt;0,O15&gt;0),O15,0)</f>
        <v>0</v>
      </c>
      <c r="Z15" s="107">
        <f>_xll.BDH(C15,$Z$12,$D$1,$D$1)</f>
        <v>3.5000000000000003E-2</v>
      </c>
      <c r="AA15" s="107">
        <f t="shared" ref="AA15:AA29" si="9">IF(OR(OR(F15="#N/A N/A",F15="#N/A Real Time"),OR(Z15="#N/A N/A",Z15="#N/A Real Time")),0,  F15 - Z15)</f>
        <v>-2.0000000000000018E-3</v>
      </c>
      <c r="AB15" s="117">
        <f t="shared" ref="AB15:AB29" si="10">IF(OR(Z15=0,Z15="#N/A N/A"),0,AA15 / Z15*100)</f>
        <v>-5.7142857142857189</v>
      </c>
      <c r="AC15" s="109">
        <v>3603260</v>
      </c>
      <c r="AD15" s="110">
        <f>IF(D15 = D903,1,_xll.BDP(K15,$AD$12)*L15)</f>
        <v>1.54033</v>
      </c>
      <c r="AE15" s="259">
        <f>AA15*AC15*T15/AD15 / AF903</f>
        <v>-1.419160135331662E-5</v>
      </c>
      <c r="AF15" s="111"/>
    </row>
    <row r="16" spans="1:34" x14ac:dyDescent="0.2">
      <c r="B16">
        <v>22960</v>
      </c>
      <c r="C16" t="s">
        <v>183</v>
      </c>
      <c r="D16" t="str">
        <f>_xll.BDP(C16,$D$12)</f>
        <v>AUD</v>
      </c>
      <c r="E16" t="s">
        <v>326</v>
      </c>
      <c r="F16" s="99">
        <f>_xll.BDP(C16,$F$12)</f>
        <v>3.03</v>
      </c>
      <c r="G16" s="99">
        <f>_xll.BDP(C16,$G$12)</f>
        <v>3.03</v>
      </c>
      <c r="H16" s="100">
        <f t="shared" si="0"/>
        <v>0</v>
      </c>
      <c r="I16" s="101">
        <f t="shared" si="1"/>
        <v>0</v>
      </c>
      <c r="J16" s="102">
        <v>0</v>
      </c>
      <c r="K16" t="str">
        <f>CONCATENATE(D903,D16, " Curncy")</f>
        <v>EURAUD Curncy</v>
      </c>
      <c r="L16">
        <f>IF(D16 = D903,1,_xll.BDP(K16,$L$12))</f>
        <v>1</v>
      </c>
      <c r="M16" s="247">
        <f>IF(D16 = D903,1,_xll.BDP(K16,$M$12)*L16)</f>
        <v>1.5558700000000001</v>
      </c>
      <c r="N16" s="104">
        <f t="shared" si="2"/>
        <v>0</v>
      </c>
      <c r="O16" s="253">
        <f>N16 / Y903</f>
        <v>0</v>
      </c>
      <c r="P16" s="140">
        <f t="shared" si="3"/>
        <v>0</v>
      </c>
      <c r="Q16" s="255">
        <f>P16 / Y903*100</f>
        <v>0</v>
      </c>
      <c r="R16" s="106">
        <f t="shared" si="4"/>
        <v>0</v>
      </c>
      <c r="S16" s="255">
        <f t="shared" si="5"/>
        <v>0</v>
      </c>
      <c r="T16">
        <f t="shared" si="6"/>
        <v>1</v>
      </c>
      <c r="U16">
        <v>0</v>
      </c>
      <c r="V16">
        <v>1</v>
      </c>
      <c r="W16" s="105">
        <f t="shared" si="7"/>
        <v>0</v>
      </c>
      <c r="X16" s="105">
        <f t="shared" si="8"/>
        <v>0</v>
      </c>
      <c r="Y16" s="65"/>
      <c r="Z16" s="107">
        <f>_xll.BDH(C16,$Z$12,$D$1,$D$1)</f>
        <v>3.03</v>
      </c>
      <c r="AA16" s="107">
        <f t="shared" si="9"/>
        <v>0</v>
      </c>
      <c r="AB16" s="117">
        <f t="shared" si="10"/>
        <v>0</v>
      </c>
      <c r="AC16" s="109">
        <v>0</v>
      </c>
      <c r="AD16" s="110">
        <f>IF(D16 = D903,1,_xll.BDP(K16,$AD$12)*L16)</f>
        <v>1.54033</v>
      </c>
      <c r="AE16" s="259">
        <f>AA16*AC16*T16/AD16 / AF903</f>
        <v>0</v>
      </c>
      <c r="AF16" s="68"/>
      <c r="AG16" s="139"/>
      <c r="AH16" s="139"/>
    </row>
    <row r="17" spans="1:34" x14ac:dyDescent="0.2">
      <c r="B17">
        <v>10251</v>
      </c>
      <c r="C17" t="s">
        <v>182</v>
      </c>
      <c r="D17" t="str">
        <f>_xll.BDP(C17,$D$12)</f>
        <v>AUD</v>
      </c>
      <c r="E17" t="s">
        <v>327</v>
      </c>
      <c r="F17" s="99">
        <f>_xll.BDP(C17,$F$12)</f>
        <v>109.2</v>
      </c>
      <c r="G17" s="99">
        <f>_xll.BDP(C17,$G$12)</f>
        <v>108.48</v>
      </c>
      <c r="H17" s="100">
        <f t="shared" si="0"/>
        <v>-0.71999999999999886</v>
      </c>
      <c r="I17" s="101">
        <f t="shared" si="1"/>
        <v>-0.65934065934065833</v>
      </c>
      <c r="J17" s="102">
        <v>0</v>
      </c>
      <c r="K17" t="str">
        <f>CONCATENATE(D903,D17, " Curncy")</f>
        <v>EURAUD Curncy</v>
      </c>
      <c r="L17">
        <f>IF(D17 = D903,1,_xll.BDP(K17,$L$12))</f>
        <v>1</v>
      </c>
      <c r="M17" s="247">
        <f>IF(D17 = D903,1,_xll.BDP(K17,$M$12)*L17)</f>
        <v>1.5558700000000001</v>
      </c>
      <c r="N17" s="104">
        <f t="shared" si="2"/>
        <v>0</v>
      </c>
      <c r="O17" s="253">
        <f>N17 / Y903</f>
        <v>0</v>
      </c>
      <c r="P17" s="140">
        <f t="shared" si="3"/>
        <v>0</v>
      </c>
      <c r="Q17" s="255">
        <f>P17 / Y903*100</f>
        <v>0</v>
      </c>
      <c r="R17" s="106">
        <f t="shared" si="4"/>
        <v>0</v>
      </c>
      <c r="S17" s="255">
        <f t="shared" si="5"/>
        <v>0</v>
      </c>
      <c r="T17">
        <f t="shared" si="6"/>
        <v>1</v>
      </c>
      <c r="U17">
        <v>0</v>
      </c>
      <c r="V17">
        <v>1</v>
      </c>
      <c r="W17" s="105">
        <f t="shared" si="7"/>
        <v>0</v>
      </c>
      <c r="X17" s="105">
        <f t="shared" si="8"/>
        <v>0</v>
      </c>
      <c r="Y17" s="65"/>
      <c r="Z17" s="107">
        <f>_xll.BDH(C17,$Z$12,$D$1,$D$1)</f>
        <v>108.01</v>
      </c>
      <c r="AA17" s="107">
        <f t="shared" si="9"/>
        <v>1.1899999999999977</v>
      </c>
      <c r="AB17" s="117">
        <f t="shared" si="10"/>
        <v>1.1017498379779629</v>
      </c>
      <c r="AC17" s="109">
        <v>0</v>
      </c>
      <c r="AD17" s="110">
        <f>IF(D17 = D903,1,_xll.BDP(K17,$AD$12)*L17)</f>
        <v>1.54033</v>
      </c>
      <c r="AE17" s="259">
        <f>AA17*AC17*T17/AD17 / AF903</f>
        <v>0</v>
      </c>
      <c r="AF17" s="68"/>
      <c r="AG17" s="64"/>
      <c r="AH17" s="56"/>
    </row>
    <row r="18" spans="1:34" x14ac:dyDescent="0.2">
      <c r="B18">
        <v>12340</v>
      </c>
      <c r="C18" t="s">
        <v>181</v>
      </c>
      <c r="D18" t="str">
        <f>_xll.BDP(C18,$D$12)</f>
        <v>AUD</v>
      </c>
      <c r="E18" t="s">
        <v>328</v>
      </c>
      <c r="F18" s="99">
        <f>_xll.BDP(C18,$F$12)</f>
        <v>18.940000000000001</v>
      </c>
      <c r="G18" s="99">
        <f>_xll.BDP(C18,$G$12)</f>
        <v>19.04</v>
      </c>
      <c r="H18" s="100">
        <f t="shared" si="0"/>
        <v>9.9999999999997868E-2</v>
      </c>
      <c r="I18" s="101">
        <f t="shared" si="1"/>
        <v>0.52798310454064346</v>
      </c>
      <c r="J18" s="102">
        <v>0</v>
      </c>
      <c r="K18" t="str">
        <f>CONCATENATE(D903,D18, " Curncy")</f>
        <v>EURAUD Curncy</v>
      </c>
      <c r="L18">
        <f>IF(D18 = D903,1,_xll.BDP(K18,$L$12))</f>
        <v>1</v>
      </c>
      <c r="M18" s="247">
        <f>IF(D18 = D903,1,_xll.BDP(K18,$M$12)*L18)</f>
        <v>1.5558700000000001</v>
      </c>
      <c r="N18" s="104">
        <f t="shared" si="2"/>
        <v>0</v>
      </c>
      <c r="O18" s="253">
        <f>N18 / Y903</f>
        <v>0</v>
      </c>
      <c r="P18" s="140">
        <f t="shared" si="3"/>
        <v>0</v>
      </c>
      <c r="Q18" s="255">
        <f>P18 / Y903*100</f>
        <v>0</v>
      </c>
      <c r="R18" s="106">
        <f t="shared" si="4"/>
        <v>0</v>
      </c>
      <c r="S18" s="255">
        <f t="shared" si="5"/>
        <v>0</v>
      </c>
      <c r="T18">
        <f t="shared" si="6"/>
        <v>1</v>
      </c>
      <c r="U18">
        <v>0</v>
      </c>
      <c r="V18">
        <v>1</v>
      </c>
      <c r="W18" s="105">
        <f t="shared" si="7"/>
        <v>0</v>
      </c>
      <c r="X18" s="105">
        <f t="shared" si="8"/>
        <v>0</v>
      </c>
      <c r="Y18" s="65"/>
      <c r="Z18" s="107">
        <f>_xll.BDH(C18,$Z$12,$D$1,$D$1)</f>
        <v>19.170000000000002</v>
      </c>
      <c r="AA18" s="107">
        <f t="shared" si="9"/>
        <v>-0.23000000000000043</v>
      </c>
      <c r="AB18" s="117">
        <f t="shared" si="10"/>
        <v>-1.1997913406364131</v>
      </c>
      <c r="AC18" s="109">
        <v>0</v>
      </c>
      <c r="AD18" s="110">
        <f>IF(D18 = D903,1,_xll.BDP(K18,$AD$12)*L18)</f>
        <v>1.54033</v>
      </c>
      <c r="AE18" s="259">
        <f>AA18*AC18*T18/AD18 / AF903</f>
        <v>0</v>
      </c>
      <c r="AF18" s="68"/>
      <c r="AG18" s="64"/>
      <c r="AH18" s="56"/>
    </row>
    <row r="19" spans="1:34" x14ac:dyDescent="0.2">
      <c r="B19">
        <v>1631</v>
      </c>
      <c r="C19" t="s">
        <v>375</v>
      </c>
      <c r="D19" t="str">
        <f>_xll.BDP(C19,$D$12)</f>
        <v>AUD</v>
      </c>
      <c r="E19" t="s">
        <v>382</v>
      </c>
      <c r="F19" s="99">
        <f>_xll.BDP(C19,$F$12)</f>
        <v>177.95</v>
      </c>
      <c r="G19" s="99">
        <f>_xll.BDP(C19,$G$12)</f>
        <v>178.45</v>
      </c>
      <c r="H19" s="100">
        <f t="shared" si="0"/>
        <v>0.5</v>
      </c>
      <c r="I19" s="101">
        <f t="shared" si="1"/>
        <v>0.28097780275358247</v>
      </c>
      <c r="J19" s="102">
        <v>0</v>
      </c>
      <c r="K19" t="str">
        <f>CONCATENATE(D903,D19, " Curncy")</f>
        <v>EURAUD Curncy</v>
      </c>
      <c r="L19">
        <f>IF(D19 = D903,1,_xll.BDP(K19,$L$12))</f>
        <v>1</v>
      </c>
      <c r="M19" s="247">
        <f>IF(D19 = D903,1,_xll.BDP(K19,$M$12)*L19)</f>
        <v>1.5558700000000001</v>
      </c>
      <c r="N19" s="104">
        <f t="shared" si="2"/>
        <v>0</v>
      </c>
      <c r="O19" s="253">
        <f>N19 / Y903</f>
        <v>0</v>
      </c>
      <c r="P19" s="140">
        <f t="shared" si="3"/>
        <v>0</v>
      </c>
      <c r="Q19" s="255">
        <f>P19 / Y903*100</f>
        <v>0</v>
      </c>
      <c r="R19" s="106">
        <f t="shared" si="4"/>
        <v>0</v>
      </c>
      <c r="S19" s="255">
        <f t="shared" si="5"/>
        <v>0</v>
      </c>
      <c r="T19">
        <f t="shared" si="6"/>
        <v>1</v>
      </c>
      <c r="U19">
        <v>0</v>
      </c>
      <c r="V19">
        <v>1</v>
      </c>
      <c r="W19" s="105">
        <f t="shared" si="7"/>
        <v>0</v>
      </c>
      <c r="X19" s="105">
        <f t="shared" si="8"/>
        <v>0</v>
      </c>
      <c r="Y19" s="65"/>
      <c r="Z19" s="107">
        <f>_xll.BDH(C19,$Z$12,$D$1,$D$1)</f>
        <v>177.99</v>
      </c>
      <c r="AA19" s="107">
        <f t="shared" si="9"/>
        <v>-4.0000000000020464E-2</v>
      </c>
      <c r="AB19" s="117">
        <f t="shared" si="10"/>
        <v>-2.2473172650160383E-2</v>
      </c>
      <c r="AC19" s="109">
        <v>0</v>
      </c>
      <c r="AD19" s="110">
        <f>IF(D19 = D903,1,_xll.BDP(K19,$AD$12)*L19)</f>
        <v>1.54033</v>
      </c>
      <c r="AE19" s="259">
        <f>AA19*AC19*T19/AD19 / AF903</f>
        <v>0</v>
      </c>
      <c r="AF19" s="68"/>
      <c r="AG19" s="64"/>
      <c r="AH19" s="56"/>
    </row>
    <row r="20" spans="1:34" x14ac:dyDescent="0.2">
      <c r="B20">
        <v>19629</v>
      </c>
      <c r="C20" t="s">
        <v>376</v>
      </c>
      <c r="D20" t="str">
        <f>_xll.BDP(C20,$D$12)</f>
        <v>AUD</v>
      </c>
      <c r="E20" t="s">
        <v>383</v>
      </c>
      <c r="F20" s="99">
        <f>_xll.BDP(C20,$F$12)</f>
        <v>0.26</v>
      </c>
      <c r="G20" s="99">
        <f>_xll.BDP(C20,$G$12)</f>
        <v>0.25</v>
      </c>
      <c r="H20" s="100">
        <f t="shared" si="0"/>
        <v>-1.0000000000000009E-2</v>
      </c>
      <c r="I20" s="101">
        <f t="shared" si="1"/>
        <v>-3.8461538461538494</v>
      </c>
      <c r="J20" s="102">
        <v>0</v>
      </c>
      <c r="K20" t="str">
        <f>CONCATENATE(D903,D20, " Curncy")</f>
        <v>EURAUD Curncy</v>
      </c>
      <c r="L20">
        <f>IF(D20 = D903,1,_xll.BDP(K20,$L$12))</f>
        <v>1</v>
      </c>
      <c r="M20" s="247">
        <f>IF(D20 = D903,1,_xll.BDP(K20,$M$12)*L20)</f>
        <v>1.5558700000000001</v>
      </c>
      <c r="N20" s="104">
        <f t="shared" si="2"/>
        <v>0</v>
      </c>
      <c r="O20" s="253">
        <f>N20 / Y903</f>
        <v>0</v>
      </c>
      <c r="P20" s="140">
        <f t="shared" si="3"/>
        <v>0</v>
      </c>
      <c r="Q20" s="255">
        <f>P20 / Y903*100</f>
        <v>0</v>
      </c>
      <c r="R20" s="106">
        <f t="shared" si="4"/>
        <v>0</v>
      </c>
      <c r="S20" s="255">
        <f t="shared" si="5"/>
        <v>0</v>
      </c>
      <c r="T20">
        <f t="shared" si="6"/>
        <v>1</v>
      </c>
      <c r="U20">
        <v>0</v>
      </c>
      <c r="V20">
        <v>1</v>
      </c>
      <c r="W20" s="105">
        <f t="shared" si="7"/>
        <v>0</v>
      </c>
      <c r="X20" s="105">
        <f t="shared" si="8"/>
        <v>0</v>
      </c>
      <c r="Y20" s="65"/>
      <c r="Z20" s="107">
        <f>_xll.BDH(C20,$Z$12,$D$1,$D$1)</f>
        <v>0.26</v>
      </c>
      <c r="AA20" s="107">
        <f t="shared" si="9"/>
        <v>0</v>
      </c>
      <c r="AB20" s="117">
        <f t="shared" si="10"/>
        <v>0</v>
      </c>
      <c r="AC20" s="109">
        <v>0</v>
      </c>
      <c r="AD20" s="110">
        <f>IF(D20 = D903,1,_xll.BDP(K20,$AD$12)*L20)</f>
        <v>1.54033</v>
      </c>
      <c r="AE20" s="259">
        <f>AA20*AC20*T20/AD20 / AF903</f>
        <v>0</v>
      </c>
      <c r="AF20" s="68"/>
      <c r="AG20" s="64"/>
      <c r="AH20" s="56"/>
    </row>
    <row r="21" spans="1:34" x14ac:dyDescent="0.2">
      <c r="B21">
        <v>20956</v>
      </c>
      <c r="C21" t="s">
        <v>180</v>
      </c>
      <c r="D21" t="str">
        <f>_xll.BDP(C21,$D$12)</f>
        <v>AUD</v>
      </c>
      <c r="E21" t="s">
        <v>329</v>
      </c>
      <c r="F21" s="99">
        <f>_xll.BDP(C21,$F$12)</f>
        <v>4.17</v>
      </c>
      <c r="G21" s="99">
        <f>_xll.BDP(C21,$G$12)</f>
        <v>4.2</v>
      </c>
      <c r="H21" s="100">
        <f t="shared" si="0"/>
        <v>3.0000000000000249E-2</v>
      </c>
      <c r="I21" s="101">
        <f t="shared" si="1"/>
        <v>0.71942446043166064</v>
      </c>
      <c r="J21" s="102">
        <v>0</v>
      </c>
      <c r="K21" t="str">
        <f>CONCATENATE(D903,D21, " Curncy")</f>
        <v>EURAUD Curncy</v>
      </c>
      <c r="L21">
        <f>IF(D21 = D903,1,_xll.BDP(K21,$L$12))</f>
        <v>1</v>
      </c>
      <c r="M21" s="247">
        <f>IF(D21 = D903,1,_xll.BDP(K21,$M$12)*L21)</f>
        <v>1.5558700000000001</v>
      </c>
      <c r="N21" s="104">
        <f t="shared" si="2"/>
        <v>0</v>
      </c>
      <c r="O21" s="253">
        <f>N21 / Y903</f>
        <v>0</v>
      </c>
      <c r="P21" s="140">
        <f t="shared" si="3"/>
        <v>0</v>
      </c>
      <c r="Q21" s="255">
        <f>P21 / Y903*100</f>
        <v>0</v>
      </c>
      <c r="R21" s="106">
        <f t="shared" si="4"/>
        <v>0</v>
      </c>
      <c r="S21" s="255">
        <f t="shared" si="5"/>
        <v>0</v>
      </c>
      <c r="T21">
        <f t="shared" si="6"/>
        <v>1</v>
      </c>
      <c r="U21">
        <v>0</v>
      </c>
      <c r="V21">
        <v>1</v>
      </c>
      <c r="W21" s="105">
        <f t="shared" si="7"/>
        <v>0</v>
      </c>
      <c r="X21" s="105">
        <f t="shared" si="8"/>
        <v>0</v>
      </c>
      <c r="Y21" s="65"/>
      <c r="Z21" s="107">
        <f>_xll.BDH(C21,$Z$12,$D$1,$D$1)</f>
        <v>4.1399999999999997</v>
      </c>
      <c r="AA21" s="107">
        <f t="shared" si="9"/>
        <v>3.0000000000000249E-2</v>
      </c>
      <c r="AB21" s="117">
        <f t="shared" si="10"/>
        <v>0.72463768115942639</v>
      </c>
      <c r="AC21" s="109">
        <v>0</v>
      </c>
      <c r="AD21" s="110">
        <f>IF(D21 = D903,1,_xll.BDP(K21,$AD$12)*L21)</f>
        <v>1.54033</v>
      </c>
      <c r="AE21" s="259">
        <f>AA21*AC21*T21/AD21 / AF903</f>
        <v>0</v>
      </c>
      <c r="AF21" s="68"/>
      <c r="AG21" s="64"/>
      <c r="AH21" s="56"/>
    </row>
    <row r="22" spans="1:34" ht="12" customHeight="1" x14ac:dyDescent="0.2">
      <c r="B22">
        <v>33879</v>
      </c>
      <c r="C22" t="s">
        <v>1739</v>
      </c>
      <c r="D22" t="str">
        <f>_xll.BDP(C22,$D$12)</f>
        <v>AUD</v>
      </c>
      <c r="E22" t="s">
        <v>1740</v>
      </c>
      <c r="F22" s="99">
        <f>_xll.BDP(C22,$F$12)</f>
        <v>5.39</v>
      </c>
      <c r="G22" s="99">
        <f>_xll.BDP(C22,$G$12)</f>
        <v>5.68</v>
      </c>
      <c r="H22" s="100">
        <f t="shared" si="0"/>
        <v>0.29000000000000004</v>
      </c>
      <c r="I22" s="101">
        <f t="shared" si="1"/>
        <v>5.3803339517625242</v>
      </c>
      <c r="J22" s="102">
        <v>793599</v>
      </c>
      <c r="K22" t="str">
        <f>CONCATENATE(D903,D22, " Curncy")</f>
        <v>EURAUD Curncy</v>
      </c>
      <c r="L22">
        <f>IF(D22 = D903,1,_xll.BDP(K22,$L$12))</f>
        <v>1</v>
      </c>
      <c r="M22" s="247">
        <f>IF(D22 = D903,1,_xll.BDP(K22,$M$12)*L22)</f>
        <v>1.5558700000000001</v>
      </c>
      <c r="N22" s="104">
        <f t="shared" si="2"/>
        <v>147919.62696112142</v>
      </c>
      <c r="O22" s="253">
        <f>N22 / Y903</f>
        <v>4.553533129483347E-4</v>
      </c>
      <c r="P22" s="140">
        <f t="shared" si="3"/>
        <v>2897184.4177212743</v>
      </c>
      <c r="Q22" s="255">
        <f>P22 / Y903*100</f>
        <v>0.89186441984363474</v>
      </c>
      <c r="R22" s="106">
        <f t="shared" si="4"/>
        <v>0</v>
      </c>
      <c r="S22" s="255">
        <f t="shared" si="5"/>
        <v>0.89186441984363474</v>
      </c>
      <c r="T22">
        <f t="shared" si="6"/>
        <v>1</v>
      </c>
      <c r="U22">
        <v>0</v>
      </c>
      <c r="V22">
        <v>1</v>
      </c>
      <c r="W22" s="105">
        <f t="shared" si="7"/>
        <v>0</v>
      </c>
      <c r="X22" s="105">
        <f t="shared" si="8"/>
        <v>4.553533129483347E-4</v>
      </c>
      <c r="Z22" s="107">
        <f>_xll.BDH(C22,$Z$12,$D$1,$D$1)</f>
        <v>5.41</v>
      </c>
      <c r="AA22" s="107">
        <f t="shared" si="9"/>
        <v>-2.0000000000000462E-2</v>
      </c>
      <c r="AB22" s="117">
        <f t="shared" si="10"/>
        <v>-0.36968576709797529</v>
      </c>
      <c r="AC22" s="109">
        <v>793599</v>
      </c>
      <c r="AD22" s="110">
        <f>IF(D22 = D903,1,_xll.BDP(K22,$AD$12)*L22)</f>
        <v>1.54033</v>
      </c>
      <c r="AE22" s="259">
        <f>AA22*AC22*T22/AD22 / AF903</f>
        <v>-3.1256253066364814E-5</v>
      </c>
      <c r="AF22" s="111"/>
      <c r="AG22" s="64"/>
      <c r="AH22" s="56"/>
    </row>
    <row r="23" spans="1:34" x14ac:dyDescent="0.2">
      <c r="B23">
        <v>29405</v>
      </c>
      <c r="C23" t="s">
        <v>1346</v>
      </c>
      <c r="D23" t="str">
        <f>_xll.BDP(C23,$D$12)</f>
        <v>AUD</v>
      </c>
      <c r="E23" t="s">
        <v>1347</v>
      </c>
      <c r="F23" s="99">
        <f>_xll.BDP(C23,$F$12)</f>
        <v>2.19</v>
      </c>
      <c r="G23" s="99">
        <f>_xll.BDP(C23,$G$12)</f>
        <v>2.21</v>
      </c>
      <c r="H23" s="100">
        <f t="shared" si="0"/>
        <v>2.0000000000000018E-2</v>
      </c>
      <c r="I23" s="101">
        <f t="shared" si="1"/>
        <v>0.91324200913242093</v>
      </c>
      <c r="J23" s="102">
        <v>0</v>
      </c>
      <c r="K23" t="str">
        <f>CONCATENATE(D903,D23, " Curncy")</f>
        <v>EURAUD Curncy</v>
      </c>
      <c r="L23">
        <f>IF(D23 = D903,1,_xll.BDP(K23,$L$12))</f>
        <v>1</v>
      </c>
      <c r="M23" s="247">
        <f>IF(D23 = D903,1,_xll.BDP(K23,$M$12)*L23)</f>
        <v>1.5558700000000001</v>
      </c>
      <c r="N23" s="104">
        <f t="shared" si="2"/>
        <v>0</v>
      </c>
      <c r="O23" s="253">
        <f>N23 / Y903</f>
        <v>0</v>
      </c>
      <c r="P23" s="140">
        <f t="shared" si="3"/>
        <v>0</v>
      </c>
      <c r="Q23" s="255">
        <f>P23 / Y903*100</f>
        <v>0</v>
      </c>
      <c r="R23" s="106">
        <f t="shared" si="4"/>
        <v>0</v>
      </c>
      <c r="S23" s="255">
        <f t="shared" si="5"/>
        <v>0</v>
      </c>
      <c r="T23">
        <f t="shared" si="6"/>
        <v>1</v>
      </c>
      <c r="U23">
        <v>0</v>
      </c>
      <c r="V23">
        <v>1</v>
      </c>
      <c r="W23" s="105">
        <f t="shared" si="7"/>
        <v>0</v>
      </c>
      <c r="X23" s="105">
        <f t="shared" si="8"/>
        <v>0</v>
      </c>
      <c r="Y23" s="141"/>
      <c r="Z23" s="107">
        <f>_xll.BDH(C23,$Z$12,$D$1,$D$1)</f>
        <v>2.23</v>
      </c>
      <c r="AA23" s="107">
        <f t="shared" si="9"/>
        <v>-4.0000000000000036E-2</v>
      </c>
      <c r="AB23" s="117">
        <f t="shared" si="10"/>
        <v>-1.793721973094172</v>
      </c>
      <c r="AC23" s="109">
        <v>0</v>
      </c>
      <c r="AD23" s="110">
        <f>IF(D23 = D903,1,_xll.BDP(K23,$AD$12)*L23)</f>
        <v>1.54033</v>
      </c>
      <c r="AE23" s="259">
        <f>AA23*AC23*T23/AD23 / AF903</f>
        <v>0</v>
      </c>
      <c r="AF23" s="142"/>
      <c r="AG23" s="64"/>
      <c r="AH23" s="56"/>
    </row>
    <row r="24" spans="1:34" x14ac:dyDescent="0.2">
      <c r="B24">
        <v>24458</v>
      </c>
      <c r="C24" t="s">
        <v>179</v>
      </c>
      <c r="D24" t="str">
        <f>_xll.BDP(C24,$D$12)</f>
        <v>AUD</v>
      </c>
      <c r="E24" t="s">
        <v>317</v>
      </c>
      <c r="F24" s="99">
        <v>0</v>
      </c>
      <c r="G24" s="99">
        <v>0</v>
      </c>
      <c r="H24" s="100">
        <f t="shared" si="0"/>
        <v>0</v>
      </c>
      <c r="I24" s="101">
        <f t="shared" si="1"/>
        <v>0</v>
      </c>
      <c r="J24" s="102">
        <v>12742</v>
      </c>
      <c r="K24" t="str">
        <f>CONCATENATE(D903,D24, " Curncy")</f>
        <v>EURAUD Curncy</v>
      </c>
      <c r="L24">
        <f>IF(D24 = D903,1,_xll.BDP(K24,$L$12))</f>
        <v>1</v>
      </c>
      <c r="M24" s="247">
        <f>IF(D24 = D903,1,_xll.BDP(K24,$M$12)*L24)</f>
        <v>1.5558700000000001</v>
      </c>
      <c r="N24" s="104">
        <f t="shared" si="2"/>
        <v>0</v>
      </c>
      <c r="O24" s="253">
        <f>N24 / Y903</f>
        <v>0</v>
      </c>
      <c r="P24" s="140">
        <f t="shared" si="3"/>
        <v>0</v>
      </c>
      <c r="Q24" s="255">
        <f>P24 / Y903*100</f>
        <v>0</v>
      </c>
      <c r="R24" s="106">
        <f t="shared" si="4"/>
        <v>0</v>
      </c>
      <c r="S24" s="255">
        <f t="shared" si="5"/>
        <v>0</v>
      </c>
      <c r="T24">
        <f t="shared" si="6"/>
        <v>1</v>
      </c>
      <c r="U24">
        <v>0</v>
      </c>
      <c r="V24">
        <v>1</v>
      </c>
      <c r="W24" s="105">
        <f t="shared" si="7"/>
        <v>0</v>
      </c>
      <c r="X24" s="105">
        <f t="shared" si="8"/>
        <v>0</v>
      </c>
      <c r="Y24" s="65"/>
      <c r="Z24" s="107">
        <v>0</v>
      </c>
      <c r="AA24" s="107">
        <f t="shared" si="9"/>
        <v>0</v>
      </c>
      <c r="AB24" s="117">
        <f t="shared" si="10"/>
        <v>0</v>
      </c>
      <c r="AC24" s="109">
        <v>12742</v>
      </c>
      <c r="AD24" s="110">
        <f>IF(D24 = D903,1,_xll.BDP(K24,$AD$12)*L24)</f>
        <v>1.54033</v>
      </c>
      <c r="AE24" s="259">
        <f>AA24*AC24*T24/AD24 / AF903</f>
        <v>0</v>
      </c>
      <c r="AF24" s="68"/>
      <c r="AG24" s="64"/>
      <c r="AH24" s="56"/>
    </row>
    <row r="25" spans="1:34" ht="12" customHeight="1" x14ac:dyDescent="0.2">
      <c r="B25">
        <v>33679</v>
      </c>
      <c r="C25" t="s">
        <v>1710</v>
      </c>
      <c r="D25" t="str">
        <f>_xll.BDP(C25,$D$12)</f>
        <v>AUD</v>
      </c>
      <c r="E25" t="s">
        <v>1711</v>
      </c>
      <c r="F25" s="99">
        <f>_xll.BDP(C25,$F$12)</f>
        <v>2.44</v>
      </c>
      <c r="G25" s="99">
        <f>_xll.BDP(C25,$G$12)</f>
        <v>2.5499999999999998</v>
      </c>
      <c r="H25" s="100">
        <f t="shared" si="0"/>
        <v>0.10999999999999988</v>
      </c>
      <c r="I25" s="101">
        <f t="shared" si="1"/>
        <v>4.5081967213114709</v>
      </c>
      <c r="J25" s="102">
        <v>3265560</v>
      </c>
      <c r="K25" t="str">
        <f>CONCATENATE(D903,D25, " Curncy")</f>
        <v>EURAUD Curncy</v>
      </c>
      <c r="L25">
        <f>IF(D25 = D903,1,_xll.BDP(K25,$L$12))</f>
        <v>1</v>
      </c>
      <c r="M25" s="247">
        <f>IF(D25 = D903,1,_xll.BDP(K25,$M$12)*L25)</f>
        <v>1.5558700000000001</v>
      </c>
      <c r="N25" s="104">
        <f t="shared" si="2"/>
        <v>230875.07311022101</v>
      </c>
      <c r="O25" s="253">
        <f>N25 / Y903</f>
        <v>7.1072197501931224E-4</v>
      </c>
      <c r="P25" s="140">
        <f t="shared" si="3"/>
        <v>5352103.967555129</v>
      </c>
      <c r="Q25" s="255">
        <f>P25 / Y903*100</f>
        <v>1.6475827602720439</v>
      </c>
      <c r="R25" s="106">
        <f t="shared" si="4"/>
        <v>0</v>
      </c>
      <c r="S25" s="255">
        <f t="shared" si="5"/>
        <v>1.6475827602720439</v>
      </c>
      <c r="T25">
        <f t="shared" si="6"/>
        <v>1</v>
      </c>
      <c r="U25">
        <v>0</v>
      </c>
      <c r="V25">
        <v>1</v>
      </c>
      <c r="W25" s="105">
        <f t="shared" si="7"/>
        <v>0</v>
      </c>
      <c r="X25" s="105">
        <f t="shared" si="8"/>
        <v>7.1072197501931224E-4</v>
      </c>
      <c r="Z25" s="107">
        <f>_xll.BDH(C25,$Z$12,$D$1,$D$1)</f>
        <v>2.48</v>
      </c>
      <c r="AA25" s="107">
        <f t="shared" si="9"/>
        <v>-4.0000000000000036E-2</v>
      </c>
      <c r="AB25" s="117">
        <f t="shared" si="10"/>
        <v>-1.6129032258064528</v>
      </c>
      <c r="AC25" s="109">
        <v>3265560</v>
      </c>
      <c r="AD25" s="110">
        <f>IF(D25 = D903,1,_xll.BDP(K25,$AD$12)*L25)</f>
        <v>1.54033</v>
      </c>
      <c r="AE25" s="259">
        <f>AA25*AC25*T25/AD25 / AF903</f>
        <v>-2.5723109470499836E-4</v>
      </c>
      <c r="AF25" s="111"/>
      <c r="AG25" s="64"/>
      <c r="AH25" s="56"/>
    </row>
    <row r="26" spans="1:34" x14ac:dyDescent="0.2">
      <c r="B26">
        <v>21043</v>
      </c>
      <c r="C26" t="s">
        <v>377</v>
      </c>
      <c r="D26" t="str">
        <f>_xll.BDP(C26,$D$12)</f>
        <v>AUD</v>
      </c>
      <c r="E26" t="s">
        <v>384</v>
      </c>
      <c r="F26" s="99">
        <f>_xll.BDP(C26,$F$12)</f>
        <v>49.16</v>
      </c>
      <c r="G26" s="99">
        <f>_xll.BDP(C26,$G$12)</f>
        <v>48.52</v>
      </c>
      <c r="H26" s="100">
        <f t="shared" si="0"/>
        <v>-0.63999999999999346</v>
      </c>
      <c r="I26" s="101">
        <f t="shared" si="1"/>
        <v>-1.3018714401952676</v>
      </c>
      <c r="J26" s="102">
        <v>0</v>
      </c>
      <c r="K26" t="str">
        <f>CONCATENATE(D903,D26, " Curncy")</f>
        <v>EURAUD Curncy</v>
      </c>
      <c r="L26">
        <f>IF(D26 = D903,1,_xll.BDP(K26,$L$12))</f>
        <v>1</v>
      </c>
      <c r="M26" s="247">
        <f>IF(D26 = D903,1,_xll.BDP(K26,$M$12)*L26)</f>
        <v>1.5558700000000001</v>
      </c>
      <c r="N26" s="104">
        <f t="shared" si="2"/>
        <v>0</v>
      </c>
      <c r="O26" s="253">
        <f>N26 / Y903</f>
        <v>0</v>
      </c>
      <c r="P26" s="140">
        <f t="shared" si="3"/>
        <v>0</v>
      </c>
      <c r="Q26" s="255">
        <f>P26 / Y903*100</f>
        <v>0</v>
      </c>
      <c r="R26" s="106">
        <f t="shared" si="4"/>
        <v>0</v>
      </c>
      <c r="S26" s="255">
        <f t="shared" si="5"/>
        <v>0</v>
      </c>
      <c r="T26">
        <f t="shared" si="6"/>
        <v>1</v>
      </c>
      <c r="U26">
        <v>0</v>
      </c>
      <c r="V26">
        <v>1</v>
      </c>
      <c r="W26" s="105">
        <f t="shared" si="7"/>
        <v>0</v>
      </c>
      <c r="X26" s="105">
        <f t="shared" si="8"/>
        <v>0</v>
      </c>
      <c r="Y26" s="65"/>
      <c r="Z26" s="107">
        <f>_xll.BDH(C26,$Z$12,$D$1,$D$1)</f>
        <v>48.85</v>
      </c>
      <c r="AA26" s="107">
        <f t="shared" si="9"/>
        <v>0.30999999999999517</v>
      </c>
      <c r="AB26" s="117">
        <f t="shared" si="10"/>
        <v>0.6345957011258857</v>
      </c>
      <c r="AC26" s="109">
        <v>0</v>
      </c>
      <c r="AD26" s="110">
        <f>IF(D26 = D903,1,_xll.BDP(K26,$AD$12)*L26)</f>
        <v>1.54033</v>
      </c>
      <c r="AE26" s="259">
        <f>AA26*AC26*T26/AD26 / AF903</f>
        <v>0</v>
      </c>
      <c r="AF26" s="68"/>
      <c r="AG26" s="64"/>
      <c r="AH26" s="56"/>
    </row>
    <row r="27" spans="1:34" x14ac:dyDescent="0.2">
      <c r="B27">
        <v>24969</v>
      </c>
      <c r="C27" t="s">
        <v>178</v>
      </c>
      <c r="D27" t="str">
        <f>_xll.BDP(C27,$D$12)</f>
        <v>AUD</v>
      </c>
      <c r="E27" t="s">
        <v>316</v>
      </c>
      <c r="F27" s="99">
        <f>_xll.BDP(C27,$F$12)</f>
        <v>0.82499999999999996</v>
      </c>
      <c r="G27" s="99">
        <f>_xll.BDP(C27,$G$12)</f>
        <v>0.74</v>
      </c>
      <c r="H27" s="100">
        <f t="shared" si="0"/>
        <v>-8.4999999999999964E-2</v>
      </c>
      <c r="I27" s="101">
        <f t="shared" si="1"/>
        <v>-10.303030303030299</v>
      </c>
      <c r="J27" s="102">
        <v>0</v>
      </c>
      <c r="K27" t="str">
        <f>CONCATENATE(D903,D27, " Curncy")</f>
        <v>EURAUD Curncy</v>
      </c>
      <c r="L27">
        <f>IF(D27 = D903,1,_xll.BDP(K27,$L$12))</f>
        <v>1</v>
      </c>
      <c r="M27" s="247">
        <f>IF(D27 = D903,1,_xll.BDP(K27,$M$12)*L27)</f>
        <v>1.5558700000000001</v>
      </c>
      <c r="N27" s="104">
        <f t="shared" si="2"/>
        <v>0</v>
      </c>
      <c r="O27" s="253">
        <f>N27 / Y903</f>
        <v>0</v>
      </c>
      <c r="P27" s="140">
        <f t="shared" si="3"/>
        <v>0</v>
      </c>
      <c r="Q27" s="255">
        <f>P27 / Y903*100</f>
        <v>0</v>
      </c>
      <c r="R27" s="106">
        <f t="shared" si="4"/>
        <v>0</v>
      </c>
      <c r="S27" s="255">
        <f t="shared" si="5"/>
        <v>0</v>
      </c>
      <c r="T27">
        <f t="shared" si="6"/>
        <v>1</v>
      </c>
      <c r="U27">
        <v>0</v>
      </c>
      <c r="V27">
        <v>1</v>
      </c>
      <c r="W27" s="105">
        <f t="shared" si="7"/>
        <v>0</v>
      </c>
      <c r="X27" s="105">
        <f t="shared" si="8"/>
        <v>0</v>
      </c>
      <c r="Y27" s="65"/>
      <c r="Z27" s="107">
        <f>_xll.BDH(C27,$Z$12,$D$1,$D$1)</f>
        <v>0.82</v>
      </c>
      <c r="AA27" s="107">
        <f t="shared" si="9"/>
        <v>5.0000000000000044E-3</v>
      </c>
      <c r="AB27" s="117">
        <f t="shared" si="10"/>
        <v>0.60975609756097615</v>
      </c>
      <c r="AC27" s="109">
        <v>0</v>
      </c>
      <c r="AD27" s="110">
        <f>IF(D27 = D903,1,_xll.BDP(K27,$AD$12)*L27)</f>
        <v>1.54033</v>
      </c>
      <c r="AE27" s="259">
        <f>AA27*AC27*T27/AD27 / AF903</f>
        <v>0</v>
      </c>
      <c r="AF27" s="68"/>
      <c r="AG27" s="64"/>
      <c r="AH27" s="56"/>
    </row>
    <row r="28" spans="1:34" ht="12" customHeight="1" x14ac:dyDescent="0.2">
      <c r="B28">
        <v>28103</v>
      </c>
      <c r="C28" t="s">
        <v>1741</v>
      </c>
      <c r="D28" t="str">
        <f>_xll.BDP(C28,$D$12)</f>
        <v>AUD</v>
      </c>
      <c r="E28" t="s">
        <v>1742</v>
      </c>
      <c r="F28" s="99">
        <f>_xll.BDP(C28,$F$12)</f>
        <v>9.07</v>
      </c>
      <c r="G28" s="99">
        <f>_xll.BDP(C28,$G$12)</f>
        <v>9.43</v>
      </c>
      <c r="H28" s="100">
        <f t="shared" si="0"/>
        <v>0.35999999999999943</v>
      </c>
      <c r="I28" s="101">
        <f t="shared" si="1"/>
        <v>3.9691289966923859</v>
      </c>
      <c r="J28" s="102">
        <v>1391349</v>
      </c>
      <c r="K28" t="str">
        <f>CONCATENATE(D903,D28, " Curncy")</f>
        <v>EURAUD Curncy</v>
      </c>
      <c r="L28">
        <f>IF(D28 = D903,1,_xll.BDP(K28,$L$12))</f>
        <v>1</v>
      </c>
      <c r="M28" s="247">
        <f>IF(D28 = D903,1,_xll.BDP(K28,$M$12)*L28)</f>
        <v>1.5558700000000001</v>
      </c>
      <c r="N28" s="104">
        <f t="shared" si="2"/>
        <v>321932.83500549477</v>
      </c>
      <c r="O28" s="253">
        <f>N28 / Y903</f>
        <v>9.9103267077013126E-4</v>
      </c>
      <c r="P28" s="140">
        <f t="shared" si="3"/>
        <v>8432851.7613939457</v>
      </c>
      <c r="Q28" s="255">
        <f>P28 / Y903*100</f>
        <v>2.5959550237117641</v>
      </c>
      <c r="R28" s="106">
        <f t="shared" si="4"/>
        <v>0</v>
      </c>
      <c r="S28" s="255">
        <f t="shared" si="5"/>
        <v>2.5959550237117641</v>
      </c>
      <c r="T28">
        <f t="shared" si="6"/>
        <v>1</v>
      </c>
      <c r="U28">
        <v>0</v>
      </c>
      <c r="V28">
        <v>1</v>
      </c>
      <c r="W28" s="105">
        <f t="shared" si="7"/>
        <v>0</v>
      </c>
      <c r="X28" s="105">
        <f t="shared" si="8"/>
        <v>9.9103267077013126E-4</v>
      </c>
      <c r="Z28" s="107">
        <f>_xll.BDH(C28,$Z$12,$D$1,$D$1)</f>
        <v>8.98</v>
      </c>
      <c r="AA28" s="107">
        <f t="shared" si="9"/>
        <v>8.9999999999999858E-2</v>
      </c>
      <c r="AB28" s="117">
        <f t="shared" si="10"/>
        <v>1.0022271714922033</v>
      </c>
      <c r="AC28" s="109">
        <v>1391349</v>
      </c>
      <c r="AD28" s="110">
        <f>IF(D28 = D903,1,_xll.BDP(K28,$AD$12)*L28)</f>
        <v>1.54033</v>
      </c>
      <c r="AE28" s="259">
        <f>AA28*AC28*T28/AD28 / AF903</f>
        <v>2.4659507385259614E-4</v>
      </c>
      <c r="AF28" s="111"/>
      <c r="AG28" s="64"/>
      <c r="AH28" s="56"/>
    </row>
    <row r="29" spans="1:34" x14ac:dyDescent="0.2">
      <c r="B29">
        <v>20633</v>
      </c>
      <c r="C29" t="s">
        <v>177</v>
      </c>
      <c r="D29" t="str">
        <f>_xll.BDP(C29,$D$12)</f>
        <v>AUD</v>
      </c>
      <c r="E29" t="s">
        <v>330</v>
      </c>
      <c r="F29" s="99">
        <f>_xll.BDP(C29,$F$12)</f>
        <v>35.08</v>
      </c>
      <c r="G29" s="99">
        <f>_xll.BDP(C29,$G$12)</f>
        <v>34.99</v>
      </c>
      <c r="H29" s="100">
        <f t="shared" si="0"/>
        <v>-8.9999999999996305E-2</v>
      </c>
      <c r="I29" s="101">
        <f t="shared" si="1"/>
        <v>-0.25655644241732128</v>
      </c>
      <c r="J29" s="102">
        <v>0</v>
      </c>
      <c r="K29" t="str">
        <f>CONCATENATE(D903,D29, " Curncy")</f>
        <v>EURAUD Curncy</v>
      </c>
      <c r="L29">
        <f>IF(D29 = D903,1,_xll.BDP(K29,$L$12))</f>
        <v>1</v>
      </c>
      <c r="M29" s="247">
        <f>IF(D29 = D903,1,_xll.BDP(K29,$M$12)*L29)</f>
        <v>1.5558700000000001</v>
      </c>
      <c r="N29" s="104">
        <f t="shared" si="2"/>
        <v>0</v>
      </c>
      <c r="O29" s="253">
        <f>N29 / Y903</f>
        <v>0</v>
      </c>
      <c r="P29" s="140">
        <f t="shared" si="3"/>
        <v>0</v>
      </c>
      <c r="Q29" s="255">
        <f>P29 / Y903*100</f>
        <v>0</v>
      </c>
      <c r="R29" s="106">
        <f t="shared" si="4"/>
        <v>0</v>
      </c>
      <c r="S29" s="255">
        <f t="shared" si="5"/>
        <v>0</v>
      </c>
      <c r="T29">
        <f t="shared" si="6"/>
        <v>1</v>
      </c>
      <c r="U29">
        <v>0</v>
      </c>
      <c r="V29">
        <v>1</v>
      </c>
      <c r="W29" s="105">
        <f t="shared" si="7"/>
        <v>0</v>
      </c>
      <c r="X29" s="105">
        <f t="shared" si="8"/>
        <v>0</v>
      </c>
      <c r="Y29" s="65"/>
      <c r="Z29" s="107">
        <f>_xll.BDH(C29,$Z$12,$D$1,$D$1)</f>
        <v>34.86</v>
      </c>
      <c r="AA29" s="107">
        <f t="shared" si="9"/>
        <v>0.21999999999999886</v>
      </c>
      <c r="AB29" s="117">
        <f t="shared" si="10"/>
        <v>0.63109581181870011</v>
      </c>
      <c r="AC29" s="109">
        <v>0</v>
      </c>
      <c r="AD29" s="110">
        <f>IF(D29 = D903,1,_xll.BDP(K29,$AD$12)*L29)</f>
        <v>1.54033</v>
      </c>
      <c r="AE29" s="259">
        <f>AA29*AC29*T29/AD29 / AF903</f>
        <v>0</v>
      </c>
      <c r="AF29" s="68"/>
      <c r="AG29" s="64"/>
    </row>
    <row r="30" spans="1:34" x14ac:dyDescent="0.2">
      <c r="A30" s="158" t="s">
        <v>1454</v>
      </c>
      <c r="B30" s="158"/>
      <c r="C30" s="158"/>
      <c r="D30" s="158"/>
      <c r="E30" s="158" t="s">
        <v>176</v>
      </c>
      <c r="F30" s="159"/>
      <c r="G30" s="159"/>
      <c r="H30" s="160"/>
      <c r="I30" s="161"/>
      <c r="J30" s="162"/>
      <c r="K30" s="158"/>
      <c r="L30" s="158"/>
      <c r="M30" s="249"/>
      <c r="N30" s="163">
        <f t="shared" ref="N30:S30" si="11" xml:space="preserve"> SUM(N14:N29)</f>
        <v>700727.53507683717</v>
      </c>
      <c r="O30" s="266">
        <f t="shared" si="11"/>
        <v>2.1571079587377785E-3</v>
      </c>
      <c r="P30" s="164">
        <f t="shared" si="11"/>
        <v>16758565.285017382</v>
      </c>
      <c r="Q30" s="256">
        <f t="shared" si="11"/>
        <v>5.1589287909706103</v>
      </c>
      <c r="R30" s="244">
        <f t="shared" si="11"/>
        <v>0</v>
      </c>
      <c r="S30" s="256">
        <f t="shared" si="11"/>
        <v>5.1589287909706103</v>
      </c>
      <c r="T30" s="158"/>
      <c r="U30" s="158"/>
      <c r="V30" s="158"/>
      <c r="W30" s="245">
        <f xml:space="preserve"> SUM(W14:W29)</f>
        <v>0</v>
      </c>
      <c r="X30" s="245">
        <f xml:space="preserve"> SUM(X14:X29)</f>
        <v>2.1571079587377785E-3</v>
      </c>
      <c r="Y30" s="158"/>
      <c r="Z30" s="165"/>
      <c r="AA30" s="165"/>
      <c r="AB30" s="166"/>
      <c r="AC30" s="167"/>
      <c r="AD30" s="168"/>
      <c r="AE30" s="268">
        <f xml:space="preserve"> SUM(AE14:AE29)</f>
        <v>-5.6083875272083664E-5</v>
      </c>
      <c r="AF30" s="263"/>
      <c r="AG30" s="64"/>
    </row>
    <row r="31" spans="1:34" x14ac:dyDescent="0.2">
      <c r="A31" s="1"/>
      <c r="B31" s="27"/>
      <c r="C31" s="42"/>
      <c r="D31" s="1"/>
      <c r="E31" s="1"/>
      <c r="F31" s="77"/>
      <c r="G31" s="77"/>
      <c r="H31" s="32"/>
      <c r="I31" s="35"/>
      <c r="J31" s="19"/>
      <c r="K31" s="27"/>
      <c r="L31" s="27"/>
      <c r="M31" s="273"/>
      <c r="N31" s="83"/>
      <c r="O31" s="278"/>
      <c r="P31" s="83"/>
      <c r="Q31" s="280"/>
      <c r="R31" s="84"/>
      <c r="S31" s="286"/>
      <c r="T31" s="22"/>
      <c r="U31" s="1"/>
      <c r="V31" s="77"/>
      <c r="W31" s="84"/>
      <c r="X31" s="84"/>
      <c r="Y31" s="80"/>
      <c r="Z31" s="81"/>
      <c r="AA31" s="81"/>
      <c r="AB31" s="51"/>
      <c r="AC31" s="81"/>
      <c r="AD31" s="82"/>
      <c r="AE31" s="288"/>
      <c r="AF31" s="68"/>
      <c r="AG31" s="64"/>
    </row>
    <row r="32" spans="1:34" x14ac:dyDescent="0.2">
      <c r="A32" s="1"/>
      <c r="B32">
        <v>3338</v>
      </c>
      <c r="C32" t="s">
        <v>392</v>
      </c>
      <c r="D32" t="str">
        <f>_xll.BDP(C32,$D$12)</f>
        <v>EUR</v>
      </c>
      <c r="E32" t="s">
        <v>409</v>
      </c>
      <c r="F32" s="99">
        <f>_xll.BDP(C32,$F$12)</f>
        <v>14.93</v>
      </c>
      <c r="G32" s="99">
        <f>_xll.BDP(C32,$G$12)</f>
        <v>14.6</v>
      </c>
      <c r="H32" s="100">
        <f>IF(OR(OR(G32="#N/A N/A",G32="#N/A Real Time"),OR(F32="#N/A N/A",F32="#N/A Real Time")),0,  G32 - F32)</f>
        <v>-0.33000000000000007</v>
      </c>
      <c r="I32" s="101">
        <f>IF(OR(F32=0,F32="#N/A N/A"),0,H32 / F32*100)</f>
        <v>-2.2103148024112529</v>
      </c>
      <c r="J32" s="102">
        <v>0</v>
      </c>
      <c r="K32" t="str">
        <f>CONCATENATE(D903,D32, " Curncy")</f>
        <v>EUREUR Curncy</v>
      </c>
      <c r="L32">
        <f>IF(D32 = D903,1,_xll.BDP(K32,$L$12))</f>
        <v>1</v>
      </c>
      <c r="M32" s="247">
        <f>IF(D32 = D903,1,_xll.BDP(K32,$M$12)*L32)</f>
        <v>1</v>
      </c>
      <c r="N32" s="104">
        <f>H32*J32*T32/M32</f>
        <v>0</v>
      </c>
      <c r="O32" s="253">
        <f>N32 / Y903</f>
        <v>0</v>
      </c>
      <c r="P32" s="140">
        <f>IF(OR(OR(J32=0,G32 = "#N/A N/A"),G32="#N/A Real Time"),0,G32*J32*T32/M32)</f>
        <v>0</v>
      </c>
      <c r="Q32" s="255">
        <f>P32 / Y903*100</f>
        <v>0</v>
      </c>
      <c r="R32" s="106">
        <f>IF(Q32&lt;0,Q32,0)</f>
        <v>0</v>
      </c>
      <c r="S32" s="255">
        <f>IF(Q32&gt;0,Q32,0)</f>
        <v>0</v>
      </c>
      <c r="T32">
        <f>IF(EXACT(D32,UPPER(D32)),1,0.01)/V32</f>
        <v>1</v>
      </c>
      <c r="U32">
        <v>0</v>
      </c>
      <c r="V32">
        <v>1</v>
      </c>
      <c r="W32" s="105">
        <f>IF(AND(Q32&lt;0,O32&gt;0),O32,0)</f>
        <v>0</v>
      </c>
      <c r="X32" s="105">
        <f>IF(AND(Q32&gt;0,O32&gt;0),O32,0)</f>
        <v>0</v>
      </c>
      <c r="Y32" s="80"/>
      <c r="Z32" s="107">
        <f>_xll.BDH(C32,$Z$12,$D$1,$D$1)</f>
        <v>14.99</v>
      </c>
      <c r="AA32" s="107">
        <f>IF(OR(OR(F32="#N/A N/A",F32="#N/A Real Time"),OR(Z32="#N/A N/A",Z32="#N/A Real Time")),0,  F32 - Z32)</f>
        <v>-6.0000000000000497E-2</v>
      </c>
      <c r="AB32" s="117">
        <f>IF(OR(Z32=0,Z32="#N/A N/A"),0,AA32 / Z32*100)</f>
        <v>-0.40026684456304534</v>
      </c>
      <c r="AC32" s="109">
        <v>0</v>
      </c>
      <c r="AD32" s="110">
        <f>IF(D32 = D903,1,_xll.BDP(K32,$AD$12)*L32)</f>
        <v>1</v>
      </c>
      <c r="AE32" s="259">
        <f>AA32*AC32*T32/AD32 / AF903</f>
        <v>0</v>
      </c>
      <c r="AF32" s="68"/>
      <c r="AG32" s="64"/>
    </row>
    <row r="33" spans="1:34" x14ac:dyDescent="0.2">
      <c r="A33" s="1"/>
      <c r="B33">
        <v>2617</v>
      </c>
      <c r="C33" t="s">
        <v>393</v>
      </c>
      <c r="D33" t="str">
        <f>_xll.BDP(C33,$D$12)</f>
        <v>EUR</v>
      </c>
      <c r="E33" t="s">
        <v>410</v>
      </c>
      <c r="F33" s="99">
        <f>_xll.BDP(C33,$F$12)</f>
        <v>25.74</v>
      </c>
      <c r="G33" s="99">
        <f>_xll.BDP(C33,$G$12)</f>
        <v>25.44</v>
      </c>
      <c r="H33" s="100">
        <f>IF(OR(OR(G33="#N/A N/A",G33="#N/A Real Time"),OR(F33="#N/A N/A",F33="#N/A Real Time")),0,  G33 - F33)</f>
        <v>-0.29999999999999716</v>
      </c>
      <c r="I33" s="101">
        <f>IF(OR(F33=0,F33="#N/A N/A"),0,H33 / F33*100)</f>
        <v>-1.1655011655011545</v>
      </c>
      <c r="J33" s="102">
        <v>0</v>
      </c>
      <c r="K33" t="str">
        <f>CONCATENATE(D903,D33, " Curncy")</f>
        <v>EUREUR Curncy</v>
      </c>
      <c r="L33">
        <f>IF(D33 = D903,1,_xll.BDP(K33,$L$12))</f>
        <v>1</v>
      </c>
      <c r="M33" s="247">
        <f>IF(D33 = D903,1,_xll.BDP(K33,$M$12)*L33)</f>
        <v>1</v>
      </c>
      <c r="N33" s="104">
        <f>H33*J33*T33/M33</f>
        <v>0</v>
      </c>
      <c r="O33" s="253">
        <f>N33 / Y903</f>
        <v>0</v>
      </c>
      <c r="P33" s="140">
        <f>IF(OR(OR(J33=0,G33 = "#N/A N/A"),G33="#N/A Real Time"),0,G33*J33*T33/M33)</f>
        <v>0</v>
      </c>
      <c r="Q33" s="255">
        <f>P33 / Y903*100</f>
        <v>0</v>
      </c>
      <c r="R33" s="106">
        <f>IF(Q33&lt;0,Q33,0)</f>
        <v>0</v>
      </c>
      <c r="S33" s="255">
        <f>IF(Q33&gt;0,Q33,0)</f>
        <v>0</v>
      </c>
      <c r="T33">
        <f>IF(EXACT(D33,UPPER(D33)),1,0.01)/V33</f>
        <v>1</v>
      </c>
      <c r="U33">
        <v>0</v>
      </c>
      <c r="V33">
        <v>1</v>
      </c>
      <c r="W33" s="105">
        <f>IF(AND(Q33&lt;0,O33&gt;0),O33,0)</f>
        <v>0</v>
      </c>
      <c r="X33" s="105">
        <f>IF(AND(Q33&gt;0,O33&gt;0),O33,0)</f>
        <v>0</v>
      </c>
      <c r="Y33" s="80"/>
      <c r="Z33" s="107">
        <f>_xll.BDH(C33,$Z$12,$D$1,$D$1)</f>
        <v>25.64</v>
      </c>
      <c r="AA33" s="107">
        <f>IF(OR(OR(F33="#N/A N/A",F33="#N/A Real Time"),OR(Z33="#N/A N/A",Z33="#N/A Real Time")),0,  F33 - Z33)</f>
        <v>9.9999999999997868E-2</v>
      </c>
      <c r="AB33" s="117">
        <f>IF(OR(Z33=0,Z33="#N/A N/A"),0,AA33 / Z33*100)</f>
        <v>0.39001560062401663</v>
      </c>
      <c r="AC33" s="109">
        <v>0</v>
      </c>
      <c r="AD33" s="110">
        <f>IF(D33 = D903,1,_xll.BDP(K33,$AD$12)*L33)</f>
        <v>1</v>
      </c>
      <c r="AE33" s="259">
        <f>AA33*AC33*T33/AD33 / AF903</f>
        <v>0</v>
      </c>
      <c r="AF33" s="68"/>
      <c r="AG33" s="64"/>
      <c r="AH33" s="56"/>
    </row>
    <row r="34" spans="1:34" x14ac:dyDescent="0.2">
      <c r="A34" s="158" t="s">
        <v>1455</v>
      </c>
      <c r="B34" s="158"/>
      <c r="C34" s="158"/>
      <c r="D34" s="158"/>
      <c r="E34" s="158" t="s">
        <v>408</v>
      </c>
      <c r="F34" s="159"/>
      <c r="G34" s="159"/>
      <c r="H34" s="160"/>
      <c r="I34" s="161"/>
      <c r="J34" s="162"/>
      <c r="K34" s="158"/>
      <c r="L34" s="158"/>
      <c r="M34" s="249"/>
      <c r="N34" s="163">
        <f t="shared" ref="N34:S34" si="12" xml:space="preserve"> SUM(N31:N33)</f>
        <v>0</v>
      </c>
      <c r="O34" s="266">
        <f t="shared" si="12"/>
        <v>0</v>
      </c>
      <c r="P34" s="164">
        <f t="shared" si="12"/>
        <v>0</v>
      </c>
      <c r="Q34" s="256">
        <f t="shared" si="12"/>
        <v>0</v>
      </c>
      <c r="R34" s="244">
        <f t="shared" si="12"/>
        <v>0</v>
      </c>
      <c r="S34" s="256">
        <f t="shared" si="12"/>
        <v>0</v>
      </c>
      <c r="T34" s="158"/>
      <c r="U34" s="158"/>
      <c r="V34" s="158"/>
      <c r="W34" s="245">
        <f xml:space="preserve"> SUM(W31:W33)</f>
        <v>0</v>
      </c>
      <c r="X34" s="245">
        <f xml:space="preserve"> SUM(X31:X33)</f>
        <v>0</v>
      </c>
      <c r="Y34" s="158"/>
      <c r="Z34" s="165"/>
      <c r="AA34" s="165"/>
      <c r="AB34" s="166"/>
      <c r="AC34" s="167"/>
      <c r="AD34" s="168"/>
      <c r="AE34" s="268">
        <f xml:space="preserve"> SUM(AE31:AE33)</f>
        <v>0</v>
      </c>
      <c r="AF34" s="263"/>
      <c r="AG34" s="64"/>
      <c r="AH34" s="56"/>
    </row>
    <row r="35" spans="1:34" x14ac:dyDescent="0.2">
      <c r="B35" s="27"/>
      <c r="C35" s="42"/>
      <c r="F35" s="31"/>
      <c r="G35" s="31"/>
      <c r="H35" s="32"/>
      <c r="I35" s="35"/>
      <c r="J35" s="16"/>
      <c r="K35" s="27"/>
      <c r="L35" s="27"/>
      <c r="M35" s="273"/>
      <c r="N35" s="83"/>
      <c r="O35" s="278"/>
      <c r="P35" s="33"/>
      <c r="Q35" s="280"/>
      <c r="R35" s="84"/>
      <c r="S35" s="286"/>
      <c r="T35" s="22"/>
      <c r="W35" s="44"/>
      <c r="X35" s="44"/>
      <c r="Y35" s="65"/>
      <c r="Z35" s="59"/>
      <c r="AA35" s="58"/>
      <c r="AB35" s="51"/>
      <c r="AC35" s="50"/>
      <c r="AD35" s="52"/>
      <c r="AE35" s="288"/>
      <c r="AF35" s="68"/>
      <c r="AG35" s="64"/>
      <c r="AH35" s="56"/>
    </row>
    <row r="36" spans="1:34" x14ac:dyDescent="0.2">
      <c r="B36">
        <v>58</v>
      </c>
      <c r="C36" t="s">
        <v>385</v>
      </c>
      <c r="D36" t="str">
        <f>_xll.BDP(C36,$D$12)</f>
        <v>EUR</v>
      </c>
      <c r="E36" t="s">
        <v>1092</v>
      </c>
      <c r="F36" s="99">
        <f>_xll.BDP(C36,$F$12)</f>
        <v>2.875</v>
      </c>
      <c r="G36" s="99">
        <f>_xll.BDP(C36,$G$12)</f>
        <v>2.855</v>
      </c>
      <c r="H36" s="100">
        <f t="shared" ref="H36:H45" si="13">IF(OR(OR(G36="#N/A N/A",G36="#N/A Real Time"),OR(F36="#N/A N/A",F36="#N/A Real Time")),0,  G36 - F36)</f>
        <v>-2.0000000000000018E-2</v>
      </c>
      <c r="I36" s="101">
        <f t="shared" ref="I36:I45" si="14">IF(OR(F36=0,F36="#N/A N/A"),0,H36 / F36*100)</f>
        <v>-0.69565217391304413</v>
      </c>
      <c r="J36" s="102">
        <v>0</v>
      </c>
      <c r="K36" t="str">
        <f>CONCATENATE(D903,D36, " Curncy")</f>
        <v>EUREUR Curncy</v>
      </c>
      <c r="L36">
        <f>IF(D36 = D903,1,_xll.BDP(K36,$L$12))</f>
        <v>1</v>
      </c>
      <c r="M36" s="247">
        <f>IF(D36 = D903,1,_xll.BDP(K36,$M$12)*L36)</f>
        <v>1</v>
      </c>
      <c r="N36" s="104">
        <f t="shared" ref="N36:N45" si="15">H36*J36*T36/M36</f>
        <v>0</v>
      </c>
      <c r="O36" s="253">
        <f>N36 / Y903</f>
        <v>0</v>
      </c>
      <c r="P36" s="140">
        <f t="shared" ref="P36:P45" si="16">IF(OR(OR(J36=0,G36 = "#N/A N/A"),G36="#N/A Real Time"),0,G36*J36*T36/M36)</f>
        <v>0</v>
      </c>
      <c r="Q36" s="255">
        <f>P36 / Y903*100</f>
        <v>0</v>
      </c>
      <c r="R36" s="106">
        <f t="shared" ref="R36:R45" si="17">IF(Q36&lt;0,Q36,0)</f>
        <v>0</v>
      </c>
      <c r="S36" s="255">
        <f t="shared" ref="S36:S45" si="18">IF(Q36&gt;0,Q36,0)</f>
        <v>0</v>
      </c>
      <c r="T36">
        <f t="shared" ref="T36:T45" si="19">IF(EXACT(D36,UPPER(D36)),1,0.01)/V36</f>
        <v>1</v>
      </c>
      <c r="U36">
        <v>0</v>
      </c>
      <c r="V36">
        <v>1</v>
      </c>
      <c r="W36" s="105">
        <f t="shared" ref="W36:W45" si="20">IF(AND(Q36&lt;0,O36&gt;0),O36,0)</f>
        <v>0</v>
      </c>
      <c r="X36" s="105">
        <f t="shared" ref="X36:X45" si="21">IF(AND(Q36&gt;0,O36&gt;0),O36,0)</f>
        <v>0</v>
      </c>
      <c r="Y36" s="65"/>
      <c r="Z36" s="107">
        <f>_xll.BDH(C36,$Z$12,$D$1,$D$1)</f>
        <v>2.88</v>
      </c>
      <c r="AA36" s="107">
        <f t="shared" ref="AA36:AA45" si="22">IF(OR(OR(F36="#N/A N/A",F36="#N/A Real Time"),OR(Z36="#N/A N/A",Z36="#N/A Real Time")),0,  F36 - Z36)</f>
        <v>-4.9999999999998934E-3</v>
      </c>
      <c r="AB36" s="117">
        <f t="shared" ref="AB36:AB45" si="23">IF(OR(Z36=0,Z36="#N/A N/A"),0,AA36 / Z36*100)</f>
        <v>-0.17361111111110741</v>
      </c>
      <c r="AC36" s="109">
        <v>0</v>
      </c>
      <c r="AD36" s="110">
        <f>IF(D36 = D903,1,_xll.BDP(K36,$AD$12)*L36)</f>
        <v>1</v>
      </c>
      <c r="AE36" s="259">
        <f>AA36*AC36*T36/AD36 / AF903</f>
        <v>0</v>
      </c>
      <c r="AF36" s="68"/>
      <c r="AG36" s="64"/>
      <c r="AH36" s="56"/>
    </row>
    <row r="37" spans="1:34" x14ac:dyDescent="0.2">
      <c r="B37">
        <v>2096</v>
      </c>
      <c r="C37" t="s">
        <v>175</v>
      </c>
      <c r="D37" t="str">
        <f>_xll.BDP(C37,$D$12)</f>
        <v>EUR</v>
      </c>
      <c r="E37" t="s">
        <v>1578</v>
      </c>
      <c r="F37" s="99">
        <f>_xll.BDP(C37,$F$12)</f>
        <v>54.57</v>
      </c>
      <c r="G37" s="99">
        <f>_xll.BDP(C37,$G$12)</f>
        <v>56.33</v>
      </c>
      <c r="H37" s="100">
        <f t="shared" si="13"/>
        <v>1.759999999999998</v>
      </c>
      <c r="I37" s="101">
        <f t="shared" si="14"/>
        <v>3.2252153197727651</v>
      </c>
      <c r="J37" s="102">
        <v>0</v>
      </c>
      <c r="K37" t="str">
        <f>CONCATENATE(D903,D37, " Curncy")</f>
        <v>EUREUR Curncy</v>
      </c>
      <c r="L37">
        <f>IF(D37 = D903,1,_xll.BDP(K37,$L$12))</f>
        <v>1</v>
      </c>
      <c r="M37" s="247">
        <f>IF(D37 = D903,1,_xll.BDP(K37,$M$12)*L37)</f>
        <v>1</v>
      </c>
      <c r="N37" s="104">
        <f t="shared" si="15"/>
        <v>0</v>
      </c>
      <c r="O37" s="253">
        <f>N37 / Y903</f>
        <v>0</v>
      </c>
      <c r="P37" s="140">
        <f t="shared" si="16"/>
        <v>0</v>
      </c>
      <c r="Q37" s="255">
        <f>P37 / Y903*100</f>
        <v>0</v>
      </c>
      <c r="R37" s="106">
        <f t="shared" si="17"/>
        <v>0</v>
      </c>
      <c r="S37" s="255">
        <f t="shared" si="18"/>
        <v>0</v>
      </c>
      <c r="T37">
        <f t="shared" si="19"/>
        <v>1</v>
      </c>
      <c r="U37">
        <v>0</v>
      </c>
      <c r="V37">
        <v>1</v>
      </c>
      <c r="W37" s="105">
        <f t="shared" si="20"/>
        <v>0</v>
      </c>
      <c r="X37" s="105">
        <f t="shared" si="21"/>
        <v>0</v>
      </c>
      <c r="Y37" s="65"/>
      <c r="Z37" s="107">
        <f>_xll.BDH(C37,$Z$12,$D$1,$D$1)</f>
        <v>54.53</v>
      </c>
      <c r="AA37" s="107">
        <f t="shared" si="22"/>
        <v>3.9999999999999147E-2</v>
      </c>
      <c r="AB37" s="117">
        <f t="shared" si="23"/>
        <v>7.3354116999815047E-2</v>
      </c>
      <c r="AC37" s="109">
        <v>0</v>
      </c>
      <c r="AD37" s="110">
        <f>IF(D37 = D903,1,_xll.BDP(K37,$AD$12)*L37)</f>
        <v>1</v>
      </c>
      <c r="AE37" s="259">
        <f>AA37*AC37*T37/AD37 / AF903</f>
        <v>0</v>
      </c>
      <c r="AF37" s="68"/>
      <c r="AG37" s="64"/>
      <c r="AH37" s="56"/>
    </row>
    <row r="38" spans="1:34" x14ac:dyDescent="0.2">
      <c r="B38">
        <v>27859</v>
      </c>
      <c r="C38" t="s">
        <v>1172</v>
      </c>
      <c r="D38" t="str">
        <f>_xll.BDP(C38,$D$12)</f>
        <v>EUR</v>
      </c>
      <c r="E38" t="s">
        <v>1173</v>
      </c>
      <c r="F38" s="99">
        <f>_xll.BDP(C38,$F$12)</f>
        <v>22.32</v>
      </c>
      <c r="G38" s="99">
        <f>_xll.BDP(C38,$G$12)</f>
        <v>22.12</v>
      </c>
      <c r="H38" s="100">
        <f t="shared" si="13"/>
        <v>-0.19999999999999929</v>
      </c>
      <c r="I38" s="101">
        <f t="shared" si="14"/>
        <v>-0.89605734767024769</v>
      </c>
      <c r="J38" s="102">
        <v>0</v>
      </c>
      <c r="K38" t="str">
        <f>CONCATENATE(D903,D38, " Curncy")</f>
        <v>EUREUR Curncy</v>
      </c>
      <c r="L38">
        <f>IF(D38 = D903,1,_xll.BDP(K38,$L$12))</f>
        <v>1</v>
      </c>
      <c r="M38" s="247">
        <f>IF(D38 = D903,1,_xll.BDP(K38,$M$12)*L38)</f>
        <v>1</v>
      </c>
      <c r="N38" s="104">
        <f t="shared" si="15"/>
        <v>0</v>
      </c>
      <c r="O38" s="253">
        <f>N38 / Y903</f>
        <v>0</v>
      </c>
      <c r="P38" s="140">
        <f t="shared" si="16"/>
        <v>0</v>
      </c>
      <c r="Q38" s="255">
        <f>P38 / Y903*100</f>
        <v>0</v>
      </c>
      <c r="R38" s="106">
        <f t="shared" si="17"/>
        <v>0</v>
      </c>
      <c r="S38" s="255">
        <f t="shared" si="18"/>
        <v>0</v>
      </c>
      <c r="T38">
        <f t="shared" si="19"/>
        <v>1</v>
      </c>
      <c r="U38">
        <v>0</v>
      </c>
      <c r="V38">
        <v>1</v>
      </c>
      <c r="W38" s="105">
        <f t="shared" si="20"/>
        <v>0</v>
      </c>
      <c r="X38" s="105">
        <f t="shared" si="21"/>
        <v>0</v>
      </c>
      <c r="Y38" s="141"/>
      <c r="Z38" s="107">
        <f>_xll.BDH(C38,$Z$12,$D$1,$D$1)</f>
        <v>22.38</v>
      </c>
      <c r="AA38" s="107">
        <f t="shared" si="22"/>
        <v>-5.9999999999998721E-2</v>
      </c>
      <c r="AB38" s="117">
        <f t="shared" si="23"/>
        <v>-0.26809651474530261</v>
      </c>
      <c r="AC38" s="109">
        <v>0</v>
      </c>
      <c r="AD38" s="110">
        <f>IF(D38 = D903,1,_xll.BDP(K38,$AD$12)*L38)</f>
        <v>1</v>
      </c>
      <c r="AE38" s="259">
        <f>AA38*AC38*T38/AD38 / AF903</f>
        <v>0</v>
      </c>
      <c r="AF38" s="142"/>
      <c r="AG38" s="64"/>
      <c r="AH38" s="56"/>
    </row>
    <row r="39" spans="1:34" x14ac:dyDescent="0.2">
      <c r="B39">
        <v>6347</v>
      </c>
      <c r="C39" t="s">
        <v>386</v>
      </c>
      <c r="D39" t="str">
        <f>_xll.BDP(C39,$D$12)</f>
        <v>EUR</v>
      </c>
      <c r="E39" t="s">
        <v>389</v>
      </c>
      <c r="F39" s="99">
        <f>_xll.BDP(C39,$F$12)</f>
        <v>25.93</v>
      </c>
      <c r="G39" s="99">
        <f>_xll.BDP(C39,$G$12)</f>
        <v>25.62</v>
      </c>
      <c r="H39" s="100">
        <f t="shared" si="13"/>
        <v>-0.30999999999999872</v>
      </c>
      <c r="I39" s="101">
        <f t="shared" si="14"/>
        <v>-1.1955264172772802</v>
      </c>
      <c r="J39" s="102">
        <v>0</v>
      </c>
      <c r="K39" t="str">
        <f>CONCATENATE(D903,D39, " Curncy")</f>
        <v>EUREUR Curncy</v>
      </c>
      <c r="L39">
        <f>IF(D39 = D903,1,_xll.BDP(K39,$L$12))</f>
        <v>1</v>
      </c>
      <c r="M39" s="247">
        <f>IF(D39 = D903,1,_xll.BDP(K39,$M$12)*L39)</f>
        <v>1</v>
      </c>
      <c r="N39" s="104">
        <f t="shared" si="15"/>
        <v>0</v>
      </c>
      <c r="O39" s="253">
        <f>N39 / Y903</f>
        <v>0</v>
      </c>
      <c r="P39" s="140">
        <f t="shared" si="16"/>
        <v>0</v>
      </c>
      <c r="Q39" s="255">
        <f>P39 / Y903*100</f>
        <v>0</v>
      </c>
      <c r="R39" s="106">
        <f t="shared" si="17"/>
        <v>0</v>
      </c>
      <c r="S39" s="255">
        <f t="shared" si="18"/>
        <v>0</v>
      </c>
      <c r="T39">
        <f t="shared" si="19"/>
        <v>1</v>
      </c>
      <c r="U39">
        <v>0</v>
      </c>
      <c r="V39">
        <v>1</v>
      </c>
      <c r="W39" s="105">
        <f t="shared" si="20"/>
        <v>0</v>
      </c>
      <c r="X39" s="105">
        <f t="shared" si="21"/>
        <v>0</v>
      </c>
      <c r="Y39" s="65"/>
      <c r="Z39" s="107">
        <f>_xll.BDH(C39,$Z$12,$D$1,$D$1)</f>
        <v>26.02</v>
      </c>
      <c r="AA39" s="107">
        <f t="shared" si="22"/>
        <v>-8.9999999999999858E-2</v>
      </c>
      <c r="AB39" s="117">
        <f t="shared" si="23"/>
        <v>-0.34588777863182113</v>
      </c>
      <c r="AC39" s="109">
        <v>0</v>
      </c>
      <c r="AD39" s="110">
        <f>IF(D39 = D903,1,_xll.BDP(K39,$AD$12)*L39)</f>
        <v>1</v>
      </c>
      <c r="AE39" s="259">
        <f>AA39*AC39*T39/AD39 / AF903</f>
        <v>0</v>
      </c>
      <c r="AF39" s="68"/>
      <c r="AG39" s="64"/>
      <c r="AH39" s="56"/>
    </row>
    <row r="40" spans="1:34" x14ac:dyDescent="0.2">
      <c r="B40">
        <v>27631</v>
      </c>
      <c r="C40" t="s">
        <v>1310</v>
      </c>
      <c r="D40" t="str">
        <f>_xll.BDP(C40,$D$12)</f>
        <v>EUR</v>
      </c>
      <c r="E40" t="s">
        <v>1311</v>
      </c>
      <c r="F40" s="99">
        <f>_xll.BDP(C40,$F$12)</f>
        <v>18.510000000000002</v>
      </c>
      <c r="G40" s="99">
        <f>_xll.BDP(C40,$G$12)</f>
        <v>17.66</v>
      </c>
      <c r="H40" s="100">
        <f t="shared" si="13"/>
        <v>-0.85000000000000142</v>
      </c>
      <c r="I40" s="101">
        <f t="shared" si="14"/>
        <v>-4.5921123716909849</v>
      </c>
      <c r="J40" s="102">
        <v>0</v>
      </c>
      <c r="K40" t="str">
        <f>CONCATENATE(D903,D40, " Curncy")</f>
        <v>EUREUR Curncy</v>
      </c>
      <c r="L40">
        <f>IF(D40 = D903,1,_xll.BDP(K40,$L$12))</f>
        <v>1</v>
      </c>
      <c r="M40" s="247">
        <f>IF(D40 = D903,1,_xll.BDP(K40,$M$12)*L40)</f>
        <v>1</v>
      </c>
      <c r="N40" s="104">
        <f t="shared" si="15"/>
        <v>0</v>
      </c>
      <c r="O40" s="253">
        <f>N40 / Y903</f>
        <v>0</v>
      </c>
      <c r="P40" s="140">
        <f t="shared" si="16"/>
        <v>0</v>
      </c>
      <c r="Q40" s="255">
        <f>P40 / Y903*100</f>
        <v>0</v>
      </c>
      <c r="R40" s="106">
        <f t="shared" si="17"/>
        <v>0</v>
      </c>
      <c r="S40" s="255">
        <f t="shared" si="18"/>
        <v>0</v>
      </c>
      <c r="T40">
        <f t="shared" si="19"/>
        <v>1</v>
      </c>
      <c r="U40">
        <v>0</v>
      </c>
      <c r="V40">
        <v>1</v>
      </c>
      <c r="W40" s="105">
        <f t="shared" si="20"/>
        <v>0</v>
      </c>
      <c r="X40" s="105">
        <f t="shared" si="21"/>
        <v>0</v>
      </c>
      <c r="Y40" s="141"/>
      <c r="Z40" s="107">
        <f>_xll.BDH(C40,$Z$12,$D$1,$D$1)</f>
        <v>18.11</v>
      </c>
      <c r="AA40" s="107">
        <f t="shared" si="22"/>
        <v>0.40000000000000213</v>
      </c>
      <c r="AB40" s="117">
        <f t="shared" si="23"/>
        <v>2.2087244616234245</v>
      </c>
      <c r="AC40" s="109">
        <v>0</v>
      </c>
      <c r="AD40" s="110">
        <f>IF(D40 = D903,1,_xll.BDP(K40,$AD$12)*L40)</f>
        <v>1</v>
      </c>
      <c r="AE40" s="259">
        <f>AA40*AC40*T40/AD40 / AF903</f>
        <v>0</v>
      </c>
      <c r="AF40" s="142"/>
      <c r="AG40" s="64"/>
      <c r="AH40" s="56"/>
    </row>
    <row r="41" spans="1:34" x14ac:dyDescent="0.2">
      <c r="B41">
        <v>28333</v>
      </c>
      <c r="C41" t="s">
        <v>1214</v>
      </c>
      <c r="D41" t="str">
        <f>_xll.BDP(C41,$D$12)</f>
        <v>EUR</v>
      </c>
      <c r="E41" t="s">
        <v>1215</v>
      </c>
      <c r="F41" s="99">
        <f>_xll.BDP(C41,$F$12)</f>
        <v>84</v>
      </c>
      <c r="G41" s="99">
        <f>_xll.BDP(C41,$G$12)</f>
        <v>83.4</v>
      </c>
      <c r="H41" s="100">
        <f t="shared" si="13"/>
        <v>-0.59999999999999432</v>
      </c>
      <c r="I41" s="101">
        <f t="shared" si="14"/>
        <v>-0.71428571428570753</v>
      </c>
      <c r="J41" s="102">
        <v>0</v>
      </c>
      <c r="K41" t="str">
        <f>CONCATENATE(D903,D41, " Curncy")</f>
        <v>EUREUR Curncy</v>
      </c>
      <c r="L41">
        <f>IF(D41 = D903,1,_xll.BDP(K41,$L$12))</f>
        <v>1</v>
      </c>
      <c r="M41" s="247">
        <f>IF(D41 = D903,1,_xll.BDP(K41,$M$12)*L41)</f>
        <v>1</v>
      </c>
      <c r="N41" s="104">
        <f t="shared" si="15"/>
        <v>0</v>
      </c>
      <c r="O41" s="253">
        <f>N41 / Y903</f>
        <v>0</v>
      </c>
      <c r="P41" s="140">
        <f t="shared" si="16"/>
        <v>0</v>
      </c>
      <c r="Q41" s="255">
        <f>P41 / Y903*100</f>
        <v>0</v>
      </c>
      <c r="R41" s="106">
        <f t="shared" si="17"/>
        <v>0</v>
      </c>
      <c r="S41" s="255">
        <f t="shared" si="18"/>
        <v>0</v>
      </c>
      <c r="T41">
        <f t="shared" si="19"/>
        <v>1</v>
      </c>
      <c r="U41">
        <v>0</v>
      </c>
      <c r="V41">
        <v>1</v>
      </c>
      <c r="W41" s="105">
        <f t="shared" si="20"/>
        <v>0</v>
      </c>
      <c r="X41" s="105">
        <f t="shared" si="21"/>
        <v>0</v>
      </c>
      <c r="Y41" s="141"/>
      <c r="Z41" s="107">
        <f>_xll.BDH(C41,$Z$12,$D$1,$D$1)</f>
        <v>83.8</v>
      </c>
      <c r="AA41" s="107">
        <f t="shared" si="22"/>
        <v>0.20000000000000284</v>
      </c>
      <c r="AB41" s="117">
        <f t="shared" si="23"/>
        <v>0.23866348448687691</v>
      </c>
      <c r="AC41" s="109">
        <v>0</v>
      </c>
      <c r="AD41" s="110">
        <f>IF(D41 = D903,1,_xll.BDP(K41,$AD$12)*L41)</f>
        <v>1</v>
      </c>
      <c r="AE41" s="259">
        <f>AA41*AC41*T41/AD41 / AF903</f>
        <v>0</v>
      </c>
      <c r="AF41" s="142"/>
      <c r="AG41" s="64"/>
      <c r="AH41" s="56"/>
    </row>
    <row r="42" spans="1:34" x14ac:dyDescent="0.2">
      <c r="B42">
        <v>23509</v>
      </c>
      <c r="C42" t="s">
        <v>314</v>
      </c>
      <c r="D42" t="str">
        <f>_xll.BDP(C42,$D$12)</f>
        <v>EUR</v>
      </c>
      <c r="E42" t="s">
        <v>315</v>
      </c>
      <c r="F42" s="99">
        <f>_xll.BDP(C42,$F$12)</f>
        <v>6.2350000000000003</v>
      </c>
      <c r="G42" s="99">
        <f>_xll.BDP(C42,$G$12)</f>
        <v>6.22</v>
      </c>
      <c r="H42" s="100">
        <f t="shared" si="13"/>
        <v>-1.5000000000000568E-2</v>
      </c>
      <c r="I42" s="101">
        <f t="shared" si="14"/>
        <v>-0.24057738572575088</v>
      </c>
      <c r="J42" s="102">
        <v>0</v>
      </c>
      <c r="K42" t="str">
        <f>CONCATENATE(D903,D42, " Curncy")</f>
        <v>EUREUR Curncy</v>
      </c>
      <c r="L42">
        <f>IF(D42 = D903,1,_xll.BDP(K42,$L$12))</f>
        <v>1</v>
      </c>
      <c r="M42" s="247">
        <f>IF(D42 = D903,1,_xll.BDP(K42,$M$12)*L42)</f>
        <v>1</v>
      </c>
      <c r="N42" s="104">
        <f t="shared" si="15"/>
        <v>0</v>
      </c>
      <c r="O42" s="253">
        <f>N42 / Y903</f>
        <v>0</v>
      </c>
      <c r="P42" s="140">
        <f t="shared" si="16"/>
        <v>0</v>
      </c>
      <c r="Q42" s="255">
        <f>P42 / Y903*100</f>
        <v>0</v>
      </c>
      <c r="R42" s="106">
        <f t="shared" si="17"/>
        <v>0</v>
      </c>
      <c r="S42" s="255">
        <f t="shared" si="18"/>
        <v>0</v>
      </c>
      <c r="T42">
        <f t="shared" si="19"/>
        <v>1</v>
      </c>
      <c r="U42">
        <v>0</v>
      </c>
      <c r="V42">
        <v>1</v>
      </c>
      <c r="W42" s="105">
        <f t="shared" si="20"/>
        <v>0</v>
      </c>
      <c r="X42" s="105">
        <f t="shared" si="21"/>
        <v>0</v>
      </c>
      <c r="Y42" s="65"/>
      <c r="Z42" s="107">
        <f>_xll.BDH(C42,$Z$12,$D$1,$D$1)</f>
        <v>6.1449999999999996</v>
      </c>
      <c r="AA42" s="107">
        <f t="shared" si="22"/>
        <v>9.0000000000000746E-2</v>
      </c>
      <c r="AB42" s="117">
        <f t="shared" si="23"/>
        <v>1.4646053702197031</v>
      </c>
      <c r="AC42" s="109">
        <v>0</v>
      </c>
      <c r="AD42" s="110">
        <f>IF(D42 = D903,1,_xll.BDP(K42,$AD$12)*L42)</f>
        <v>1</v>
      </c>
      <c r="AE42" s="259">
        <f>AA42*AC42*T42/AD42 / AF903</f>
        <v>0</v>
      </c>
      <c r="AF42" s="68"/>
      <c r="AG42" s="64"/>
      <c r="AH42" s="56"/>
    </row>
    <row r="43" spans="1:34" x14ac:dyDescent="0.2">
      <c r="B43">
        <v>279</v>
      </c>
      <c r="C43" t="s">
        <v>387</v>
      </c>
      <c r="D43" t="str">
        <f>_xll.BDP(C43,$D$12)</f>
        <v>EUR</v>
      </c>
      <c r="E43" t="s">
        <v>390</v>
      </c>
      <c r="F43" s="99">
        <f>_xll.BDP(C43,$F$12)</f>
        <v>97.62</v>
      </c>
      <c r="G43" s="99">
        <f>_xll.BDP(C43,$G$12)</f>
        <v>96.24</v>
      </c>
      <c r="H43" s="100">
        <f t="shared" si="13"/>
        <v>-1.3800000000000097</v>
      </c>
      <c r="I43" s="101">
        <f t="shared" si="14"/>
        <v>-1.4136447449293277</v>
      </c>
      <c r="J43" s="102">
        <v>0</v>
      </c>
      <c r="K43" t="str">
        <f>CONCATENATE(D903,D43, " Curncy")</f>
        <v>EUREUR Curncy</v>
      </c>
      <c r="L43">
        <f>IF(D43 = D903,1,_xll.BDP(K43,$L$12))</f>
        <v>1</v>
      </c>
      <c r="M43" s="247">
        <f>IF(D43 = D903,1,_xll.BDP(K43,$M$12)*L43)</f>
        <v>1</v>
      </c>
      <c r="N43" s="104">
        <f t="shared" si="15"/>
        <v>0</v>
      </c>
      <c r="O43" s="253">
        <f>N43 / Y903</f>
        <v>0</v>
      </c>
      <c r="P43" s="140">
        <f t="shared" si="16"/>
        <v>0</v>
      </c>
      <c r="Q43" s="255">
        <f>P43 / Y903*100</f>
        <v>0</v>
      </c>
      <c r="R43" s="106">
        <f t="shared" si="17"/>
        <v>0</v>
      </c>
      <c r="S43" s="255">
        <f t="shared" si="18"/>
        <v>0</v>
      </c>
      <c r="T43">
        <f t="shared" si="19"/>
        <v>1</v>
      </c>
      <c r="U43">
        <v>0</v>
      </c>
      <c r="V43">
        <v>1</v>
      </c>
      <c r="W43" s="105">
        <f t="shared" si="20"/>
        <v>0</v>
      </c>
      <c r="X43" s="105">
        <f t="shared" si="21"/>
        <v>0</v>
      </c>
      <c r="Y43" s="65"/>
      <c r="Z43" s="107">
        <f>_xll.BDH(C43,$Z$12,$D$1,$D$1)</f>
        <v>98.22</v>
      </c>
      <c r="AA43" s="107">
        <f t="shared" si="22"/>
        <v>-0.59999999999999432</v>
      </c>
      <c r="AB43" s="117">
        <f t="shared" si="23"/>
        <v>-0.61087354917531489</v>
      </c>
      <c r="AC43" s="109">
        <v>0</v>
      </c>
      <c r="AD43" s="110">
        <f>IF(D43 = D903,1,_xll.BDP(K43,$AD$12)*L43)</f>
        <v>1</v>
      </c>
      <c r="AE43" s="259">
        <f>AA43*AC43*T43/AD43 / AF903</f>
        <v>0</v>
      </c>
      <c r="AF43" s="68"/>
      <c r="AG43" s="64"/>
      <c r="AH43" s="56"/>
    </row>
    <row r="44" spans="1:34" x14ac:dyDescent="0.2">
      <c r="B44">
        <v>6898</v>
      </c>
      <c r="C44" t="s">
        <v>388</v>
      </c>
      <c r="D44" t="str">
        <f>_xll.BDP(C44,$D$12)</f>
        <v>EUR</v>
      </c>
      <c r="E44" t="s">
        <v>391</v>
      </c>
      <c r="F44" s="99">
        <f>_xll.BDP(C44,$F$12)</f>
        <v>77.959999999999994</v>
      </c>
      <c r="G44" s="99">
        <f>_xll.BDP(C44,$G$12)</f>
        <v>77.900000000000006</v>
      </c>
      <c r="H44" s="100">
        <f t="shared" si="13"/>
        <v>-5.9999999999988063E-2</v>
      </c>
      <c r="I44" s="101">
        <f t="shared" si="14"/>
        <v>-7.6962544894802545E-2</v>
      </c>
      <c r="J44" s="102">
        <v>0</v>
      </c>
      <c r="K44" t="str">
        <f>CONCATENATE(D903,D44, " Curncy")</f>
        <v>EUREUR Curncy</v>
      </c>
      <c r="L44">
        <f>IF(D44 = D903,1,_xll.BDP(K44,$L$12))</f>
        <v>1</v>
      </c>
      <c r="M44" s="247">
        <f>IF(D44 = D903,1,_xll.BDP(K44,$M$12)*L44)</f>
        <v>1</v>
      </c>
      <c r="N44" s="104">
        <f t="shared" si="15"/>
        <v>0</v>
      </c>
      <c r="O44" s="253">
        <f>N44 / Y903</f>
        <v>0</v>
      </c>
      <c r="P44" s="140">
        <f t="shared" si="16"/>
        <v>0</v>
      </c>
      <c r="Q44" s="255">
        <f>P44 / Y903*100</f>
        <v>0</v>
      </c>
      <c r="R44" s="106">
        <f t="shared" si="17"/>
        <v>0</v>
      </c>
      <c r="S44" s="255">
        <f t="shared" si="18"/>
        <v>0</v>
      </c>
      <c r="T44">
        <f t="shared" si="19"/>
        <v>1</v>
      </c>
      <c r="U44">
        <v>0</v>
      </c>
      <c r="V44">
        <v>1</v>
      </c>
      <c r="W44" s="105">
        <f t="shared" si="20"/>
        <v>0</v>
      </c>
      <c r="X44" s="105">
        <f t="shared" si="21"/>
        <v>0</v>
      </c>
      <c r="Y44" s="65"/>
      <c r="Z44" s="107">
        <f>_xll.BDH(C44,$Z$12,$D$1,$D$1)</f>
        <v>77.739999999999995</v>
      </c>
      <c r="AA44" s="107">
        <f t="shared" si="22"/>
        <v>0.21999999999999886</v>
      </c>
      <c r="AB44" s="117">
        <f t="shared" si="23"/>
        <v>0.28299459737586685</v>
      </c>
      <c r="AC44" s="109">
        <v>0</v>
      </c>
      <c r="AD44" s="110">
        <f>IF(D44 = D903,1,_xll.BDP(K44,$AD$12)*L44)</f>
        <v>1</v>
      </c>
      <c r="AE44" s="259">
        <f>AA44*AC44*T44/AD44 / AF903</f>
        <v>0</v>
      </c>
      <c r="AF44" s="68"/>
      <c r="AG44" s="64"/>
      <c r="AH44" s="56"/>
    </row>
    <row r="45" spans="1:34" x14ac:dyDescent="0.2">
      <c r="B45">
        <v>6732</v>
      </c>
      <c r="C45" t="s">
        <v>1392</v>
      </c>
      <c r="D45" t="str">
        <f>_xll.BDP(C45,$D$12)</f>
        <v>EUR</v>
      </c>
      <c r="E45" t="s">
        <v>1393</v>
      </c>
      <c r="F45" s="99">
        <f>_xll.BDP(C45,$F$12)</f>
        <v>34.299999999999997</v>
      </c>
      <c r="G45" s="99">
        <f>_xll.BDP(C45,$G$12)</f>
        <v>34.19</v>
      </c>
      <c r="H45" s="100">
        <f t="shared" si="13"/>
        <v>-0.10999999999999943</v>
      </c>
      <c r="I45" s="101">
        <f t="shared" si="14"/>
        <v>-0.32069970845480888</v>
      </c>
      <c r="J45" s="102">
        <v>0</v>
      </c>
      <c r="K45" t="str">
        <f>CONCATENATE(D903,D45, " Curncy")</f>
        <v>EUREUR Curncy</v>
      </c>
      <c r="L45">
        <f>IF(D45 = D903,1,_xll.BDP(K45,$L$12))</f>
        <v>1</v>
      </c>
      <c r="M45" s="247">
        <f>IF(D45 = D903,1,_xll.BDP(K45,$M$12)*L45)</f>
        <v>1</v>
      </c>
      <c r="N45" s="104">
        <f t="shared" si="15"/>
        <v>0</v>
      </c>
      <c r="O45" s="253">
        <f>N45 / Y903</f>
        <v>0</v>
      </c>
      <c r="P45" s="140">
        <f t="shared" si="16"/>
        <v>0</v>
      </c>
      <c r="Q45" s="255">
        <f>P45 / Y903*100</f>
        <v>0</v>
      </c>
      <c r="R45" s="106">
        <f t="shared" si="17"/>
        <v>0</v>
      </c>
      <c r="S45" s="255">
        <f t="shared" si="18"/>
        <v>0</v>
      </c>
      <c r="T45">
        <f t="shared" si="19"/>
        <v>1</v>
      </c>
      <c r="U45">
        <v>0</v>
      </c>
      <c r="V45">
        <v>1</v>
      </c>
      <c r="W45" s="105">
        <f t="shared" si="20"/>
        <v>0</v>
      </c>
      <c r="X45" s="105">
        <f t="shared" si="21"/>
        <v>0</v>
      </c>
      <c r="Y45" s="141"/>
      <c r="Z45" s="107">
        <f>_xll.BDH(C45,$Z$12,$D$1,$D$1)</f>
        <v>34.47</v>
      </c>
      <c r="AA45" s="107">
        <f t="shared" si="22"/>
        <v>-0.17000000000000171</v>
      </c>
      <c r="AB45" s="117">
        <f t="shared" si="23"/>
        <v>-0.49318247751668615</v>
      </c>
      <c r="AC45" s="109">
        <v>0</v>
      </c>
      <c r="AD45" s="110">
        <f>IF(D45 = D903,1,_xll.BDP(K45,$AD$12)*L45)</f>
        <v>1</v>
      </c>
      <c r="AE45" s="259">
        <f>AA45*AC45*T45/AD45 / AF903</f>
        <v>0</v>
      </c>
      <c r="AF45" s="142"/>
      <c r="AG45" s="64"/>
      <c r="AH45" s="56"/>
    </row>
    <row r="46" spans="1:34" x14ac:dyDescent="0.2">
      <c r="A46" s="158" t="s">
        <v>1456</v>
      </c>
      <c r="B46" s="158"/>
      <c r="C46" s="158"/>
      <c r="D46" s="158"/>
      <c r="E46" s="158" t="s">
        <v>174</v>
      </c>
      <c r="F46" s="159"/>
      <c r="G46" s="159"/>
      <c r="H46" s="160"/>
      <c r="I46" s="161"/>
      <c r="J46" s="162"/>
      <c r="K46" s="158"/>
      <c r="L46" s="158"/>
      <c r="M46" s="249"/>
      <c r="N46" s="163">
        <f t="shared" ref="N46:S46" si="24" xml:space="preserve"> SUM(N35:N45)</f>
        <v>0</v>
      </c>
      <c r="O46" s="266">
        <f t="shared" si="24"/>
        <v>0</v>
      </c>
      <c r="P46" s="164">
        <f t="shared" si="24"/>
        <v>0</v>
      </c>
      <c r="Q46" s="256">
        <f t="shared" si="24"/>
        <v>0</v>
      </c>
      <c r="R46" s="244">
        <f t="shared" si="24"/>
        <v>0</v>
      </c>
      <c r="S46" s="256">
        <f t="shared" si="24"/>
        <v>0</v>
      </c>
      <c r="T46" s="158"/>
      <c r="U46" s="158"/>
      <c r="V46" s="158"/>
      <c r="W46" s="245">
        <f xml:space="preserve"> SUM(W35:W45)</f>
        <v>0</v>
      </c>
      <c r="X46" s="245">
        <f xml:space="preserve"> SUM(X35:X45)</f>
        <v>0</v>
      </c>
      <c r="Y46" s="158"/>
      <c r="Z46" s="165"/>
      <c r="AA46" s="165"/>
      <c r="AB46" s="166"/>
      <c r="AC46" s="167"/>
      <c r="AD46" s="168"/>
      <c r="AE46" s="268">
        <f xml:space="preserve"> SUM(AE35:AE45)</f>
        <v>0</v>
      </c>
      <c r="AF46" s="263"/>
      <c r="AG46" s="64"/>
      <c r="AH46" s="56"/>
    </row>
    <row r="47" spans="1:34" x14ac:dyDescent="0.2">
      <c r="B47" s="27"/>
      <c r="C47" s="42"/>
      <c r="F47" s="31"/>
      <c r="G47" s="31"/>
      <c r="H47" s="32"/>
      <c r="I47" s="35"/>
      <c r="J47" s="16"/>
      <c r="K47" s="27"/>
      <c r="L47" s="27"/>
      <c r="M47" s="273"/>
      <c r="N47" s="83"/>
      <c r="O47" s="278"/>
      <c r="P47" s="33"/>
      <c r="Q47" s="280"/>
      <c r="R47" s="84"/>
      <c r="S47" s="286"/>
      <c r="T47" s="22"/>
      <c r="W47" s="44"/>
      <c r="X47" s="44"/>
      <c r="Y47" s="65"/>
      <c r="Z47" s="59"/>
      <c r="AA47" s="58"/>
      <c r="AB47" s="51"/>
      <c r="AC47" s="50"/>
      <c r="AD47" s="52"/>
      <c r="AE47" s="288"/>
      <c r="AF47" s="68"/>
      <c r="AG47" s="64"/>
      <c r="AH47" s="56"/>
    </row>
    <row r="48" spans="1:34" x14ac:dyDescent="0.2">
      <c r="B48">
        <v>1895</v>
      </c>
      <c r="C48" t="s">
        <v>173</v>
      </c>
      <c r="D48" t="str">
        <f>_xll.BDP(C48,$D$12)</f>
        <v>BRL</v>
      </c>
      <c r="E48" t="s">
        <v>331</v>
      </c>
      <c r="F48" s="99">
        <f>_xll.BDP(C48,$F$12)</f>
        <v>44.75</v>
      </c>
      <c r="G48" s="99">
        <f>_xll.BDP(C48,$G$12)</f>
        <v>44.16</v>
      </c>
      <c r="H48" s="100">
        <f>IF(OR(OR(G48="#N/A N/A",G48="#N/A Real Time"),OR(F48="#N/A N/A",F48="#N/A Real Time")),0,  G48 - F48)</f>
        <v>-0.59000000000000341</v>
      </c>
      <c r="I48" s="101">
        <f>IF(OR(F48=0,F48="#N/A N/A"),0,H48 / F48*100)</f>
        <v>-1.3184357541899516</v>
      </c>
      <c r="J48" s="102">
        <v>1245157</v>
      </c>
      <c r="K48" t="str">
        <f>CONCATENATE(D903,D48, " Curncy")</f>
        <v>EURBRL Curncy</v>
      </c>
      <c r="L48">
        <f>IF(D48 = D903,1,_xll.BDP(K48,$L$12))</f>
        <v>1</v>
      </c>
      <c r="M48" s="247">
        <f>IF(D48 = D903,1,_xll.BDP(K48,$M$12)*L48)</f>
        <v>5.6127000000000002</v>
      </c>
      <c r="N48" s="104">
        <f>H48*J48*T48/M48</f>
        <v>-130889.34559124916</v>
      </c>
      <c r="O48" s="253">
        <f>N48 / Y903</f>
        <v>-4.0292757877411406E-4</v>
      </c>
      <c r="P48" s="140">
        <f>IF(OR(OR(J48=0,G48 = "#N/A N/A"),G48="#N/A Real Time"),0,G48*J48*T48/M48)</f>
        <v>9796734.7479822543</v>
      </c>
      <c r="Q48" s="255">
        <f>P48 / Y903*100</f>
        <v>3.0158104879092837</v>
      </c>
      <c r="R48" s="106">
        <f>IF(Q48&lt;0,Q48,0)</f>
        <v>0</v>
      </c>
      <c r="S48" s="255">
        <f>IF(Q48&gt;0,Q48,0)</f>
        <v>3.0158104879092837</v>
      </c>
      <c r="T48">
        <f>IF(EXACT(D48,UPPER(D48)),1,0.01)/V48</f>
        <v>1</v>
      </c>
      <c r="U48">
        <v>0</v>
      </c>
      <c r="V48">
        <v>1</v>
      </c>
      <c r="W48" s="105">
        <f>IF(AND(Q48&lt;0,O48&gt;0),O48,0)</f>
        <v>0</v>
      </c>
      <c r="X48" s="105">
        <f>IF(AND(Q48&gt;0,O48&gt;0),O48,0)</f>
        <v>0</v>
      </c>
      <c r="Y48" s="65"/>
      <c r="Z48" s="107">
        <f>_xll.BDH(C48,$Z$12,$D$1,$D$1)</f>
        <v>45.24</v>
      </c>
      <c r="AA48" s="107">
        <f>IF(OR(OR(F48="#N/A N/A",F48="#N/A Real Time"),OR(Z48="#N/A N/A",Z48="#N/A Real Time")),0,  F48 - Z48)</f>
        <v>-0.49000000000000199</v>
      </c>
      <c r="AB48" s="117">
        <f>IF(OR(Z48=0,Z48="#N/A N/A"),0,AA48 / Z48*100)</f>
        <v>-1.0831122900088461</v>
      </c>
      <c r="AC48" s="109">
        <v>1245157</v>
      </c>
      <c r="AD48" s="110">
        <f>IF(D48 = D903,1,_xll.BDP(K48,$AD$12)*L48)</f>
        <v>5.6197999999999997</v>
      </c>
      <c r="AE48" s="259">
        <f>AA48*AC48*T48/AD48 / AF903</f>
        <v>-3.2932061318996302E-4</v>
      </c>
      <c r="AF48" s="68"/>
      <c r="AG48" s="64"/>
      <c r="AH48" s="56"/>
    </row>
    <row r="49" spans="1:34" x14ac:dyDescent="0.2">
      <c r="B49">
        <v>10230</v>
      </c>
      <c r="C49" t="s">
        <v>852</v>
      </c>
      <c r="D49" t="str">
        <f>_xll.BDP(C49,$D$12)</f>
        <v>BRL</v>
      </c>
      <c r="E49" t="s">
        <v>918</v>
      </c>
      <c r="F49" s="99">
        <f>_xll.BDP(C49,$F$12)</f>
        <v>80.900000000000006</v>
      </c>
      <c r="G49" s="99">
        <f>_xll.BDP(C49,$G$12)</f>
        <v>82.12</v>
      </c>
      <c r="H49" s="100">
        <f>IF(OR(OR(G49="#N/A N/A",G49="#N/A Real Time"),OR(F49="#N/A N/A",F49="#N/A Real Time")),0,  G49 - F49)</f>
        <v>1.2199999999999989</v>
      </c>
      <c r="I49" s="101">
        <f>IF(OR(F49=0,F49="#N/A N/A"),0,H49 / F49*100)</f>
        <v>1.5080346106304063</v>
      </c>
      <c r="J49" s="102">
        <v>0</v>
      </c>
      <c r="K49" t="str">
        <f>CONCATENATE(D903,D49, " Curncy")</f>
        <v>EURBRL Curncy</v>
      </c>
      <c r="L49">
        <f>IF(D49 = D903,1,_xll.BDP(K49,$L$12))</f>
        <v>1</v>
      </c>
      <c r="M49" s="247">
        <f>IF(D49 = D903,1,_xll.BDP(K49,$M$12)*L49)</f>
        <v>5.6127000000000002</v>
      </c>
      <c r="N49" s="104">
        <f>H49*J49*T49/M49</f>
        <v>0</v>
      </c>
      <c r="O49" s="253">
        <f>N49 / Y903</f>
        <v>0</v>
      </c>
      <c r="P49" s="140">
        <f>IF(OR(OR(J49=0,G49 = "#N/A N/A"),G49="#N/A Real Time"),0,G49*J49*T49/M49)</f>
        <v>0</v>
      </c>
      <c r="Q49" s="255">
        <f>P49 / Y903*100</f>
        <v>0</v>
      </c>
      <c r="R49" s="106">
        <f>IF(Q49&lt;0,Q49,0)</f>
        <v>0</v>
      </c>
      <c r="S49" s="255">
        <f>IF(Q49&gt;0,Q49,0)</f>
        <v>0</v>
      </c>
      <c r="T49">
        <f>IF(EXACT(D49,UPPER(D49)),1,0.01)/V49</f>
        <v>1</v>
      </c>
      <c r="U49">
        <v>0</v>
      </c>
      <c r="V49">
        <v>1</v>
      </c>
      <c r="W49" s="105">
        <f>IF(AND(Q49&lt;0,O49&gt;0),O49,0)</f>
        <v>0</v>
      </c>
      <c r="X49" s="105">
        <f>IF(AND(Q49&gt;0,O49&gt;0),O49,0)</f>
        <v>0</v>
      </c>
      <c r="Y49" s="65"/>
      <c r="Z49" s="107">
        <f>_xll.BDH(C49,$Z$12,$D$1,$D$1)</f>
        <v>81.45</v>
      </c>
      <c r="AA49" s="107">
        <f>IF(OR(OR(F49="#N/A N/A",F49="#N/A Real Time"),OR(Z49="#N/A N/A",Z49="#N/A Real Time")),0,  F49 - Z49)</f>
        <v>-0.54999999999999716</v>
      </c>
      <c r="AB49" s="117">
        <f>IF(OR(Z49=0,Z49="#N/A N/A"),0,AA49 / Z49*100)</f>
        <v>-0.67526089625536789</v>
      </c>
      <c r="AC49" s="109">
        <v>0</v>
      </c>
      <c r="AD49" s="110">
        <f>IF(D49 = D903,1,_xll.BDP(K49,$AD$12)*L49)</f>
        <v>5.6197999999999997</v>
      </c>
      <c r="AE49" s="259">
        <f>AA49*AC49*T49/AD49 / AF903</f>
        <v>0</v>
      </c>
      <c r="AF49" s="68"/>
      <c r="AG49" s="64"/>
      <c r="AH49" s="56"/>
    </row>
    <row r="50" spans="1:34" x14ac:dyDescent="0.2">
      <c r="A50" s="158" t="s">
        <v>1457</v>
      </c>
      <c r="B50" s="158"/>
      <c r="C50" s="158"/>
      <c r="D50" s="158"/>
      <c r="E50" s="158" t="s">
        <v>172</v>
      </c>
      <c r="F50" s="159"/>
      <c r="G50" s="159"/>
      <c r="H50" s="160"/>
      <c r="I50" s="161"/>
      <c r="J50" s="162"/>
      <c r="K50" s="158"/>
      <c r="L50" s="158"/>
      <c r="M50" s="249"/>
      <c r="N50" s="163">
        <f t="shared" ref="N50:S50" si="25" xml:space="preserve"> SUM(N47:N49)</f>
        <v>-130889.34559124916</v>
      </c>
      <c r="O50" s="266">
        <f t="shared" si="25"/>
        <v>-4.0292757877411406E-4</v>
      </c>
      <c r="P50" s="164">
        <f t="shared" si="25"/>
        <v>9796734.7479822543</v>
      </c>
      <c r="Q50" s="256">
        <f t="shared" si="25"/>
        <v>3.0158104879092837</v>
      </c>
      <c r="R50" s="244">
        <f t="shared" si="25"/>
        <v>0</v>
      </c>
      <c r="S50" s="256">
        <f t="shared" si="25"/>
        <v>3.0158104879092837</v>
      </c>
      <c r="T50" s="158"/>
      <c r="U50" s="158"/>
      <c r="V50" s="158"/>
      <c r="W50" s="245">
        <f xml:space="preserve"> SUM(W47:W49)</f>
        <v>0</v>
      </c>
      <c r="X50" s="245">
        <f xml:space="preserve"> SUM(X47:X49)</f>
        <v>0</v>
      </c>
      <c r="Y50" s="158"/>
      <c r="Z50" s="165"/>
      <c r="AA50" s="165"/>
      <c r="AB50" s="166"/>
      <c r="AC50" s="167"/>
      <c r="AD50" s="168"/>
      <c r="AE50" s="268">
        <f xml:space="preserve"> SUM(AE47:AE49)</f>
        <v>-3.2932061318996302E-4</v>
      </c>
      <c r="AF50" s="263"/>
      <c r="AG50" s="64"/>
      <c r="AH50" s="56"/>
    </row>
    <row r="51" spans="1:34" x14ac:dyDescent="0.2">
      <c r="B51" s="27"/>
      <c r="C51" s="42"/>
      <c r="F51" s="31"/>
      <c r="G51" s="31"/>
      <c r="H51" s="32"/>
      <c r="I51" s="35"/>
      <c r="J51" s="16"/>
      <c r="K51" s="27"/>
      <c r="L51" s="27"/>
      <c r="M51" s="273"/>
      <c r="N51" s="83"/>
      <c r="O51" s="278"/>
      <c r="P51" s="33"/>
      <c r="Q51" s="280"/>
      <c r="R51" s="84"/>
      <c r="S51" s="286"/>
      <c r="T51" s="22"/>
      <c r="W51" s="44"/>
      <c r="X51" s="44"/>
      <c r="Y51" s="65"/>
      <c r="Z51" s="59"/>
      <c r="AA51" s="58"/>
      <c r="AB51" s="51"/>
      <c r="AC51" s="50"/>
      <c r="AD51" s="52"/>
      <c r="AE51" s="288"/>
      <c r="AF51" s="68"/>
      <c r="AG51" s="64"/>
      <c r="AH51" s="56"/>
    </row>
    <row r="52" spans="1:34" x14ac:dyDescent="0.2">
      <c r="B52">
        <v>775</v>
      </c>
      <c r="C52" t="s">
        <v>792</v>
      </c>
      <c r="D52" t="str">
        <f>_xll.BDP(C52,$D$12)</f>
        <v>CAD</v>
      </c>
      <c r="E52" t="s">
        <v>859</v>
      </c>
      <c r="F52" s="99">
        <f>_xll.BDP(C52,$F$12)</f>
        <v>66.38</v>
      </c>
      <c r="G52" s="99">
        <f>_xll.BDP(C52,$G$12)</f>
        <v>67.19</v>
      </c>
      <c r="H52" s="100">
        <f t="shared" ref="H52:H62" si="26">IF(OR(OR(G52="#N/A N/A",G52="#N/A Real Time"),OR(F52="#N/A N/A",F52="#N/A Real Time")),0,  G52 - F52)</f>
        <v>0.81000000000000227</v>
      </c>
      <c r="I52" s="101">
        <f t="shared" ref="I52:I62" si="27">IF(OR(F52=0,F52="#N/A N/A"),0,H52 / F52*100)</f>
        <v>1.2202470623681867</v>
      </c>
      <c r="J52" s="102">
        <v>0</v>
      </c>
      <c r="K52" t="str">
        <f>CONCATENATE(D903,D52, " Curncy")</f>
        <v>EURCAD Curncy</v>
      </c>
      <c r="L52">
        <f>IF(D52 = D903,1,_xll.BDP(K52,$L$12))</f>
        <v>1</v>
      </c>
      <c r="M52" s="247">
        <f>IF(D52 = D903,1,_xll.BDP(K52,$M$12)*L52)</f>
        <v>1.3998900000000001</v>
      </c>
      <c r="N52" s="104">
        <f t="shared" ref="N52:N62" si="28">H52*J52*T52/M52</f>
        <v>0</v>
      </c>
      <c r="O52" s="253">
        <f>N52 / Y903</f>
        <v>0</v>
      </c>
      <c r="P52" s="140">
        <f t="shared" ref="P52:P62" si="29">IF(OR(OR(J52=0,G52 = "#N/A N/A"),G52="#N/A Real Time"),0,G52*J52*T52/M52)</f>
        <v>0</v>
      </c>
      <c r="Q52" s="255">
        <f>P52 / Y903*100</f>
        <v>0</v>
      </c>
      <c r="R52" s="106">
        <f t="shared" ref="R52:R62" si="30">IF(Q52&lt;0,Q52,0)</f>
        <v>0</v>
      </c>
      <c r="S52" s="255">
        <f t="shared" ref="S52:S62" si="31">IF(Q52&gt;0,Q52,0)</f>
        <v>0</v>
      </c>
      <c r="T52">
        <f t="shared" ref="T52:T62" si="32">IF(EXACT(D52,UPPER(D52)),1,0.01)/V52</f>
        <v>1</v>
      </c>
      <c r="U52">
        <v>0</v>
      </c>
      <c r="V52">
        <v>1</v>
      </c>
      <c r="W52" s="105">
        <f t="shared" ref="W52:W62" si="33">IF(AND(Q52&lt;0,O52&gt;0),O52,0)</f>
        <v>0</v>
      </c>
      <c r="X52" s="105">
        <f t="shared" ref="X52:X62" si="34">IF(AND(Q52&gt;0,O52&gt;0),O52,0)</f>
        <v>0</v>
      </c>
      <c r="Y52" s="65"/>
      <c r="Z52" s="107">
        <f>_xll.BDH(C52,$Z$12,$D$1,$D$1)</f>
        <v>67.45</v>
      </c>
      <c r="AA52" s="107">
        <f t="shared" ref="AA52:AA62" si="35">IF(OR(OR(F52="#N/A N/A",F52="#N/A Real Time"),OR(Z52="#N/A N/A",Z52="#N/A Real Time")),0,  F52 - Z52)</f>
        <v>-1.0700000000000074</v>
      </c>
      <c r="AB52" s="117">
        <f t="shared" ref="AB52:AB62" si="36">IF(OR(Z52=0,Z52="#N/A N/A"),0,AA52 / Z52*100)</f>
        <v>-1.5863602668643548</v>
      </c>
      <c r="AC52" s="109">
        <v>0</v>
      </c>
      <c r="AD52" s="110">
        <f>IF(D52 = D903,1,_xll.BDP(K52,$AD$12)*L52)</f>
        <v>1.3912800000000001</v>
      </c>
      <c r="AE52" s="259">
        <f>AA52*AC52*T52/AD52 / AF903</f>
        <v>0</v>
      </c>
      <c r="AF52" s="68"/>
      <c r="AG52" s="64"/>
      <c r="AH52" s="56"/>
    </row>
    <row r="53" spans="1:34" x14ac:dyDescent="0.2">
      <c r="B53">
        <v>11902</v>
      </c>
      <c r="C53" t="s">
        <v>796</v>
      </c>
      <c r="D53" t="str">
        <f>_xll.BDP(C53,$D$12)</f>
        <v>CAD</v>
      </c>
      <c r="E53" t="s">
        <v>863</v>
      </c>
      <c r="F53" s="99">
        <f>_xll.BDP(C53,$F$12)</f>
        <v>2.72</v>
      </c>
      <c r="G53" s="99">
        <f>_xll.BDP(C53,$G$12)</f>
        <v>2.68</v>
      </c>
      <c r="H53" s="100">
        <f t="shared" si="26"/>
        <v>-4.0000000000000036E-2</v>
      </c>
      <c r="I53" s="101">
        <f t="shared" si="27"/>
        <v>-1.4705882352941189</v>
      </c>
      <c r="J53" s="102">
        <v>0</v>
      </c>
      <c r="K53" t="str">
        <f>CONCATENATE(D903,D53, " Curncy")</f>
        <v>EURCAD Curncy</v>
      </c>
      <c r="L53">
        <f>IF(D53 = D903,1,_xll.BDP(K53,$L$12))</f>
        <v>1</v>
      </c>
      <c r="M53" s="247">
        <f>IF(D53 = D903,1,_xll.BDP(K53,$M$12)*L53)</f>
        <v>1.3998900000000001</v>
      </c>
      <c r="N53" s="104">
        <f t="shared" si="28"/>
        <v>0</v>
      </c>
      <c r="O53" s="253">
        <f>N53 / Y903</f>
        <v>0</v>
      </c>
      <c r="P53" s="140">
        <f t="shared" si="29"/>
        <v>0</v>
      </c>
      <c r="Q53" s="255">
        <f>P53 / Y903*100</f>
        <v>0</v>
      </c>
      <c r="R53" s="106">
        <f t="shared" si="30"/>
        <v>0</v>
      </c>
      <c r="S53" s="255">
        <f t="shared" si="31"/>
        <v>0</v>
      </c>
      <c r="T53">
        <f t="shared" si="32"/>
        <v>1</v>
      </c>
      <c r="U53">
        <v>0</v>
      </c>
      <c r="V53">
        <v>1</v>
      </c>
      <c r="W53" s="105">
        <f t="shared" si="33"/>
        <v>0</v>
      </c>
      <c r="X53" s="105">
        <f t="shared" si="34"/>
        <v>0</v>
      </c>
      <c r="Y53" s="65"/>
      <c r="Z53" s="107">
        <f>_xll.BDH(C53,$Z$12,$D$1,$D$1)</f>
        <v>2.67</v>
      </c>
      <c r="AA53" s="107">
        <f t="shared" si="35"/>
        <v>5.0000000000000266E-2</v>
      </c>
      <c r="AB53" s="117">
        <f t="shared" si="36"/>
        <v>1.8726591760299727</v>
      </c>
      <c r="AC53" s="109">
        <v>0</v>
      </c>
      <c r="AD53" s="110">
        <f>IF(D53 = D903,1,_xll.BDP(K53,$AD$12)*L53)</f>
        <v>1.3912800000000001</v>
      </c>
      <c r="AE53" s="259">
        <f>AA53*AC53*T53/AD53 / AF903</f>
        <v>0</v>
      </c>
      <c r="AF53" s="68"/>
      <c r="AG53" s="64"/>
      <c r="AH53" s="56"/>
    </row>
    <row r="54" spans="1:34" x14ac:dyDescent="0.2">
      <c r="B54">
        <v>28070</v>
      </c>
      <c r="C54" t="s">
        <v>1174</v>
      </c>
      <c r="D54" t="str">
        <f>_xll.BDP(C54,$D$12)</f>
        <v>CAD</v>
      </c>
      <c r="E54" t="s">
        <v>1175</v>
      </c>
      <c r="F54" s="99">
        <f>_xll.BDP(C54,$F$12)</f>
        <v>1.78</v>
      </c>
      <c r="G54" s="99">
        <f>_xll.BDP(C54,$G$12)</f>
        <v>1.76</v>
      </c>
      <c r="H54" s="100">
        <f t="shared" si="26"/>
        <v>-2.0000000000000018E-2</v>
      </c>
      <c r="I54" s="101">
        <f t="shared" si="27"/>
        <v>-1.1235955056179785</v>
      </c>
      <c r="J54" s="102">
        <v>0</v>
      </c>
      <c r="K54" t="str">
        <f>CONCATENATE(D903,D54, " Curncy")</f>
        <v>EURCAD Curncy</v>
      </c>
      <c r="L54">
        <f>IF(D54 = D903,1,_xll.BDP(K54,$L$12))</f>
        <v>1</v>
      </c>
      <c r="M54" s="247">
        <f>IF(D54 = D903,1,_xll.BDP(K54,$M$12)*L54)</f>
        <v>1.3998900000000001</v>
      </c>
      <c r="N54" s="104">
        <f t="shared" si="28"/>
        <v>0</v>
      </c>
      <c r="O54" s="253">
        <f>N54 / Y903</f>
        <v>0</v>
      </c>
      <c r="P54" s="140">
        <f t="shared" si="29"/>
        <v>0</v>
      </c>
      <c r="Q54" s="255">
        <f>P54 / Y903*100</f>
        <v>0</v>
      </c>
      <c r="R54" s="106">
        <f t="shared" si="30"/>
        <v>0</v>
      </c>
      <c r="S54" s="255">
        <f t="shared" si="31"/>
        <v>0</v>
      </c>
      <c r="T54">
        <f t="shared" si="32"/>
        <v>1</v>
      </c>
      <c r="U54">
        <v>0</v>
      </c>
      <c r="V54">
        <v>1</v>
      </c>
      <c r="W54" s="105">
        <f t="shared" si="33"/>
        <v>0</v>
      </c>
      <c r="X54" s="105">
        <f t="shared" si="34"/>
        <v>0</v>
      </c>
      <c r="Y54" s="141"/>
      <c r="Z54" s="107">
        <f>_xll.BDH(C54,$Z$12,$D$1,$D$1)</f>
        <v>1.78</v>
      </c>
      <c r="AA54" s="107">
        <f t="shared" si="35"/>
        <v>0</v>
      </c>
      <c r="AB54" s="117">
        <f t="shared" si="36"/>
        <v>0</v>
      </c>
      <c r="AC54" s="109">
        <v>0</v>
      </c>
      <c r="AD54" s="110">
        <f>IF(D54 = D903,1,_xll.BDP(K54,$AD$12)*L54)</f>
        <v>1.3912800000000001</v>
      </c>
      <c r="AE54" s="259">
        <f>AA54*AC54*T54/AD54 / AF903</f>
        <v>0</v>
      </c>
      <c r="AF54" s="142"/>
      <c r="AG54" s="64"/>
      <c r="AH54" s="56"/>
    </row>
    <row r="55" spans="1:34" x14ac:dyDescent="0.2">
      <c r="B55">
        <v>26234</v>
      </c>
      <c r="C55" t="s">
        <v>1261</v>
      </c>
      <c r="D55" t="str">
        <f>_xll.BDP(C55,$D$12)</f>
        <v>CAD</v>
      </c>
      <c r="E55" t="s">
        <v>1262</v>
      </c>
      <c r="F55" s="99">
        <f>_xll.BDP(C55,$F$12)</f>
        <v>21.51</v>
      </c>
      <c r="G55" s="99">
        <f>_xll.BDP(C55,$G$12)</f>
        <v>21.46</v>
      </c>
      <c r="H55" s="100">
        <f t="shared" si="26"/>
        <v>-5.0000000000000711E-2</v>
      </c>
      <c r="I55" s="101">
        <f t="shared" si="27"/>
        <v>-0.23245002324500558</v>
      </c>
      <c r="J55" s="102">
        <v>172988</v>
      </c>
      <c r="K55" t="str">
        <f>CONCATENATE(D903,D55, " Curncy")</f>
        <v>EURCAD Curncy</v>
      </c>
      <c r="L55">
        <f>IF(D55 = D903,1,_xll.BDP(K55,$L$12))</f>
        <v>1</v>
      </c>
      <c r="M55" s="247">
        <f>IF(D55 = D903,1,_xll.BDP(K55,$M$12)*L55)</f>
        <v>1.3998900000000001</v>
      </c>
      <c r="N55" s="104">
        <f t="shared" si="28"/>
        <v>-6178.6283207967217</v>
      </c>
      <c r="O55" s="253">
        <f>N55 / Y903</f>
        <v>-1.9020186388724947E-5</v>
      </c>
      <c r="P55" s="140">
        <f t="shared" si="29"/>
        <v>2651867.275285915</v>
      </c>
      <c r="Q55" s="255">
        <f>P55 / Y903*100</f>
        <v>0.81634639980406298</v>
      </c>
      <c r="R55" s="106">
        <f t="shared" si="30"/>
        <v>0</v>
      </c>
      <c r="S55" s="255">
        <f t="shared" si="31"/>
        <v>0.81634639980406298</v>
      </c>
      <c r="T55">
        <f t="shared" si="32"/>
        <v>1</v>
      </c>
      <c r="U55">
        <v>0</v>
      </c>
      <c r="V55">
        <v>1</v>
      </c>
      <c r="W55" s="105">
        <f t="shared" si="33"/>
        <v>0</v>
      </c>
      <c r="X55" s="105">
        <f t="shared" si="34"/>
        <v>0</v>
      </c>
      <c r="Y55" s="141"/>
      <c r="Z55" s="107">
        <f>_xll.BDH(C55,$Z$12,$D$1,$D$1)</f>
        <v>21.95</v>
      </c>
      <c r="AA55" s="107">
        <f t="shared" si="35"/>
        <v>-0.43999999999999773</v>
      </c>
      <c r="AB55" s="117">
        <f t="shared" si="36"/>
        <v>-2.004555808656026</v>
      </c>
      <c r="AC55" s="109">
        <v>172988</v>
      </c>
      <c r="AD55" s="110">
        <f>IF(D55 = D903,1,_xll.BDP(K55,$AD$12)*L55)</f>
        <v>1.3912800000000001</v>
      </c>
      <c r="AE55" s="259">
        <f>AA55*AC55*T55/AD55 / AF903</f>
        <v>-1.6594863821802855E-4</v>
      </c>
      <c r="AF55" s="142"/>
      <c r="AG55" s="64"/>
      <c r="AH55" s="56"/>
    </row>
    <row r="56" spans="1:34" x14ac:dyDescent="0.2">
      <c r="B56">
        <v>27963</v>
      </c>
      <c r="C56" t="s">
        <v>1128</v>
      </c>
      <c r="D56" t="str">
        <f>_xll.BDP(C56,$D$12)</f>
        <v>CAD</v>
      </c>
      <c r="E56" t="s">
        <v>1129</v>
      </c>
      <c r="F56" s="99">
        <f>_xll.BDP(C56,$F$12)</f>
        <v>4.8099999999999996</v>
      </c>
      <c r="G56" s="99">
        <f>_xll.BDP(C56,$G$12)</f>
        <v>4.79</v>
      </c>
      <c r="H56" s="100">
        <f t="shared" si="26"/>
        <v>-1.9999999999999574E-2</v>
      </c>
      <c r="I56" s="101">
        <f t="shared" si="27"/>
        <v>-0.415800415800407</v>
      </c>
      <c r="J56" s="102">
        <v>0</v>
      </c>
      <c r="K56" t="str">
        <f>CONCATENATE(D903,D56, " Curncy")</f>
        <v>EURCAD Curncy</v>
      </c>
      <c r="L56">
        <f>IF(D56 = D903,1,_xll.BDP(K56,$L$12))</f>
        <v>1</v>
      </c>
      <c r="M56" s="247">
        <f>IF(D56 = D903,1,_xll.BDP(K56,$M$12)*L56)</f>
        <v>1.3998900000000001</v>
      </c>
      <c r="N56" s="104">
        <f t="shared" si="28"/>
        <v>0</v>
      </c>
      <c r="O56" s="253">
        <f>N56 / Y903</f>
        <v>0</v>
      </c>
      <c r="P56" s="140">
        <f t="shared" si="29"/>
        <v>0</v>
      </c>
      <c r="Q56" s="255">
        <f>P56 / Y903*100</f>
        <v>0</v>
      </c>
      <c r="R56" s="106">
        <f t="shared" si="30"/>
        <v>0</v>
      </c>
      <c r="S56" s="255">
        <f t="shared" si="31"/>
        <v>0</v>
      </c>
      <c r="T56">
        <f t="shared" si="32"/>
        <v>1</v>
      </c>
      <c r="U56">
        <v>0</v>
      </c>
      <c r="V56">
        <v>1</v>
      </c>
      <c r="W56" s="105">
        <f t="shared" si="33"/>
        <v>0</v>
      </c>
      <c r="X56" s="105">
        <f t="shared" si="34"/>
        <v>0</v>
      </c>
      <c r="Y56" s="65"/>
      <c r="Z56" s="107">
        <f>_xll.BDH(C56,$Z$12,$D$1,$D$1)</f>
        <v>4.7300000000000004</v>
      </c>
      <c r="AA56" s="107">
        <f t="shared" si="35"/>
        <v>7.9999999999999183E-2</v>
      </c>
      <c r="AB56" s="117">
        <f t="shared" si="36"/>
        <v>1.6913319238900462</v>
      </c>
      <c r="AC56" s="109">
        <v>0</v>
      </c>
      <c r="AD56" s="110">
        <f>IF(D56 = D903,1,_xll.BDP(K56,$AD$12)*L56)</f>
        <v>1.3912800000000001</v>
      </c>
      <c r="AE56" s="259">
        <f>AA56*AC56*T56/AD56 / AF903</f>
        <v>0</v>
      </c>
      <c r="AF56" s="68"/>
      <c r="AG56" s="64"/>
      <c r="AH56" s="56"/>
    </row>
    <row r="57" spans="1:34" ht="12" customHeight="1" x14ac:dyDescent="0.2">
      <c r="B57">
        <v>33497</v>
      </c>
      <c r="C57" t="s">
        <v>1663</v>
      </c>
      <c r="D57" t="str">
        <f>_xll.BDP(C57,$D$12)</f>
        <v>CAD</v>
      </c>
      <c r="E57" t="s">
        <v>1664</v>
      </c>
      <c r="F57" s="99">
        <f>_xll.BDP(C57,$F$12)</f>
        <v>27.96</v>
      </c>
      <c r="G57" s="99">
        <f>_xll.BDP(C57,$G$12)</f>
        <v>28</v>
      </c>
      <c r="H57" s="100">
        <f t="shared" si="26"/>
        <v>3.9999999999999147E-2</v>
      </c>
      <c r="I57" s="101">
        <f t="shared" si="27"/>
        <v>0.14306151645207132</v>
      </c>
      <c r="J57" s="102">
        <v>91100</v>
      </c>
      <c r="K57" t="str">
        <f>CONCATENATE(D903,D57, " Curncy")</f>
        <v>EURCAD Curncy</v>
      </c>
      <c r="L57">
        <f>IF(D57 = D903,1,_xll.BDP(K57,$L$12))</f>
        <v>1</v>
      </c>
      <c r="M57" s="247">
        <f>IF(D57 = D903,1,_xll.BDP(K57,$M$12)*L57)</f>
        <v>1.3998900000000001</v>
      </c>
      <c r="N57" s="104">
        <f t="shared" si="28"/>
        <v>2603.0616691310902</v>
      </c>
      <c r="O57" s="253">
        <f>N57 / Y903</f>
        <v>8.013221633929665E-6</v>
      </c>
      <c r="P57" s="140">
        <f t="shared" si="29"/>
        <v>1822143.1683918021</v>
      </c>
      <c r="Q57" s="255">
        <f>P57 / Y903*100</f>
        <v>0.56092551437508853</v>
      </c>
      <c r="R57" s="106">
        <f t="shared" si="30"/>
        <v>0</v>
      </c>
      <c r="S57" s="255">
        <f t="shared" si="31"/>
        <v>0.56092551437508853</v>
      </c>
      <c r="T57">
        <f t="shared" si="32"/>
        <v>1</v>
      </c>
      <c r="U57">
        <v>0</v>
      </c>
      <c r="V57">
        <v>1</v>
      </c>
      <c r="W57" s="105">
        <f t="shared" si="33"/>
        <v>0</v>
      </c>
      <c r="X57" s="105">
        <f t="shared" si="34"/>
        <v>8.013221633929665E-6</v>
      </c>
      <c r="Z57" s="107">
        <f>_xll.BDH(C57,$Z$12,$D$1,$D$1)</f>
        <v>28.11</v>
      </c>
      <c r="AA57" s="107">
        <f t="shared" si="35"/>
        <v>-0.14999999999999858</v>
      </c>
      <c r="AB57" s="117">
        <f t="shared" si="36"/>
        <v>-0.53361792956242826</v>
      </c>
      <c r="AC57" s="109">
        <v>91100</v>
      </c>
      <c r="AD57" s="110">
        <f>IF(D57 = D903,1,_xll.BDP(K57,$AD$12)*L57)</f>
        <v>1.3912800000000001</v>
      </c>
      <c r="AE57" s="259">
        <f>AA57*AC57*T57/AD57 / AF903</f>
        <v>-2.9793030063690054E-5</v>
      </c>
      <c r="AF57" s="111"/>
      <c r="AG57" s="64"/>
      <c r="AH57" s="56"/>
    </row>
    <row r="58" spans="1:34" x14ac:dyDescent="0.2">
      <c r="B58">
        <v>20613</v>
      </c>
      <c r="D58" t="s">
        <v>1158</v>
      </c>
      <c r="E58" t="s">
        <v>1363</v>
      </c>
      <c r="F58" s="99">
        <v>0.22</v>
      </c>
      <c r="G58" s="99">
        <v>0.22</v>
      </c>
      <c r="H58" s="100">
        <f t="shared" si="26"/>
        <v>0</v>
      </c>
      <c r="I58" s="101">
        <f t="shared" si="27"/>
        <v>0</v>
      </c>
      <c r="J58" s="102">
        <v>12611</v>
      </c>
      <c r="K58" t="str">
        <f>CONCATENATE(D903,D58, " Curncy")</f>
        <v>EURCAD Curncy</v>
      </c>
      <c r="L58">
        <f>IF(D58 = D903,1,_xll.BDP(K58,$L$12))</f>
        <v>1</v>
      </c>
      <c r="M58" s="247">
        <f>IF(D58 = D903,1,_xll.BDP(K58,$M$12)*L58)</f>
        <v>1.3998900000000001</v>
      </c>
      <c r="N58" s="104">
        <f t="shared" si="28"/>
        <v>0</v>
      </c>
      <c r="O58" s="253">
        <f>N58 / Y903</f>
        <v>0</v>
      </c>
      <c r="P58" s="140">
        <f t="shared" si="29"/>
        <v>1981.8842909085713</v>
      </c>
      <c r="Q58" s="255">
        <f>P58 / Y903*100</f>
        <v>6.1009995514839778E-4</v>
      </c>
      <c r="R58" s="106">
        <f t="shared" si="30"/>
        <v>0</v>
      </c>
      <c r="S58" s="255">
        <f t="shared" si="31"/>
        <v>6.1009995514839778E-4</v>
      </c>
      <c r="T58">
        <f t="shared" si="32"/>
        <v>1</v>
      </c>
      <c r="U58">
        <v>1</v>
      </c>
      <c r="V58">
        <v>1</v>
      </c>
      <c r="W58" s="105">
        <f t="shared" si="33"/>
        <v>0</v>
      </c>
      <c r="X58" s="105">
        <f t="shared" si="34"/>
        <v>0</v>
      </c>
      <c r="Y58" s="65"/>
      <c r="Z58" s="107">
        <v>0.22</v>
      </c>
      <c r="AA58" s="107">
        <f t="shared" si="35"/>
        <v>0</v>
      </c>
      <c r="AB58" s="117">
        <f t="shared" si="36"/>
        <v>0</v>
      </c>
      <c r="AC58" s="109">
        <v>12611</v>
      </c>
      <c r="AD58" s="110">
        <f>IF(D58 = D903,1,_xll.BDP(K58,$AD$12)*L58)</f>
        <v>1.3912800000000001</v>
      </c>
      <c r="AE58" s="259">
        <f>AA58*AC58*T58/AD58 / AF903</f>
        <v>0</v>
      </c>
      <c r="AF58" s="68"/>
      <c r="AG58" s="64"/>
      <c r="AH58" s="56"/>
    </row>
    <row r="59" spans="1:34" ht="12" customHeight="1" x14ac:dyDescent="0.2">
      <c r="B59">
        <v>26020</v>
      </c>
      <c r="C59" t="s">
        <v>1631</v>
      </c>
      <c r="D59" t="str">
        <f>_xll.BDP(C59,$D$12)</f>
        <v>CAD</v>
      </c>
      <c r="E59" t="s">
        <v>1632</v>
      </c>
      <c r="F59" s="99">
        <f>_xll.BDP(C59,$F$12)</f>
        <v>14.76</v>
      </c>
      <c r="G59" s="99">
        <f>_xll.BDP(C59,$G$12)</f>
        <v>14.48</v>
      </c>
      <c r="H59" s="100">
        <f t="shared" si="26"/>
        <v>-0.27999999999999936</v>
      </c>
      <c r="I59" s="101">
        <f t="shared" si="27"/>
        <v>-1.8970189701896976</v>
      </c>
      <c r="J59" s="102">
        <v>119643</v>
      </c>
      <c r="K59" t="str">
        <f>CONCATENATE(D903,D59, " Curncy")</f>
        <v>EURCAD Curncy</v>
      </c>
      <c r="L59">
        <f>IF(D59 = D903,1,_xll.BDP(K59,$L$12))</f>
        <v>1</v>
      </c>
      <c r="M59" s="247">
        <f>IF(D59 = D903,1,_xll.BDP(K59,$M$12)*L59)</f>
        <v>1.3998900000000001</v>
      </c>
      <c r="N59" s="104">
        <f t="shared" si="28"/>
        <v>-23930.480252019745</v>
      </c>
      <c r="O59" s="253">
        <f>N59 / Y903</f>
        <v>-7.366719134618942E-5</v>
      </c>
      <c r="P59" s="140">
        <f t="shared" si="29"/>
        <v>1237547.693033024</v>
      </c>
      <c r="Q59" s="255">
        <f>P59 / Y903*100</f>
        <v>0.38096461810458043</v>
      </c>
      <c r="R59" s="106">
        <f t="shared" si="30"/>
        <v>0</v>
      </c>
      <c r="S59" s="255">
        <f t="shared" si="31"/>
        <v>0.38096461810458043</v>
      </c>
      <c r="T59">
        <f t="shared" si="32"/>
        <v>1</v>
      </c>
      <c r="U59">
        <v>0</v>
      </c>
      <c r="V59">
        <v>1</v>
      </c>
      <c r="W59" s="105">
        <f t="shared" si="33"/>
        <v>0</v>
      </c>
      <c r="X59" s="105">
        <f t="shared" si="34"/>
        <v>0</v>
      </c>
      <c r="Y59" s="141"/>
      <c r="Z59" s="107">
        <f>_xll.BDH(C59,$Z$12,$D$1,$D$1)</f>
        <v>14.78</v>
      </c>
      <c r="AA59" s="107">
        <f t="shared" si="35"/>
        <v>-1.9999999999999574E-2</v>
      </c>
      <c r="AB59" s="117">
        <f t="shared" si="36"/>
        <v>-0.13531799729363719</v>
      </c>
      <c r="AC59" s="109">
        <v>119643</v>
      </c>
      <c r="AD59" s="110">
        <f>IF(D59 = D903,1,_xll.BDP(K59,$AD$12)*L59)</f>
        <v>1.3912800000000001</v>
      </c>
      <c r="AE59" s="259">
        <f>AA59*AC59*T59/AD59 / AF903</f>
        <v>-5.2170179230296776E-6</v>
      </c>
      <c r="AF59" s="142"/>
      <c r="AG59" s="64"/>
      <c r="AH59" s="56"/>
    </row>
    <row r="60" spans="1:34" x14ac:dyDescent="0.2">
      <c r="B60">
        <v>23892</v>
      </c>
      <c r="C60" t="s">
        <v>818</v>
      </c>
      <c r="D60" t="str">
        <f>_xll.BDP(C60,$D$12)</f>
        <v>CAD</v>
      </c>
      <c r="E60" t="s">
        <v>885</v>
      </c>
      <c r="F60" s="99">
        <f>_xll.BDP(C60,$F$12)</f>
        <v>192.76</v>
      </c>
      <c r="G60" s="99">
        <f>_xll.BDP(C60,$G$12)</f>
        <v>191.97</v>
      </c>
      <c r="H60" s="100">
        <f t="shared" si="26"/>
        <v>-0.78999999999999204</v>
      </c>
      <c r="I60" s="101">
        <f t="shared" si="27"/>
        <v>-0.40983606557376634</v>
      </c>
      <c r="J60" s="102">
        <v>0</v>
      </c>
      <c r="K60" t="str">
        <f>CONCATENATE(D903,D60, " Curncy")</f>
        <v>EURCAD Curncy</v>
      </c>
      <c r="L60">
        <f>IF(D60 = D903,1,_xll.BDP(K60,$L$12))</f>
        <v>1</v>
      </c>
      <c r="M60" s="247">
        <f>IF(D60 = D903,1,_xll.BDP(K60,$M$12)*L60)</f>
        <v>1.3998900000000001</v>
      </c>
      <c r="N60" s="104">
        <f t="shared" si="28"/>
        <v>0</v>
      </c>
      <c r="O60" s="253">
        <f>N60 / Y903</f>
        <v>0</v>
      </c>
      <c r="P60" s="140">
        <f t="shared" si="29"/>
        <v>0</v>
      </c>
      <c r="Q60" s="255">
        <f>P60 / Y903*100</f>
        <v>0</v>
      </c>
      <c r="R60" s="106">
        <f t="shared" si="30"/>
        <v>0</v>
      </c>
      <c r="S60" s="255">
        <f t="shared" si="31"/>
        <v>0</v>
      </c>
      <c r="T60">
        <f t="shared" si="32"/>
        <v>1</v>
      </c>
      <c r="U60">
        <v>0</v>
      </c>
      <c r="V60">
        <v>1</v>
      </c>
      <c r="W60" s="105">
        <f t="shared" si="33"/>
        <v>0</v>
      </c>
      <c r="X60" s="105">
        <f t="shared" si="34"/>
        <v>0</v>
      </c>
      <c r="Y60" s="65"/>
      <c r="Z60" s="107">
        <f>_xll.BDH(C60,$Z$12,$D$1,$D$1)</f>
        <v>193.58</v>
      </c>
      <c r="AA60" s="107">
        <f t="shared" si="35"/>
        <v>-0.8200000000000216</v>
      </c>
      <c r="AB60" s="117">
        <f t="shared" si="36"/>
        <v>-0.42359747907842837</v>
      </c>
      <c r="AC60" s="109">
        <v>0</v>
      </c>
      <c r="AD60" s="110">
        <f>IF(D60 = D903,1,_xll.BDP(K60,$AD$12)*L60)</f>
        <v>1.3912800000000001</v>
      </c>
      <c r="AE60" s="259">
        <f>AA60*AC60*T60/AD60 / AF903</f>
        <v>0</v>
      </c>
      <c r="AF60" s="68"/>
      <c r="AG60" s="64"/>
      <c r="AH60" s="56"/>
    </row>
    <row r="61" spans="1:34" x14ac:dyDescent="0.2">
      <c r="B61">
        <v>2130</v>
      </c>
      <c r="C61" t="s">
        <v>847</v>
      </c>
      <c r="D61" t="str">
        <f>_xll.BDP(C61,$D$12)</f>
        <v>CAD</v>
      </c>
      <c r="E61" t="s">
        <v>913</v>
      </c>
      <c r="F61" s="99">
        <f>_xll.BDP(C61,$F$12)</f>
        <v>134.81</v>
      </c>
      <c r="G61" s="99">
        <f>_xll.BDP(C61,$G$12)</f>
        <v>135.26</v>
      </c>
      <c r="H61" s="100">
        <f t="shared" si="26"/>
        <v>0.44999999999998863</v>
      </c>
      <c r="I61" s="101">
        <f t="shared" si="27"/>
        <v>0.33380313033156933</v>
      </c>
      <c r="J61" s="102">
        <v>0</v>
      </c>
      <c r="K61" t="str">
        <f>CONCATENATE(D903,D61, " Curncy")</f>
        <v>EURCAD Curncy</v>
      </c>
      <c r="L61">
        <f>IF(D61 = D903,1,_xll.BDP(K61,$L$12))</f>
        <v>1</v>
      </c>
      <c r="M61" s="247">
        <f>IF(D61 = D903,1,_xll.BDP(K61,$M$12)*L61)</f>
        <v>1.3998900000000001</v>
      </c>
      <c r="N61" s="104">
        <f t="shared" si="28"/>
        <v>0</v>
      </c>
      <c r="O61" s="253">
        <f>N61 / Y903</f>
        <v>0</v>
      </c>
      <c r="P61" s="140">
        <f t="shared" si="29"/>
        <v>0</v>
      </c>
      <c r="Q61" s="255">
        <f>P61 / Y903*100</f>
        <v>0</v>
      </c>
      <c r="R61" s="106">
        <f t="shared" si="30"/>
        <v>0</v>
      </c>
      <c r="S61" s="255">
        <f t="shared" si="31"/>
        <v>0</v>
      </c>
      <c r="T61">
        <f t="shared" si="32"/>
        <v>1</v>
      </c>
      <c r="U61">
        <v>0</v>
      </c>
      <c r="V61">
        <v>1</v>
      </c>
      <c r="W61" s="105">
        <f t="shared" si="33"/>
        <v>0</v>
      </c>
      <c r="X61" s="105">
        <f t="shared" si="34"/>
        <v>0</v>
      </c>
      <c r="Y61" s="65"/>
      <c r="Z61" s="107">
        <f>_xll.BDH(C61,$Z$12,$D$1,$D$1)</f>
        <v>134.79</v>
      </c>
      <c r="AA61" s="107">
        <f t="shared" si="35"/>
        <v>2.0000000000010232E-2</v>
      </c>
      <c r="AB61" s="117">
        <f t="shared" si="36"/>
        <v>1.4837895986356727E-2</v>
      </c>
      <c r="AC61" s="109">
        <v>0</v>
      </c>
      <c r="AD61" s="110">
        <f>IF(D61 = D903,1,_xll.BDP(K61,$AD$12)*L61)</f>
        <v>1.3912800000000001</v>
      </c>
      <c r="AE61" s="259">
        <f>AA61*AC61*T61/AD61 / AF903</f>
        <v>0</v>
      </c>
      <c r="AF61" s="68"/>
      <c r="AG61" s="64"/>
      <c r="AH61" s="56"/>
    </row>
    <row r="62" spans="1:34" x14ac:dyDescent="0.2">
      <c r="B62">
        <v>23263</v>
      </c>
      <c r="C62" t="s">
        <v>171</v>
      </c>
      <c r="D62" t="str">
        <f>_xll.BDP(C62,$D$12)</f>
        <v>CAD</v>
      </c>
      <c r="E62" t="s">
        <v>313</v>
      </c>
      <c r="F62" s="99">
        <f>_xll.BDP(C62,$F$12)</f>
        <v>42.42</v>
      </c>
      <c r="G62" s="99">
        <f>_xll.BDP(C62,$G$12)</f>
        <v>42.51</v>
      </c>
      <c r="H62" s="100">
        <f t="shared" si="26"/>
        <v>8.9999999999996305E-2</v>
      </c>
      <c r="I62" s="101">
        <f t="shared" si="27"/>
        <v>0.21216407355020345</v>
      </c>
      <c r="J62" s="102">
        <v>0</v>
      </c>
      <c r="K62" t="str">
        <f>CONCATENATE(D903,D62, " Curncy")</f>
        <v>EURCAD Curncy</v>
      </c>
      <c r="L62">
        <f>IF(D62 = D903,1,_xll.BDP(K62,$L$12))</f>
        <v>1</v>
      </c>
      <c r="M62" s="247">
        <f>IF(D62 = D903,1,_xll.BDP(K62,$M$12)*L62)</f>
        <v>1.3998900000000001</v>
      </c>
      <c r="N62" s="104">
        <f t="shared" si="28"/>
        <v>0</v>
      </c>
      <c r="O62" s="253">
        <f>N62 / Y903</f>
        <v>0</v>
      </c>
      <c r="P62" s="140">
        <f t="shared" si="29"/>
        <v>0</v>
      </c>
      <c r="Q62" s="255">
        <f>P62 / Y903*100</f>
        <v>0</v>
      </c>
      <c r="R62" s="106">
        <f t="shared" si="30"/>
        <v>0</v>
      </c>
      <c r="S62" s="255">
        <f t="shared" si="31"/>
        <v>0</v>
      </c>
      <c r="T62">
        <f t="shared" si="32"/>
        <v>1</v>
      </c>
      <c r="U62">
        <v>0</v>
      </c>
      <c r="V62">
        <v>1</v>
      </c>
      <c r="W62" s="105">
        <f t="shared" si="33"/>
        <v>0</v>
      </c>
      <c r="X62" s="105">
        <f t="shared" si="34"/>
        <v>0</v>
      </c>
      <c r="Y62" s="65"/>
      <c r="Z62" s="107">
        <f>_xll.BDH(C62,$Z$12,$D$1,$D$1)</f>
        <v>42.5</v>
      </c>
      <c r="AA62" s="107">
        <f t="shared" si="35"/>
        <v>-7.9999999999998295E-2</v>
      </c>
      <c r="AB62" s="117">
        <f t="shared" si="36"/>
        <v>-0.18823529411764306</v>
      </c>
      <c r="AC62" s="109">
        <v>0</v>
      </c>
      <c r="AD62" s="110">
        <f>IF(D62 = D903,1,_xll.BDP(K62,$AD$12)*L62)</f>
        <v>1.3912800000000001</v>
      </c>
      <c r="AE62" s="259">
        <f>AA62*AC62*T62/AD62 / AF903</f>
        <v>0</v>
      </c>
      <c r="AF62" s="68"/>
      <c r="AG62" s="64"/>
      <c r="AH62" s="56"/>
    </row>
    <row r="63" spans="1:34" x14ac:dyDescent="0.2">
      <c r="A63" s="158" t="s">
        <v>1458</v>
      </c>
      <c r="B63" s="158"/>
      <c r="C63" s="158"/>
      <c r="D63" s="158"/>
      <c r="E63" s="158" t="s">
        <v>170</v>
      </c>
      <c r="F63" s="159"/>
      <c r="G63" s="159"/>
      <c r="H63" s="160"/>
      <c r="I63" s="161"/>
      <c r="J63" s="162"/>
      <c r="K63" s="158"/>
      <c r="L63" s="158"/>
      <c r="M63" s="249"/>
      <c r="N63" s="163">
        <f t="shared" ref="N63:S63" si="37" xml:space="preserve"> SUM(N51:N62)</f>
        <v>-27506.046903685376</v>
      </c>
      <c r="O63" s="266">
        <f t="shared" si="37"/>
        <v>-8.4674156100984701E-5</v>
      </c>
      <c r="P63" s="164">
        <f t="shared" si="37"/>
        <v>5713540.0210016491</v>
      </c>
      <c r="Q63" s="256">
        <f t="shared" si="37"/>
        <v>1.7588466322388803</v>
      </c>
      <c r="R63" s="244">
        <f t="shared" si="37"/>
        <v>0</v>
      </c>
      <c r="S63" s="256">
        <f t="shared" si="37"/>
        <v>1.7588466322388803</v>
      </c>
      <c r="T63" s="158"/>
      <c r="U63" s="158"/>
      <c r="V63" s="158"/>
      <c r="W63" s="245">
        <f xml:space="preserve"> SUM(W51:W62)</f>
        <v>0</v>
      </c>
      <c r="X63" s="245">
        <f xml:space="preserve"> SUM(X51:X62)</f>
        <v>8.013221633929665E-6</v>
      </c>
      <c r="Y63" s="158"/>
      <c r="Z63" s="165"/>
      <c r="AA63" s="165"/>
      <c r="AB63" s="166"/>
      <c r="AC63" s="167"/>
      <c r="AD63" s="168"/>
      <c r="AE63" s="268">
        <f xml:space="preserve"> SUM(AE51:AE62)</f>
        <v>-2.0095868620474827E-4</v>
      </c>
      <c r="AF63" s="263"/>
      <c r="AG63" s="64"/>
      <c r="AH63" s="56"/>
    </row>
    <row r="64" spans="1:34" x14ac:dyDescent="0.2">
      <c r="B64" s="27"/>
      <c r="C64" s="42"/>
      <c r="F64" s="31"/>
      <c r="G64" s="31"/>
      <c r="H64" s="32"/>
      <c r="I64" s="35"/>
      <c r="J64" s="16"/>
      <c r="K64" s="27"/>
      <c r="L64" s="27"/>
      <c r="M64" s="273"/>
      <c r="N64" s="83"/>
      <c r="O64" s="278"/>
      <c r="P64" s="33"/>
      <c r="Q64" s="280"/>
      <c r="R64" s="84"/>
      <c r="S64" s="286"/>
      <c r="T64" s="22"/>
      <c r="W64" s="44"/>
      <c r="X64" s="44"/>
      <c r="Y64" s="65"/>
      <c r="Z64" s="59"/>
      <c r="AA64" s="58"/>
      <c r="AB64" s="51"/>
      <c r="AC64" s="50"/>
      <c r="AD64" s="52"/>
      <c r="AE64" s="288"/>
      <c r="AF64" s="68"/>
      <c r="AG64" s="64"/>
      <c r="AH64" s="56"/>
    </row>
    <row r="65" spans="1:34" x14ac:dyDescent="0.2">
      <c r="B65">
        <v>27226</v>
      </c>
      <c r="C65" t="s">
        <v>169</v>
      </c>
      <c r="D65" t="str">
        <f>_xll.BDP(C65,$D$12)</f>
        <v>DKK</v>
      </c>
      <c r="E65" t="s">
        <v>244</v>
      </c>
      <c r="F65" s="99">
        <f>_xll.BDP(C65,$F$12)</f>
        <v>83.28</v>
      </c>
      <c r="G65" s="99">
        <f>_xll.BDP(C65,$G$12)</f>
        <v>84.28</v>
      </c>
      <c r="H65" s="100">
        <f t="shared" ref="H65:H73" si="38">IF(OR(OR(G65="#N/A N/A",G65="#N/A Real Time"),OR(F65="#N/A N/A",F65="#N/A Real Time")),0,  G65 - F65)</f>
        <v>1</v>
      </c>
      <c r="I65" s="101">
        <f t="shared" ref="I65:I73" si="39">IF(OR(F65=0,F65="#N/A N/A"),0,H65 / F65*100)</f>
        <v>1.2007684918347743</v>
      </c>
      <c r="J65" s="102">
        <v>-959602</v>
      </c>
      <c r="K65" t="str">
        <f>CONCATENATE(D903,D65, " Curncy")</f>
        <v>EURDKK Curncy</v>
      </c>
      <c r="L65">
        <f>IF(D65 = D903,1,_xll.BDP(K65,$L$12))</f>
        <v>1</v>
      </c>
      <c r="M65" s="247">
        <f>IF(D65 = D903,1,_xll.BDP(K65,$M$12)*L65)</f>
        <v>7.4363999999999999</v>
      </c>
      <c r="N65" s="104">
        <f t="shared" ref="N65:N73" si="40">H65*J65*T65/M65</f>
        <v>-129041.20273250497</v>
      </c>
      <c r="O65" s="253">
        <f>N65 / Y903</f>
        <v>-3.9723828661714989E-4</v>
      </c>
      <c r="P65" s="140">
        <f t="shared" ref="P65:P73" si="41">IF(OR(OR(J65=0,G65 = "#N/A N/A"),G65="#N/A Real Time"),0,G65*J65*T65/M65)</f>
        <v>-10875592.566295519</v>
      </c>
      <c r="Q65" s="255">
        <f>P65 / Y903*100</f>
        <v>-3.3479242796093391</v>
      </c>
      <c r="R65" s="106">
        <f t="shared" ref="R65:R73" si="42">IF(Q65&lt;0,Q65,0)</f>
        <v>-3.3479242796093391</v>
      </c>
      <c r="S65" s="255">
        <f t="shared" ref="S65:S73" si="43">IF(Q65&gt;0,Q65,0)</f>
        <v>0</v>
      </c>
      <c r="T65">
        <f t="shared" ref="T65:T73" si="44">IF(EXACT(D65,UPPER(D65)),1,0.01)/V65</f>
        <v>1</v>
      </c>
      <c r="U65">
        <v>0</v>
      </c>
      <c r="V65">
        <v>1</v>
      </c>
      <c r="W65" s="105">
        <f t="shared" ref="W65:W73" si="45">IF(AND(Q65&lt;0,O65&gt;0),O65,0)</f>
        <v>0</v>
      </c>
      <c r="X65" s="105">
        <f t="shared" ref="X65:X73" si="46">IF(AND(Q65&gt;0,O65&gt;0),O65,0)</f>
        <v>0</v>
      </c>
      <c r="Y65" s="65"/>
      <c r="Z65" s="107">
        <f>_xll.BDH(C65,$Z$12,$D$1,$D$1)</f>
        <v>83.68</v>
      </c>
      <c r="AA65" s="107">
        <f t="shared" ref="AA65:AA73" si="47">IF(OR(OR(F65="#N/A N/A",F65="#N/A Real Time"),OR(Z65="#N/A N/A",Z65="#N/A Real Time")),0,  F65 - Z65)</f>
        <v>-0.40000000000000568</v>
      </c>
      <c r="AB65" s="117">
        <f t="shared" ref="AB65:AB73" si="48">IF(OR(Z65=0,Z65="#N/A N/A"),0,AA65 / Z65*100)</f>
        <v>-0.47801147227534135</v>
      </c>
      <c r="AC65" s="109">
        <v>-959602</v>
      </c>
      <c r="AD65" s="110">
        <f>IF(D65 = D903,1,_xll.BDP(K65,$AD$12)*L65)</f>
        <v>7.4363000000000001</v>
      </c>
      <c r="AE65" s="259">
        <f>AA65*AC65*T65/AD65 / AF903</f>
        <v>1.565718974305609E-4</v>
      </c>
      <c r="AF65" s="68"/>
      <c r="AG65" s="64"/>
      <c r="AH65" s="56"/>
    </row>
    <row r="66" spans="1:34" x14ac:dyDescent="0.2">
      <c r="B66">
        <v>22805</v>
      </c>
      <c r="C66" t="s">
        <v>397</v>
      </c>
      <c r="D66" t="str">
        <f>_xll.BDP(C66,$D$12)</f>
        <v>DKK</v>
      </c>
      <c r="E66" t="s">
        <v>416</v>
      </c>
      <c r="F66" s="99">
        <f>_xll.BDP(C66,$F$12)</f>
        <v>878</v>
      </c>
      <c r="G66" s="99">
        <f>_xll.BDP(C66,$G$12)</f>
        <v>878.8</v>
      </c>
      <c r="H66" s="100">
        <f t="shared" si="38"/>
        <v>0.79999999999995453</v>
      </c>
      <c r="I66" s="101">
        <f t="shared" si="39"/>
        <v>9.1116173120723745E-2</v>
      </c>
      <c r="J66" s="102">
        <v>0</v>
      </c>
      <c r="K66" t="str">
        <f>CONCATENATE(D903,D66, " Curncy")</f>
        <v>EURDKK Curncy</v>
      </c>
      <c r="L66">
        <f>IF(D66 = D903,1,_xll.BDP(K66,$L$12))</f>
        <v>1</v>
      </c>
      <c r="M66" s="247">
        <f>IF(D66 = D903,1,_xll.BDP(K66,$M$12)*L66)</f>
        <v>7.4363999999999999</v>
      </c>
      <c r="N66" s="104">
        <f t="shared" si="40"/>
        <v>0</v>
      </c>
      <c r="O66" s="253">
        <f>N66 / Y903</f>
        <v>0</v>
      </c>
      <c r="P66" s="140">
        <f t="shared" si="41"/>
        <v>0</v>
      </c>
      <c r="Q66" s="255">
        <f>P66 / Y903*100</f>
        <v>0</v>
      </c>
      <c r="R66" s="106">
        <f t="shared" si="42"/>
        <v>0</v>
      </c>
      <c r="S66" s="255">
        <f t="shared" si="43"/>
        <v>0</v>
      </c>
      <c r="T66">
        <f t="shared" si="44"/>
        <v>1</v>
      </c>
      <c r="U66">
        <v>0</v>
      </c>
      <c r="V66">
        <v>1</v>
      </c>
      <c r="W66" s="105">
        <f t="shared" si="45"/>
        <v>0</v>
      </c>
      <c r="X66" s="105">
        <f t="shared" si="46"/>
        <v>0</v>
      </c>
      <c r="Y66" s="65"/>
      <c r="Z66" s="107">
        <f>_xll.BDH(C66,$Z$12,$D$1,$D$1)</f>
        <v>878.4</v>
      </c>
      <c r="AA66" s="107">
        <f t="shared" si="47"/>
        <v>-0.39999999999997726</v>
      </c>
      <c r="AB66" s="117">
        <f t="shared" si="48"/>
        <v>-4.5537340619305249E-2</v>
      </c>
      <c r="AC66" s="109">
        <v>0</v>
      </c>
      <c r="AD66" s="110">
        <f>IF(D66 = D903,1,_xll.BDP(K66,$AD$12)*L66)</f>
        <v>7.4363000000000001</v>
      </c>
      <c r="AE66" s="259">
        <f>AA66*AC66*T66/AD66 / AF903</f>
        <v>0</v>
      </c>
      <c r="AF66" s="68"/>
      <c r="AG66" s="64"/>
      <c r="AH66" s="56"/>
    </row>
    <row r="67" spans="1:34" x14ac:dyDescent="0.2">
      <c r="B67">
        <v>2982</v>
      </c>
      <c r="C67" t="s">
        <v>398</v>
      </c>
      <c r="D67" t="str">
        <f>_xll.BDP(C67,$D$12)</f>
        <v>DKK</v>
      </c>
      <c r="E67" t="s">
        <v>417</v>
      </c>
      <c r="F67" s="99">
        <f>_xll.BDP(C67,$F$12)</f>
        <v>127.4</v>
      </c>
      <c r="G67" s="99">
        <f>_xll.BDP(C67,$G$12)</f>
        <v>126.45</v>
      </c>
      <c r="H67" s="100">
        <f t="shared" si="38"/>
        <v>-0.95000000000000284</v>
      </c>
      <c r="I67" s="101">
        <f t="shared" si="39"/>
        <v>-0.74568288854003362</v>
      </c>
      <c r="J67" s="102">
        <v>0</v>
      </c>
      <c r="K67" t="str">
        <f>CONCATENATE(D903,D67, " Curncy")</f>
        <v>EURDKK Curncy</v>
      </c>
      <c r="L67">
        <f>IF(D67 = D903,1,_xll.BDP(K67,$L$12))</f>
        <v>1</v>
      </c>
      <c r="M67" s="247">
        <f>IF(D67 = D903,1,_xll.BDP(K67,$M$12)*L67)</f>
        <v>7.4363999999999999</v>
      </c>
      <c r="N67" s="104">
        <f t="shared" si="40"/>
        <v>0</v>
      </c>
      <c r="O67" s="253">
        <f>N67 / Y903</f>
        <v>0</v>
      </c>
      <c r="P67" s="140">
        <f t="shared" si="41"/>
        <v>0</v>
      </c>
      <c r="Q67" s="255">
        <f>P67 / Y903*100</f>
        <v>0</v>
      </c>
      <c r="R67" s="106">
        <f t="shared" si="42"/>
        <v>0</v>
      </c>
      <c r="S67" s="255">
        <f t="shared" si="43"/>
        <v>0</v>
      </c>
      <c r="T67">
        <f t="shared" si="44"/>
        <v>1</v>
      </c>
      <c r="U67">
        <v>0</v>
      </c>
      <c r="V67">
        <v>1</v>
      </c>
      <c r="W67" s="105">
        <f t="shared" si="45"/>
        <v>0</v>
      </c>
      <c r="X67" s="105">
        <f t="shared" si="46"/>
        <v>0</v>
      </c>
      <c r="Y67" s="65"/>
      <c r="Z67" s="107">
        <f>_xll.BDH(C67,$Z$12,$D$1,$D$1)</f>
        <v>126.45</v>
      </c>
      <c r="AA67" s="107">
        <f t="shared" si="47"/>
        <v>0.95000000000000284</v>
      </c>
      <c r="AB67" s="117">
        <f t="shared" si="48"/>
        <v>0.75128509292210588</v>
      </c>
      <c r="AC67" s="109">
        <v>0</v>
      </c>
      <c r="AD67" s="110">
        <f>IF(D67 = D903,1,_xll.BDP(K67,$AD$12)*L67)</f>
        <v>7.4363000000000001</v>
      </c>
      <c r="AE67" s="259">
        <f>AA67*AC67*T67/AD67 / AF903</f>
        <v>0</v>
      </c>
      <c r="AF67" s="68"/>
      <c r="AG67" s="64"/>
      <c r="AH67" s="56"/>
    </row>
    <row r="68" spans="1:34" x14ac:dyDescent="0.2">
      <c r="B68">
        <v>7096</v>
      </c>
      <c r="C68" t="s">
        <v>399</v>
      </c>
      <c r="D68" t="str">
        <f>_xll.BDP(C68,$D$12)</f>
        <v>DKK</v>
      </c>
      <c r="E68" t="s">
        <v>418</v>
      </c>
      <c r="F68" s="99">
        <f>_xll.BDP(C68,$F$12)</f>
        <v>172.15</v>
      </c>
      <c r="G68" s="99">
        <f>_xll.BDP(C68,$G$12)</f>
        <v>172.1</v>
      </c>
      <c r="H68" s="100">
        <f t="shared" si="38"/>
        <v>-5.0000000000011369E-2</v>
      </c>
      <c r="I68" s="101">
        <f t="shared" si="39"/>
        <v>-2.9044437990131493E-2</v>
      </c>
      <c r="J68" s="102">
        <v>-123822</v>
      </c>
      <c r="K68" t="str">
        <f>CONCATENATE(D903,D68, " Curncy")</f>
        <v>EURDKK Curncy</v>
      </c>
      <c r="L68">
        <f>IF(D68 = D903,1,_xll.BDP(K68,$L$12))</f>
        <v>1</v>
      </c>
      <c r="M68" s="247">
        <f>IF(D68 = D903,1,_xll.BDP(K68,$M$12)*L68)</f>
        <v>7.4363999999999999</v>
      </c>
      <c r="N68" s="104">
        <f t="shared" si="40"/>
        <v>832.53993868019575</v>
      </c>
      <c r="O68" s="253">
        <f>N68 / Y903</f>
        <v>2.5628770639035724E-6</v>
      </c>
      <c r="P68" s="140">
        <f t="shared" si="41"/>
        <v>-2865602.4689365821</v>
      </c>
      <c r="Q68" s="255">
        <f>P68 / Y903*100</f>
        <v>-0.88214228539540906</v>
      </c>
      <c r="R68" s="106">
        <f t="shared" si="42"/>
        <v>-0.88214228539540906</v>
      </c>
      <c r="S68" s="255">
        <f t="shared" si="43"/>
        <v>0</v>
      </c>
      <c r="T68">
        <f t="shared" si="44"/>
        <v>1</v>
      </c>
      <c r="U68">
        <v>0</v>
      </c>
      <c r="V68">
        <v>1</v>
      </c>
      <c r="W68" s="105">
        <f t="shared" si="45"/>
        <v>2.5628770639035724E-6</v>
      </c>
      <c r="X68" s="105">
        <f t="shared" si="46"/>
        <v>0</v>
      </c>
      <c r="Y68" s="65"/>
      <c r="Z68" s="107">
        <f>_xll.BDH(C68,$Z$12,$D$1,$D$1)</f>
        <v>172.25</v>
      </c>
      <c r="AA68" s="107">
        <f t="shared" si="47"/>
        <v>-9.9999999999994316E-2</v>
      </c>
      <c r="AB68" s="117">
        <f t="shared" si="48"/>
        <v>-5.8055152394771735E-2</v>
      </c>
      <c r="AC68" s="109">
        <v>-123822</v>
      </c>
      <c r="AD68" s="110">
        <f>IF(D68 = D903,1,_xll.BDP(K68,$AD$12)*L68)</f>
        <v>7.4363000000000001</v>
      </c>
      <c r="AE68" s="259">
        <f>AA68*AC68*T68/AD68 / AF903</f>
        <v>5.0508037404167389E-6</v>
      </c>
      <c r="AF68" s="68"/>
      <c r="AG68" s="64"/>
      <c r="AH68" s="56"/>
    </row>
    <row r="69" spans="1:34" x14ac:dyDescent="0.2">
      <c r="B69">
        <v>1537</v>
      </c>
      <c r="C69" t="s">
        <v>400</v>
      </c>
      <c r="D69" t="str">
        <f>_xll.BDP(C69,$D$12)</f>
        <v>DKK</v>
      </c>
      <c r="E69" t="s">
        <v>419</v>
      </c>
      <c r="F69" s="99">
        <f>_xll.BDP(C69,$F$12)</f>
        <v>849</v>
      </c>
      <c r="G69" s="99">
        <f>_xll.BDP(C69,$G$12)</f>
        <v>859.7</v>
      </c>
      <c r="H69" s="100">
        <f t="shared" si="38"/>
        <v>10.700000000000045</v>
      </c>
      <c r="I69" s="101">
        <f t="shared" si="39"/>
        <v>1.2603062426384033</v>
      </c>
      <c r="J69" s="102">
        <v>0</v>
      </c>
      <c r="K69" t="str">
        <f>CONCATENATE(D903,D69, " Curncy")</f>
        <v>EURDKK Curncy</v>
      </c>
      <c r="L69">
        <f>IF(D69 = D903,1,_xll.BDP(K69,$L$12))</f>
        <v>1</v>
      </c>
      <c r="M69" s="247">
        <f>IF(D69 = D903,1,_xll.BDP(K69,$M$12)*L69)</f>
        <v>7.4363999999999999</v>
      </c>
      <c r="N69" s="104">
        <f t="shared" si="40"/>
        <v>0</v>
      </c>
      <c r="O69" s="253">
        <f>N69 / Y903</f>
        <v>0</v>
      </c>
      <c r="P69" s="140">
        <f t="shared" si="41"/>
        <v>0</v>
      </c>
      <c r="Q69" s="255">
        <f>P69 / Y903*100</f>
        <v>0</v>
      </c>
      <c r="R69" s="106">
        <f t="shared" si="42"/>
        <v>0</v>
      </c>
      <c r="S69" s="255">
        <f t="shared" si="43"/>
        <v>0</v>
      </c>
      <c r="T69">
        <f t="shared" si="44"/>
        <v>1</v>
      </c>
      <c r="U69">
        <v>0</v>
      </c>
      <c r="V69">
        <v>1</v>
      </c>
      <c r="W69" s="105">
        <f t="shared" si="45"/>
        <v>0</v>
      </c>
      <c r="X69" s="105">
        <f t="shared" si="46"/>
        <v>0</v>
      </c>
      <c r="Y69" s="65"/>
      <c r="Z69" s="107">
        <f>_xll.BDH(C69,$Z$12,$D$1,$D$1)</f>
        <v>843</v>
      </c>
      <c r="AA69" s="107">
        <f t="shared" si="47"/>
        <v>6</v>
      </c>
      <c r="AB69" s="117">
        <f t="shared" si="48"/>
        <v>0.71174377224199281</v>
      </c>
      <c r="AC69" s="109">
        <v>0</v>
      </c>
      <c r="AD69" s="110">
        <f>IF(D69 = D903,1,_xll.BDP(K69,$AD$12)*L69)</f>
        <v>7.4363000000000001</v>
      </c>
      <c r="AE69" s="259">
        <f>AA69*AC69*T69/AD69 / AF903</f>
        <v>0</v>
      </c>
      <c r="AF69" s="68"/>
      <c r="AG69" s="64"/>
      <c r="AH69" s="56"/>
    </row>
    <row r="70" spans="1:34" x14ac:dyDescent="0.2">
      <c r="B70">
        <v>25788</v>
      </c>
      <c r="C70" t="s">
        <v>1364</v>
      </c>
      <c r="D70" t="str">
        <f>_xll.BDP(C70,$D$12)</f>
        <v>DKK</v>
      </c>
      <c r="E70" t="s">
        <v>1365</v>
      </c>
      <c r="F70" s="99">
        <f>_xll.BDP(C70,$F$12)</f>
        <v>632</v>
      </c>
      <c r="G70" s="99">
        <f>_xll.BDP(C70,$G$12)</f>
        <v>617.5</v>
      </c>
      <c r="H70" s="100">
        <f t="shared" si="38"/>
        <v>-14.5</v>
      </c>
      <c r="I70" s="101">
        <f t="shared" si="39"/>
        <v>-2.2943037974683547</v>
      </c>
      <c r="J70" s="102">
        <v>0</v>
      </c>
      <c r="K70" t="str">
        <f>CONCATENATE(D903,D70, " Curncy")</f>
        <v>EURDKK Curncy</v>
      </c>
      <c r="L70">
        <f>IF(D70 = D903,1,_xll.BDP(K70,$L$12))</f>
        <v>1</v>
      </c>
      <c r="M70" s="247">
        <f>IF(D70 = D903,1,_xll.BDP(K70,$M$12)*L70)</f>
        <v>7.4363999999999999</v>
      </c>
      <c r="N70" s="104">
        <f t="shared" si="40"/>
        <v>0</v>
      </c>
      <c r="O70" s="253">
        <f>N70 / Y903</f>
        <v>0</v>
      </c>
      <c r="P70" s="140">
        <f t="shared" si="41"/>
        <v>0</v>
      </c>
      <c r="Q70" s="255">
        <f>P70 / Y903*100</f>
        <v>0</v>
      </c>
      <c r="R70" s="106">
        <f t="shared" si="42"/>
        <v>0</v>
      </c>
      <c r="S70" s="255">
        <f t="shared" si="43"/>
        <v>0</v>
      </c>
      <c r="T70">
        <f t="shared" si="44"/>
        <v>1</v>
      </c>
      <c r="U70">
        <v>0</v>
      </c>
      <c r="V70">
        <v>1</v>
      </c>
      <c r="W70" s="105">
        <f t="shared" si="45"/>
        <v>0</v>
      </c>
      <c r="X70" s="105">
        <f t="shared" si="46"/>
        <v>0</v>
      </c>
      <c r="Y70" s="141"/>
      <c r="Z70" s="107">
        <f>_xll.BDH(C70,$Z$12,$D$1,$D$1)</f>
        <v>633.1</v>
      </c>
      <c r="AA70" s="107">
        <f t="shared" si="47"/>
        <v>-1.1000000000000227</v>
      </c>
      <c r="AB70" s="117">
        <f t="shared" si="48"/>
        <v>-0.17374822302954077</v>
      </c>
      <c r="AC70" s="109">
        <v>0</v>
      </c>
      <c r="AD70" s="110">
        <f>IF(D70 = D903,1,_xll.BDP(K70,$AD$12)*L70)</f>
        <v>7.4363000000000001</v>
      </c>
      <c r="AE70" s="259">
        <f>AA70*AC70*T70/AD70 / AF903</f>
        <v>0</v>
      </c>
      <c r="AF70" s="142"/>
      <c r="AG70" s="64"/>
      <c r="AH70" s="56"/>
    </row>
    <row r="71" spans="1:34" x14ac:dyDescent="0.2">
      <c r="B71">
        <v>2135</v>
      </c>
      <c r="C71" t="s">
        <v>401</v>
      </c>
      <c r="D71" t="str">
        <f>_xll.BDP(C71,$D$12)</f>
        <v>DKK</v>
      </c>
      <c r="E71" t="s">
        <v>420</v>
      </c>
      <c r="F71" s="99">
        <f>_xll.BDP(C71,$F$12)</f>
        <v>367.2</v>
      </c>
      <c r="G71" s="99">
        <f>_xll.BDP(C71,$G$12)</f>
        <v>363</v>
      </c>
      <c r="H71" s="100">
        <f t="shared" si="38"/>
        <v>-4.1999999999999886</v>
      </c>
      <c r="I71" s="101">
        <f t="shared" si="39"/>
        <v>-1.1437908496731997</v>
      </c>
      <c r="J71" s="102">
        <v>0</v>
      </c>
      <c r="K71" t="str">
        <f>CONCATENATE(D903,D71, " Curncy")</f>
        <v>EURDKK Curncy</v>
      </c>
      <c r="L71">
        <f>IF(D71 = D903,1,_xll.BDP(K71,$L$12))</f>
        <v>1</v>
      </c>
      <c r="M71" s="247">
        <f>IF(D71 = D903,1,_xll.BDP(K71,$M$12)*L71)</f>
        <v>7.4363999999999999</v>
      </c>
      <c r="N71" s="104">
        <f t="shared" si="40"/>
        <v>0</v>
      </c>
      <c r="O71" s="253">
        <f>N71 / Y903</f>
        <v>0</v>
      </c>
      <c r="P71" s="140">
        <f t="shared" si="41"/>
        <v>0</v>
      </c>
      <c r="Q71" s="255">
        <f>P71 / Y903*100</f>
        <v>0</v>
      </c>
      <c r="R71" s="106">
        <f t="shared" si="42"/>
        <v>0</v>
      </c>
      <c r="S71" s="255">
        <f t="shared" si="43"/>
        <v>0</v>
      </c>
      <c r="T71">
        <f t="shared" si="44"/>
        <v>1</v>
      </c>
      <c r="U71">
        <v>0</v>
      </c>
      <c r="V71">
        <v>1</v>
      </c>
      <c r="W71" s="105">
        <f t="shared" si="45"/>
        <v>0</v>
      </c>
      <c r="X71" s="105">
        <f t="shared" si="46"/>
        <v>0</v>
      </c>
      <c r="Y71" s="65"/>
      <c r="Z71" s="107">
        <f>_xll.BDH(C71,$Z$12,$D$1,$D$1)</f>
        <v>368.8</v>
      </c>
      <c r="AA71" s="107">
        <f t="shared" si="47"/>
        <v>-1.6000000000000227</v>
      </c>
      <c r="AB71" s="117">
        <f t="shared" si="48"/>
        <v>-0.4338394793926309</v>
      </c>
      <c r="AC71" s="109">
        <v>0</v>
      </c>
      <c r="AD71" s="110">
        <f>IF(D71 = D903,1,_xll.BDP(K71,$AD$12)*L71)</f>
        <v>7.4363000000000001</v>
      </c>
      <c r="AE71" s="259">
        <f>AA71*AC71*T71/AD71 / AF903</f>
        <v>0</v>
      </c>
      <c r="AF71" s="68"/>
      <c r="AG71" s="64"/>
      <c r="AH71" s="56"/>
    </row>
    <row r="72" spans="1:34" x14ac:dyDescent="0.2">
      <c r="B72">
        <v>2041</v>
      </c>
      <c r="C72" t="s">
        <v>402</v>
      </c>
      <c r="D72" t="str">
        <f>_xll.BDP(C72,$D$12)</f>
        <v>DKK</v>
      </c>
      <c r="E72" t="s">
        <v>421</v>
      </c>
      <c r="F72" s="99">
        <f>_xll.BDP(C72,$F$12)</f>
        <v>178.5</v>
      </c>
      <c r="G72" s="99">
        <f>_xll.BDP(C72,$G$12)</f>
        <v>175.52</v>
      </c>
      <c r="H72" s="100">
        <f t="shared" si="38"/>
        <v>-2.9799999999999898</v>
      </c>
      <c r="I72" s="101">
        <f t="shared" si="39"/>
        <v>-1.6694677871148402</v>
      </c>
      <c r="J72" s="102">
        <v>0</v>
      </c>
      <c r="K72" t="str">
        <f>CONCATENATE(D903,D72, " Curncy")</f>
        <v>EURDKK Curncy</v>
      </c>
      <c r="L72">
        <f>IF(D72 = D903,1,_xll.BDP(K72,$L$12))</f>
        <v>1</v>
      </c>
      <c r="M72" s="247">
        <f>IF(D72 = D903,1,_xll.BDP(K72,$M$12)*L72)</f>
        <v>7.4363999999999999</v>
      </c>
      <c r="N72" s="104">
        <f t="shared" si="40"/>
        <v>0</v>
      </c>
      <c r="O72" s="253">
        <f>N72 / Y903</f>
        <v>0</v>
      </c>
      <c r="P72" s="140">
        <f t="shared" si="41"/>
        <v>0</v>
      </c>
      <c r="Q72" s="255">
        <f>P72 / Y903*100</f>
        <v>0</v>
      </c>
      <c r="R72" s="106">
        <f t="shared" si="42"/>
        <v>0</v>
      </c>
      <c r="S72" s="255">
        <f t="shared" si="43"/>
        <v>0</v>
      </c>
      <c r="T72">
        <f t="shared" si="44"/>
        <v>1</v>
      </c>
      <c r="U72">
        <v>0</v>
      </c>
      <c r="V72">
        <v>1</v>
      </c>
      <c r="W72" s="105">
        <f t="shared" si="45"/>
        <v>0</v>
      </c>
      <c r="X72" s="105">
        <f t="shared" si="46"/>
        <v>0</v>
      </c>
      <c r="Y72" s="65"/>
      <c r="Z72" s="107">
        <f>_xll.BDH(C72,$Z$12,$D$1,$D$1)</f>
        <v>182.54</v>
      </c>
      <c r="AA72" s="107">
        <f t="shared" si="47"/>
        <v>-4.039999999999992</v>
      </c>
      <c r="AB72" s="117">
        <f t="shared" si="48"/>
        <v>-2.2132135422373138</v>
      </c>
      <c r="AC72" s="109">
        <v>0</v>
      </c>
      <c r="AD72" s="110">
        <f>IF(D72 = D903,1,_xll.BDP(K72,$AD$12)*L72)</f>
        <v>7.4363000000000001</v>
      </c>
      <c r="AE72" s="259">
        <f>AA72*AC72*T72/AD72 / AF903</f>
        <v>0</v>
      </c>
      <c r="AF72" s="68"/>
      <c r="AG72" s="64"/>
      <c r="AH72" s="56"/>
    </row>
    <row r="73" spans="1:34" x14ac:dyDescent="0.2">
      <c r="B73">
        <v>22608</v>
      </c>
      <c r="C73" t="s">
        <v>1301</v>
      </c>
      <c r="D73" t="str">
        <f>_xll.BDP(C73,$D$12)</f>
        <v>DKK</v>
      </c>
      <c r="E73" t="s">
        <v>218</v>
      </c>
      <c r="F73" s="99">
        <f>_xll.BDP(C73,$F$12)</f>
        <v>211.4</v>
      </c>
      <c r="G73" s="99">
        <f>_xll.BDP(C73,$G$12)</f>
        <v>210.5</v>
      </c>
      <c r="H73" s="100">
        <f t="shared" si="38"/>
        <v>-0.90000000000000568</v>
      </c>
      <c r="I73" s="101">
        <f t="shared" si="39"/>
        <v>-0.4257332071901635</v>
      </c>
      <c r="J73" s="102">
        <v>0</v>
      </c>
      <c r="K73" t="str">
        <f>CONCATENATE(D903,D73, " Curncy")</f>
        <v>EURDKK Curncy</v>
      </c>
      <c r="L73">
        <f>IF(D73 = D903,1,_xll.BDP(K73,$L$12))</f>
        <v>1</v>
      </c>
      <c r="M73" s="247">
        <f>IF(D73 = D903,1,_xll.BDP(K73,$M$12)*L73)</f>
        <v>7.4363999999999999</v>
      </c>
      <c r="N73" s="104">
        <f t="shared" si="40"/>
        <v>0</v>
      </c>
      <c r="O73" s="253">
        <f>N73 / Y903</f>
        <v>0</v>
      </c>
      <c r="P73" s="140">
        <f t="shared" si="41"/>
        <v>0</v>
      </c>
      <c r="Q73" s="255">
        <f>P73 / Y903*100</f>
        <v>0</v>
      </c>
      <c r="R73" s="106">
        <f t="shared" si="42"/>
        <v>0</v>
      </c>
      <c r="S73" s="255">
        <f t="shared" si="43"/>
        <v>0</v>
      </c>
      <c r="T73">
        <f t="shared" si="44"/>
        <v>1</v>
      </c>
      <c r="U73">
        <v>0</v>
      </c>
      <c r="V73">
        <v>1</v>
      </c>
      <c r="W73" s="105">
        <f t="shared" si="45"/>
        <v>0</v>
      </c>
      <c r="X73" s="105">
        <f t="shared" si="46"/>
        <v>0</v>
      </c>
      <c r="Y73" s="65"/>
      <c r="Z73" s="107">
        <f>_xll.BDH(C73,$Z$12,$D$1,$D$1)</f>
        <v>207</v>
      </c>
      <c r="AA73" s="107">
        <f t="shared" si="47"/>
        <v>4.4000000000000057</v>
      </c>
      <c r="AB73" s="117">
        <f t="shared" si="48"/>
        <v>2.1256038647343023</v>
      </c>
      <c r="AC73" s="109">
        <v>0</v>
      </c>
      <c r="AD73" s="110">
        <f>IF(D73 = D903,1,_xll.BDP(K73,$AD$12)*L73)</f>
        <v>7.4363000000000001</v>
      </c>
      <c r="AE73" s="259">
        <f>AA73*AC73*T73/AD73 / AF903</f>
        <v>0</v>
      </c>
      <c r="AF73" s="68"/>
      <c r="AG73" s="64"/>
      <c r="AH73" s="56"/>
    </row>
    <row r="74" spans="1:34" x14ac:dyDescent="0.2">
      <c r="A74" s="158" t="s">
        <v>1459</v>
      </c>
      <c r="B74" s="158"/>
      <c r="C74" s="158"/>
      <c r="D74" s="158"/>
      <c r="E74" s="158" t="s">
        <v>168</v>
      </c>
      <c r="F74" s="159"/>
      <c r="G74" s="159"/>
      <c r="H74" s="160"/>
      <c r="I74" s="161"/>
      <c r="J74" s="162"/>
      <c r="K74" s="158"/>
      <c r="L74" s="158"/>
      <c r="M74" s="249"/>
      <c r="N74" s="163">
        <f t="shared" ref="N74:S74" si="49" xml:space="preserve"> SUM(N64:N73)</f>
        <v>-128208.66279382477</v>
      </c>
      <c r="O74" s="266">
        <f t="shared" si="49"/>
        <v>-3.9467540955324634E-4</v>
      </c>
      <c r="P74" s="164">
        <f t="shared" si="49"/>
        <v>-13741195.035232101</v>
      </c>
      <c r="Q74" s="256">
        <f t="shared" si="49"/>
        <v>-4.2300665650047478</v>
      </c>
      <c r="R74" s="244">
        <f t="shared" si="49"/>
        <v>-4.2300665650047478</v>
      </c>
      <c r="S74" s="256">
        <f t="shared" si="49"/>
        <v>0</v>
      </c>
      <c r="T74" s="158"/>
      <c r="U74" s="158"/>
      <c r="V74" s="158"/>
      <c r="W74" s="245">
        <f xml:space="preserve"> SUM(W64:W73)</f>
        <v>2.5628770639035724E-6</v>
      </c>
      <c r="X74" s="245">
        <f xml:space="preserve"> SUM(X64:X73)</f>
        <v>0</v>
      </c>
      <c r="Y74" s="158"/>
      <c r="Z74" s="165"/>
      <c r="AA74" s="165"/>
      <c r="AB74" s="166"/>
      <c r="AC74" s="167"/>
      <c r="AD74" s="168"/>
      <c r="AE74" s="268">
        <f xml:space="preserve"> SUM(AE64:AE73)</f>
        <v>1.6162270117097764E-4</v>
      </c>
      <c r="AF74" s="263"/>
      <c r="AG74" s="64"/>
      <c r="AH74" s="56"/>
    </row>
    <row r="75" spans="1:34" x14ac:dyDescent="0.2">
      <c r="B75" s="27"/>
      <c r="C75" s="42"/>
      <c r="F75" s="31"/>
      <c r="G75" s="31"/>
      <c r="H75" s="32"/>
      <c r="I75" s="35"/>
      <c r="J75" s="16"/>
      <c r="K75" s="27"/>
      <c r="L75" s="27"/>
      <c r="M75" s="273"/>
      <c r="N75" s="83"/>
      <c r="O75" s="278"/>
      <c r="P75" s="33"/>
      <c r="Q75" s="280"/>
      <c r="R75" s="84"/>
      <c r="S75" s="286"/>
      <c r="T75" s="22"/>
      <c r="W75" s="44"/>
      <c r="X75" s="44"/>
      <c r="Y75" s="65"/>
      <c r="Z75" s="59"/>
      <c r="AA75" s="58"/>
      <c r="AB75" s="51"/>
      <c r="AC75" s="50"/>
      <c r="AD75" s="52"/>
      <c r="AE75" s="288"/>
      <c r="AF75" s="68"/>
      <c r="AG75" s="64"/>
      <c r="AH75" s="56"/>
    </row>
    <row r="76" spans="1:34" x14ac:dyDescent="0.2">
      <c r="B76">
        <v>6284</v>
      </c>
      <c r="C76" t="s">
        <v>403</v>
      </c>
      <c r="D76" t="str">
        <f>_xll.BDP(C76,$D$12)</f>
        <v>EUR</v>
      </c>
      <c r="E76" t="s">
        <v>422</v>
      </c>
      <c r="F76" s="99">
        <f>_xll.BDP(C76,$F$12)</f>
        <v>14.835000000000001</v>
      </c>
      <c r="G76" s="99">
        <f>_xll.BDP(C76,$G$12)</f>
        <v>14.935</v>
      </c>
      <c r="H76" s="100">
        <f t="shared" ref="H76:H83" si="50">IF(OR(OR(G76="#N/A N/A",G76="#N/A Real Time"),OR(F76="#N/A N/A",F76="#N/A Real Time")),0,  G76 - F76)</f>
        <v>9.9999999999999645E-2</v>
      </c>
      <c r="I76" s="101">
        <f t="shared" ref="I76:I83" si="51">IF(OR(F76=0,F76="#N/A N/A"),0,H76 / F76*100)</f>
        <v>0.6740815638692258</v>
      </c>
      <c r="J76" s="102">
        <v>0</v>
      </c>
      <c r="K76" t="str">
        <f>CONCATENATE(D903,D76, " Curncy")</f>
        <v>EUREUR Curncy</v>
      </c>
      <c r="L76">
        <f>IF(D76 = D903,1,_xll.BDP(K76,$L$12))</f>
        <v>1</v>
      </c>
      <c r="M76" s="247">
        <f>IF(D76 = D903,1,_xll.BDP(K76,$M$12)*L76)</f>
        <v>1</v>
      </c>
      <c r="N76" s="104">
        <f t="shared" ref="N76:N83" si="52">H76*J76*T76/M76</f>
        <v>0</v>
      </c>
      <c r="O76" s="253">
        <f>N76 / Y903</f>
        <v>0</v>
      </c>
      <c r="P76" s="140">
        <f t="shared" ref="P76:P83" si="53">IF(OR(OR(J76=0,G76 = "#N/A N/A"),G76="#N/A Real Time"),0,G76*J76*T76/M76)</f>
        <v>0</v>
      </c>
      <c r="Q76" s="255">
        <f>P76 / Y903*100</f>
        <v>0</v>
      </c>
      <c r="R76" s="106">
        <f t="shared" ref="R76:R83" si="54">IF(Q76&lt;0,Q76,0)</f>
        <v>0</v>
      </c>
      <c r="S76" s="255">
        <f t="shared" ref="S76:S83" si="55">IF(Q76&gt;0,Q76,0)</f>
        <v>0</v>
      </c>
      <c r="T76">
        <f t="shared" ref="T76:T83" si="56">IF(EXACT(D76,UPPER(D76)),1,0.01)/V76</f>
        <v>1</v>
      </c>
      <c r="U76">
        <v>0</v>
      </c>
      <c r="V76">
        <v>1</v>
      </c>
      <c r="W76" s="105">
        <f t="shared" ref="W76:W83" si="57">IF(AND(Q76&lt;0,O76&gt;0),O76,0)</f>
        <v>0</v>
      </c>
      <c r="X76" s="105">
        <f t="shared" ref="X76:X83" si="58">IF(AND(Q76&gt;0,O76&gt;0),O76,0)</f>
        <v>0</v>
      </c>
      <c r="Y76" s="65"/>
      <c r="Z76" s="107">
        <f>_xll.BDH(C76,$Z$12,$D$1,$D$1)</f>
        <v>14.565</v>
      </c>
      <c r="AA76" s="107">
        <f t="shared" ref="AA76:AA83" si="59">IF(OR(OR(F76="#N/A N/A",F76="#N/A Real Time"),OR(Z76="#N/A N/A",Z76="#N/A Real Time")),0,  F76 - Z76)</f>
        <v>0.27000000000000135</v>
      </c>
      <c r="AB76" s="117">
        <f t="shared" ref="AB76:AB83" si="60">IF(OR(Z76=0,Z76="#N/A N/A"),0,AA76 / Z76*100)</f>
        <v>1.8537590113285367</v>
      </c>
      <c r="AC76" s="109">
        <v>0</v>
      </c>
      <c r="AD76" s="110">
        <f>IF(D76 = D903,1,_xll.BDP(K76,$AD$12)*L76)</f>
        <v>1</v>
      </c>
      <c r="AE76" s="259">
        <f>AA76*AC76*T76/AD76 / AF903</f>
        <v>0</v>
      </c>
      <c r="AF76" s="68"/>
      <c r="AG76" s="64"/>
      <c r="AH76" s="56"/>
    </row>
    <row r="77" spans="1:34" x14ac:dyDescent="0.2">
      <c r="B77">
        <v>6401</v>
      </c>
      <c r="C77" t="s">
        <v>404</v>
      </c>
      <c r="D77" t="str">
        <f>_xll.BDP(C77,$D$12)</f>
        <v>EUR</v>
      </c>
      <c r="E77" t="s">
        <v>423</v>
      </c>
      <c r="F77" s="99">
        <f>_xll.BDP(C77,$F$12)</f>
        <v>47.63</v>
      </c>
      <c r="G77" s="99">
        <f>_xll.BDP(C77,$G$12)</f>
        <v>46.96</v>
      </c>
      <c r="H77" s="100">
        <f t="shared" si="50"/>
        <v>-0.67000000000000171</v>
      </c>
      <c r="I77" s="101">
        <f t="shared" si="51"/>
        <v>-1.4066764644131884</v>
      </c>
      <c r="J77" s="102">
        <v>0</v>
      </c>
      <c r="K77" t="str">
        <f>CONCATENATE(D903,D77, " Curncy")</f>
        <v>EUREUR Curncy</v>
      </c>
      <c r="L77">
        <f>IF(D77 = D903,1,_xll.BDP(K77,$L$12))</f>
        <v>1</v>
      </c>
      <c r="M77" s="247">
        <f>IF(D77 = D903,1,_xll.BDP(K77,$M$12)*L77)</f>
        <v>1</v>
      </c>
      <c r="N77" s="104">
        <f t="shared" si="52"/>
        <v>0</v>
      </c>
      <c r="O77" s="253">
        <f>N77 / Y903</f>
        <v>0</v>
      </c>
      <c r="P77" s="140">
        <f t="shared" si="53"/>
        <v>0</v>
      </c>
      <c r="Q77" s="255">
        <f>P77 / Y903*100</f>
        <v>0</v>
      </c>
      <c r="R77" s="106">
        <f t="shared" si="54"/>
        <v>0</v>
      </c>
      <c r="S77" s="255">
        <f t="shared" si="55"/>
        <v>0</v>
      </c>
      <c r="T77">
        <f t="shared" si="56"/>
        <v>1</v>
      </c>
      <c r="U77">
        <v>0</v>
      </c>
      <c r="V77">
        <v>1</v>
      </c>
      <c r="W77" s="105">
        <f t="shared" si="57"/>
        <v>0</v>
      </c>
      <c r="X77" s="105">
        <f t="shared" si="58"/>
        <v>0</v>
      </c>
      <c r="Y77" s="65"/>
      <c r="Z77" s="107">
        <f>_xll.BDH(C77,$Z$12,$D$1,$D$1)</f>
        <v>47.64</v>
      </c>
      <c r="AA77" s="107">
        <f t="shared" si="59"/>
        <v>-9.9999999999980105E-3</v>
      </c>
      <c r="AB77" s="117">
        <f t="shared" si="60"/>
        <v>-2.0990764063807746E-2</v>
      </c>
      <c r="AC77" s="109">
        <v>0</v>
      </c>
      <c r="AD77" s="110">
        <f>IF(D77 = D903,1,_xll.BDP(K77,$AD$12)*L77)</f>
        <v>1</v>
      </c>
      <c r="AE77" s="259">
        <f>AA77*AC77*T77/AD77 / AF903</f>
        <v>0</v>
      </c>
      <c r="AF77" s="68"/>
      <c r="AG77" s="64"/>
      <c r="AH77" s="56"/>
    </row>
    <row r="78" spans="1:34" x14ac:dyDescent="0.2">
      <c r="B78">
        <v>7040</v>
      </c>
      <c r="C78" t="s">
        <v>1226</v>
      </c>
      <c r="D78" t="str">
        <f>_xll.BDP(C78,$D$12)</f>
        <v>EUR</v>
      </c>
      <c r="E78" t="s">
        <v>1227</v>
      </c>
      <c r="F78" s="99">
        <f>_xll.BDP(C78,$F$12)</f>
        <v>28.36</v>
      </c>
      <c r="G78" s="99">
        <f>_xll.BDP(C78,$G$12)</f>
        <v>28.03</v>
      </c>
      <c r="H78" s="100">
        <f t="shared" si="50"/>
        <v>-0.32999999999999829</v>
      </c>
      <c r="I78" s="101">
        <f t="shared" si="51"/>
        <v>-1.1636107193229841</v>
      </c>
      <c r="J78" s="102">
        <v>0</v>
      </c>
      <c r="K78" t="str">
        <f>CONCATENATE(D903,D78, " Curncy")</f>
        <v>EUREUR Curncy</v>
      </c>
      <c r="L78">
        <f>IF(D78 = D903,1,_xll.BDP(K78,$L$12))</f>
        <v>1</v>
      </c>
      <c r="M78" s="247">
        <f>IF(D78 = D903,1,_xll.BDP(K78,$M$12)*L78)</f>
        <v>1</v>
      </c>
      <c r="N78" s="104">
        <f t="shared" si="52"/>
        <v>0</v>
      </c>
      <c r="O78" s="253">
        <f>N78 / Y903</f>
        <v>0</v>
      </c>
      <c r="P78" s="140">
        <f t="shared" si="53"/>
        <v>0</v>
      </c>
      <c r="Q78" s="255">
        <f>P78 / Y903*100</f>
        <v>0</v>
      </c>
      <c r="R78" s="106">
        <f t="shared" si="54"/>
        <v>0</v>
      </c>
      <c r="S78" s="255">
        <f t="shared" si="55"/>
        <v>0</v>
      </c>
      <c r="T78">
        <f t="shared" si="56"/>
        <v>1</v>
      </c>
      <c r="U78">
        <v>0</v>
      </c>
      <c r="V78">
        <v>1</v>
      </c>
      <c r="W78" s="105">
        <f t="shared" si="57"/>
        <v>0</v>
      </c>
      <c r="X78" s="105">
        <f t="shared" si="58"/>
        <v>0</v>
      </c>
      <c r="Y78" s="141"/>
      <c r="Z78" s="107">
        <f>_xll.BDH(C78,$Z$12,$D$1,$D$1)</f>
        <v>28.46</v>
      </c>
      <c r="AA78" s="107">
        <f t="shared" si="59"/>
        <v>-0.10000000000000142</v>
      </c>
      <c r="AB78" s="117">
        <f t="shared" si="60"/>
        <v>-0.3513703443429424</v>
      </c>
      <c r="AC78" s="109">
        <v>0</v>
      </c>
      <c r="AD78" s="110">
        <f>IF(D78 = D903,1,_xll.BDP(K78,$AD$12)*L78)</f>
        <v>1</v>
      </c>
      <c r="AE78" s="259">
        <f>AA78*AC78*T78/AD78 / AF903</f>
        <v>0</v>
      </c>
      <c r="AF78" s="142"/>
      <c r="AG78" s="64"/>
      <c r="AH78" s="56"/>
    </row>
    <row r="79" spans="1:34" x14ac:dyDescent="0.2">
      <c r="B79">
        <v>6810</v>
      </c>
      <c r="C79" t="s">
        <v>405</v>
      </c>
      <c r="D79" t="str">
        <f>_xll.BDP(C79,$D$12)</f>
        <v>EUR</v>
      </c>
      <c r="E79" t="s">
        <v>424</v>
      </c>
      <c r="F79" s="99">
        <f>_xll.BDP(C79,$F$12)</f>
        <v>47.77</v>
      </c>
      <c r="G79" s="99">
        <f>_xll.BDP(C79,$G$12)</f>
        <v>47.12</v>
      </c>
      <c r="H79" s="100">
        <f t="shared" si="50"/>
        <v>-0.65000000000000568</v>
      </c>
      <c r="I79" s="101">
        <f t="shared" si="51"/>
        <v>-1.3606866234038217</v>
      </c>
      <c r="J79" s="102">
        <v>0</v>
      </c>
      <c r="K79" t="str">
        <f>CONCATENATE(D903,D79, " Curncy")</f>
        <v>EUREUR Curncy</v>
      </c>
      <c r="L79">
        <f>IF(D79 = D903,1,_xll.BDP(K79,$L$12))</f>
        <v>1</v>
      </c>
      <c r="M79" s="247">
        <f>IF(D79 = D903,1,_xll.BDP(K79,$M$12)*L79)</f>
        <v>1</v>
      </c>
      <c r="N79" s="104">
        <f t="shared" si="52"/>
        <v>0</v>
      </c>
      <c r="O79" s="253">
        <f>N79 / Y903</f>
        <v>0</v>
      </c>
      <c r="P79" s="140">
        <f t="shared" si="53"/>
        <v>0</v>
      </c>
      <c r="Q79" s="255">
        <f>P79 / Y903*100</f>
        <v>0</v>
      </c>
      <c r="R79" s="106">
        <f t="shared" si="54"/>
        <v>0</v>
      </c>
      <c r="S79" s="255">
        <f t="shared" si="55"/>
        <v>0</v>
      </c>
      <c r="T79">
        <f t="shared" si="56"/>
        <v>1</v>
      </c>
      <c r="U79">
        <v>0</v>
      </c>
      <c r="V79">
        <v>1</v>
      </c>
      <c r="W79" s="105">
        <f t="shared" si="57"/>
        <v>0</v>
      </c>
      <c r="X79" s="105">
        <f t="shared" si="58"/>
        <v>0</v>
      </c>
      <c r="Y79" s="65"/>
      <c r="Z79" s="107">
        <f>_xll.BDH(C79,$Z$12,$D$1,$D$1)</f>
        <v>47.33</v>
      </c>
      <c r="AA79" s="107">
        <f t="shared" si="59"/>
        <v>0.44000000000000483</v>
      </c>
      <c r="AB79" s="117">
        <f t="shared" si="60"/>
        <v>0.9296429326008977</v>
      </c>
      <c r="AC79" s="109">
        <v>0</v>
      </c>
      <c r="AD79" s="110">
        <f>IF(D79 = D903,1,_xll.BDP(K79,$AD$12)*L79)</f>
        <v>1</v>
      </c>
      <c r="AE79" s="259">
        <f>AA79*AC79*T79/AD79 / AF903</f>
        <v>0</v>
      </c>
      <c r="AF79" s="68"/>
      <c r="AG79" s="64"/>
      <c r="AH79" s="56"/>
    </row>
    <row r="80" spans="1:34" x14ac:dyDescent="0.2">
      <c r="B80">
        <v>365</v>
      </c>
      <c r="C80" t="s">
        <v>406</v>
      </c>
      <c r="D80" t="str">
        <f>_xll.BDP(C80,$D$12)</f>
        <v>EUR</v>
      </c>
      <c r="E80" t="s">
        <v>425</v>
      </c>
      <c r="F80" s="99">
        <f>_xll.BDP(C80,$F$12)</f>
        <v>4.6855000000000002</v>
      </c>
      <c r="G80" s="99">
        <f>_xll.BDP(C80,$G$12)</f>
        <v>4.6064999999999996</v>
      </c>
      <c r="H80" s="100">
        <f t="shared" si="50"/>
        <v>-7.9000000000000625E-2</v>
      </c>
      <c r="I80" s="101">
        <f t="shared" si="51"/>
        <v>-1.6860527158254319</v>
      </c>
      <c r="J80" s="102">
        <v>0</v>
      </c>
      <c r="K80" t="str">
        <f>CONCATENATE(D903,D80, " Curncy")</f>
        <v>EUREUR Curncy</v>
      </c>
      <c r="L80">
        <f>IF(D80 = D903,1,_xll.BDP(K80,$L$12))</f>
        <v>1</v>
      </c>
      <c r="M80" s="247">
        <f>IF(D80 = D903,1,_xll.BDP(K80,$M$12)*L80)</f>
        <v>1</v>
      </c>
      <c r="N80" s="104">
        <f t="shared" si="52"/>
        <v>0</v>
      </c>
      <c r="O80" s="253">
        <f>N80 / Y903</f>
        <v>0</v>
      </c>
      <c r="P80" s="140">
        <f t="shared" si="53"/>
        <v>0</v>
      </c>
      <c r="Q80" s="255">
        <f>P80 / Y903*100</f>
        <v>0</v>
      </c>
      <c r="R80" s="106">
        <f t="shared" si="54"/>
        <v>0</v>
      </c>
      <c r="S80" s="255">
        <f t="shared" si="55"/>
        <v>0</v>
      </c>
      <c r="T80">
        <f t="shared" si="56"/>
        <v>1</v>
      </c>
      <c r="U80">
        <v>0</v>
      </c>
      <c r="V80">
        <v>1</v>
      </c>
      <c r="W80" s="105">
        <f t="shared" si="57"/>
        <v>0</v>
      </c>
      <c r="X80" s="105">
        <f t="shared" si="58"/>
        <v>0</v>
      </c>
      <c r="Y80" s="65"/>
      <c r="Z80" s="107">
        <f>_xll.BDH(C80,$Z$12,$D$1,$D$1)</f>
        <v>4.6760000000000002</v>
      </c>
      <c r="AA80" s="107">
        <f t="shared" si="59"/>
        <v>9.5000000000000639E-3</v>
      </c>
      <c r="AB80" s="117">
        <f t="shared" si="60"/>
        <v>0.20316509837468055</v>
      </c>
      <c r="AC80" s="109">
        <v>0</v>
      </c>
      <c r="AD80" s="110">
        <f>IF(D80 = D903,1,_xll.BDP(K80,$AD$12)*L80)</f>
        <v>1</v>
      </c>
      <c r="AE80" s="259">
        <f>AA80*AC80*T80/AD80 / AF903</f>
        <v>0</v>
      </c>
      <c r="AF80" s="68"/>
      <c r="AG80" s="64"/>
      <c r="AH80" s="56"/>
    </row>
    <row r="81" spans="1:34" x14ac:dyDescent="0.2">
      <c r="B81">
        <v>6510</v>
      </c>
      <c r="C81" t="s">
        <v>1330</v>
      </c>
      <c r="D81" t="str">
        <f>_xll.BDP(C81,$D$12)</f>
        <v>EUR</v>
      </c>
      <c r="E81" t="s">
        <v>312</v>
      </c>
      <c r="F81" s="99">
        <f>_xll.BDP(C81,$F$12)</f>
        <v>10.574999999999999</v>
      </c>
      <c r="G81" s="99">
        <f>_xll.BDP(C81,$G$12)</f>
        <v>10.57</v>
      </c>
      <c r="H81" s="100">
        <f t="shared" si="50"/>
        <v>-4.9999999999990052E-3</v>
      </c>
      <c r="I81" s="101">
        <f t="shared" si="51"/>
        <v>-4.7281323877059155E-2</v>
      </c>
      <c r="J81" s="102">
        <v>0</v>
      </c>
      <c r="K81" t="str">
        <f>CONCATENATE(D903,D81, " Curncy")</f>
        <v>EUREUR Curncy</v>
      </c>
      <c r="L81">
        <f>IF(D81 = D903,1,_xll.BDP(K81,$L$12))</f>
        <v>1</v>
      </c>
      <c r="M81" s="247">
        <f>IF(D81 = D903,1,_xll.BDP(K81,$M$12)*L81)</f>
        <v>1</v>
      </c>
      <c r="N81" s="104">
        <f t="shared" si="52"/>
        <v>0</v>
      </c>
      <c r="O81" s="253">
        <f>N81 / Y903</f>
        <v>0</v>
      </c>
      <c r="P81" s="140">
        <f t="shared" si="53"/>
        <v>0</v>
      </c>
      <c r="Q81" s="255">
        <f>P81 / Y903*100</f>
        <v>0</v>
      </c>
      <c r="R81" s="106">
        <f t="shared" si="54"/>
        <v>0</v>
      </c>
      <c r="S81" s="255">
        <f t="shared" si="55"/>
        <v>0</v>
      </c>
      <c r="T81">
        <f t="shared" si="56"/>
        <v>1</v>
      </c>
      <c r="U81">
        <v>0</v>
      </c>
      <c r="V81">
        <v>1</v>
      </c>
      <c r="W81" s="105">
        <f t="shared" si="57"/>
        <v>0</v>
      </c>
      <c r="X81" s="105">
        <f t="shared" si="58"/>
        <v>0</v>
      </c>
      <c r="Y81" s="65"/>
      <c r="Z81" s="107">
        <f>_xll.BDH(C81,$Z$12,$D$1,$D$1)</f>
        <v>10.41</v>
      </c>
      <c r="AA81" s="107">
        <f t="shared" si="59"/>
        <v>0.16499999999999915</v>
      </c>
      <c r="AB81" s="117">
        <f t="shared" si="60"/>
        <v>1.5850144092218938</v>
      </c>
      <c r="AC81" s="109">
        <v>0</v>
      </c>
      <c r="AD81" s="110">
        <f>IF(D81 = D903,1,_xll.BDP(K81,$AD$12)*L81)</f>
        <v>1</v>
      </c>
      <c r="AE81" s="259">
        <f>AA81*AC81*T81/AD81 / AF903</f>
        <v>0</v>
      </c>
      <c r="AF81" s="68"/>
      <c r="AG81" s="64"/>
      <c r="AH81" s="56"/>
    </row>
    <row r="82" spans="1:34" x14ac:dyDescent="0.2">
      <c r="B82">
        <v>6320</v>
      </c>
      <c r="C82" t="s">
        <v>1540</v>
      </c>
      <c r="D82" t="str">
        <f>_xll.BDP(C82,$D$12)</f>
        <v>EUR</v>
      </c>
      <c r="E82" t="s">
        <v>426</v>
      </c>
      <c r="F82" s="99">
        <f>_xll.BDP(C82,$F$12)</f>
        <v>8.9719999999999995</v>
      </c>
      <c r="G82" s="99">
        <f>_xll.BDP(C82,$G$12)</f>
        <v>8.8439999999999994</v>
      </c>
      <c r="H82" s="100">
        <f t="shared" si="50"/>
        <v>-0.12800000000000011</v>
      </c>
      <c r="I82" s="101">
        <f t="shared" si="51"/>
        <v>-1.426660722246992</v>
      </c>
      <c r="J82" s="102">
        <v>0</v>
      </c>
      <c r="K82" t="str">
        <f>CONCATENATE(D903,D82, " Curncy")</f>
        <v>EUREUR Curncy</v>
      </c>
      <c r="L82">
        <f>IF(D82 = D903,1,_xll.BDP(K82,$L$12))</f>
        <v>1</v>
      </c>
      <c r="M82" s="247">
        <f>IF(D82 = D903,1,_xll.BDP(K82,$M$12)*L82)</f>
        <v>1</v>
      </c>
      <c r="N82" s="104">
        <f t="shared" si="52"/>
        <v>0</v>
      </c>
      <c r="O82" s="253">
        <f>N82 / Y903</f>
        <v>0</v>
      </c>
      <c r="P82" s="140">
        <f t="shared" si="53"/>
        <v>0</v>
      </c>
      <c r="Q82" s="255">
        <f>P82 / Y903*100</f>
        <v>0</v>
      </c>
      <c r="R82" s="106">
        <f t="shared" si="54"/>
        <v>0</v>
      </c>
      <c r="S82" s="255">
        <f t="shared" si="55"/>
        <v>0</v>
      </c>
      <c r="T82">
        <f t="shared" si="56"/>
        <v>1</v>
      </c>
      <c r="U82">
        <v>0</v>
      </c>
      <c r="V82">
        <v>1</v>
      </c>
      <c r="W82" s="105">
        <f t="shared" si="57"/>
        <v>0</v>
      </c>
      <c r="X82" s="105">
        <f t="shared" si="58"/>
        <v>0</v>
      </c>
      <c r="Y82" s="65"/>
      <c r="Z82" s="107">
        <f>_xll.BDH(C82,$Z$12,$D$1,$D$1)</f>
        <v>9.0359999999999996</v>
      </c>
      <c r="AA82" s="107">
        <f t="shared" si="59"/>
        <v>-6.4000000000000057E-2</v>
      </c>
      <c r="AB82" s="117">
        <f t="shared" si="60"/>
        <v>-0.70827799911465317</v>
      </c>
      <c r="AC82" s="109">
        <v>0</v>
      </c>
      <c r="AD82" s="110">
        <f>IF(D82 = D903,1,_xll.BDP(K82,$AD$12)*L82)</f>
        <v>1</v>
      </c>
      <c r="AE82" s="259">
        <f>AA82*AC82*T82/AD82 / AF903</f>
        <v>0</v>
      </c>
      <c r="AF82" s="68"/>
      <c r="AG82" s="64"/>
      <c r="AH82" s="56"/>
    </row>
    <row r="83" spans="1:34" x14ac:dyDescent="0.2">
      <c r="B83">
        <v>1063</v>
      </c>
      <c r="C83" t="s">
        <v>407</v>
      </c>
      <c r="D83" t="str">
        <f>_xll.BDP(C83,$D$12)</f>
        <v>EUR</v>
      </c>
      <c r="E83" t="s">
        <v>427</v>
      </c>
      <c r="F83" s="99">
        <f>_xll.BDP(C83,$F$12)</f>
        <v>14.05</v>
      </c>
      <c r="G83" s="99">
        <f>_xll.BDP(C83,$G$12)</f>
        <v>13.855</v>
      </c>
      <c r="H83" s="100">
        <f t="shared" si="50"/>
        <v>-0.19500000000000028</v>
      </c>
      <c r="I83" s="101">
        <f t="shared" si="51"/>
        <v>-1.3879003558718881</v>
      </c>
      <c r="J83" s="102">
        <v>0</v>
      </c>
      <c r="K83" t="str">
        <f>CONCATENATE(D903,D83, " Curncy")</f>
        <v>EUREUR Curncy</v>
      </c>
      <c r="L83">
        <f>IF(D83 = D903,1,_xll.BDP(K83,$L$12))</f>
        <v>1</v>
      </c>
      <c r="M83" s="247">
        <f>IF(D83 = D903,1,_xll.BDP(K83,$M$12)*L83)</f>
        <v>1</v>
      </c>
      <c r="N83" s="104">
        <f t="shared" si="52"/>
        <v>0</v>
      </c>
      <c r="O83" s="253">
        <f>N83 / Y903</f>
        <v>0</v>
      </c>
      <c r="P83" s="140">
        <f t="shared" si="53"/>
        <v>0</v>
      </c>
      <c r="Q83" s="255">
        <f>P83 / Y903*100</f>
        <v>0</v>
      </c>
      <c r="R83" s="106">
        <f t="shared" si="54"/>
        <v>0</v>
      </c>
      <c r="S83" s="255">
        <f t="shared" si="55"/>
        <v>0</v>
      </c>
      <c r="T83">
        <f t="shared" si="56"/>
        <v>1</v>
      </c>
      <c r="U83">
        <v>0</v>
      </c>
      <c r="V83">
        <v>1</v>
      </c>
      <c r="W83" s="105">
        <f t="shared" si="57"/>
        <v>0</v>
      </c>
      <c r="X83" s="105">
        <f t="shared" si="58"/>
        <v>0</v>
      </c>
      <c r="Y83" s="65"/>
      <c r="Z83" s="107">
        <f>_xll.BDH(C83,$Z$12,$D$1,$D$1)</f>
        <v>14.154999999999999</v>
      </c>
      <c r="AA83" s="107">
        <f t="shared" si="59"/>
        <v>-0.10499999999999865</v>
      </c>
      <c r="AB83" s="117">
        <f t="shared" si="60"/>
        <v>-0.74178735429176013</v>
      </c>
      <c r="AC83" s="109">
        <v>0</v>
      </c>
      <c r="AD83" s="110">
        <f>IF(D83 = D903,1,_xll.BDP(K83,$AD$12)*L83)</f>
        <v>1</v>
      </c>
      <c r="AE83" s="259">
        <f>AA83*AC83*T83/AD83 / AF903</f>
        <v>0</v>
      </c>
      <c r="AF83" s="68"/>
      <c r="AG83" s="64"/>
      <c r="AH83" s="56"/>
    </row>
    <row r="84" spans="1:34" x14ac:dyDescent="0.2">
      <c r="A84" s="158" t="s">
        <v>1460</v>
      </c>
      <c r="B84" s="158"/>
      <c r="C84" s="158"/>
      <c r="D84" s="158"/>
      <c r="E84" s="158" t="s">
        <v>167</v>
      </c>
      <c r="F84" s="159"/>
      <c r="G84" s="159"/>
      <c r="H84" s="160"/>
      <c r="I84" s="161"/>
      <c r="J84" s="162"/>
      <c r="K84" s="158"/>
      <c r="L84" s="158"/>
      <c r="M84" s="249"/>
      <c r="N84" s="163">
        <f t="shared" ref="N84:S84" si="61" xml:space="preserve"> SUM(N75:N83)</f>
        <v>0</v>
      </c>
      <c r="O84" s="266">
        <f t="shared" si="61"/>
        <v>0</v>
      </c>
      <c r="P84" s="164">
        <f t="shared" si="61"/>
        <v>0</v>
      </c>
      <c r="Q84" s="256">
        <f t="shared" si="61"/>
        <v>0</v>
      </c>
      <c r="R84" s="244">
        <f t="shared" si="61"/>
        <v>0</v>
      </c>
      <c r="S84" s="256">
        <f t="shared" si="61"/>
        <v>0</v>
      </c>
      <c r="T84" s="158"/>
      <c r="U84" s="158"/>
      <c r="V84" s="158"/>
      <c r="W84" s="245">
        <f xml:space="preserve"> SUM(W75:W83)</f>
        <v>0</v>
      </c>
      <c r="X84" s="245">
        <f xml:space="preserve"> SUM(X75:X83)</f>
        <v>0</v>
      </c>
      <c r="Y84" s="158"/>
      <c r="Z84" s="165"/>
      <c r="AA84" s="165"/>
      <c r="AB84" s="166"/>
      <c r="AC84" s="167"/>
      <c r="AD84" s="168"/>
      <c r="AE84" s="268">
        <f xml:space="preserve"> SUM(AE75:AE83)</f>
        <v>0</v>
      </c>
      <c r="AF84" s="263"/>
      <c r="AG84" s="64"/>
      <c r="AH84" s="56"/>
    </row>
    <row r="85" spans="1:34" x14ac:dyDescent="0.2">
      <c r="B85" s="27"/>
      <c r="C85" s="42"/>
      <c r="F85" s="31"/>
      <c r="G85" s="31"/>
      <c r="H85" s="32"/>
      <c r="I85" s="35"/>
      <c r="J85" s="16"/>
      <c r="K85" s="27"/>
      <c r="L85" s="27"/>
      <c r="M85" s="273"/>
      <c r="N85" s="83"/>
      <c r="O85" s="278"/>
      <c r="P85" s="33"/>
      <c r="Q85" s="280"/>
      <c r="R85" s="84"/>
      <c r="S85" s="286"/>
      <c r="T85" s="22"/>
      <c r="W85" s="44"/>
      <c r="X85" s="44"/>
      <c r="Y85" s="65"/>
      <c r="Z85" s="59"/>
      <c r="AA85" s="58"/>
      <c r="AB85" s="51"/>
      <c r="AC85" s="50"/>
      <c r="AD85" s="52"/>
      <c r="AE85" s="288"/>
      <c r="AF85" s="68"/>
      <c r="AG85" s="64"/>
      <c r="AH85" s="56"/>
    </row>
    <row r="86" spans="1:34" x14ac:dyDescent="0.2">
      <c r="C86" t="s">
        <v>428</v>
      </c>
      <c r="D86" t="str">
        <f>_xll.BDP(C86,$D$12)</f>
        <v>EUR</v>
      </c>
      <c r="E86" t="str">
        <f>_xll.BDP(C86,$E$12)</f>
        <v>CAC40 10 EURO FUT Dec22</v>
      </c>
      <c r="F86" s="99">
        <f>_xll.BDP(C86,$F$12)</f>
        <v>6711</v>
      </c>
      <c r="G86" s="99">
        <f>_xll.BDP(C86,$G$12)</f>
        <v>6678</v>
      </c>
      <c r="H86" s="100">
        <f t="shared" ref="H86:H117" si="62">IF(OR(OR(G86="#N/A N/A",G86="#N/A Real Time"),OR(F86="#N/A N/A",F86="#N/A Real Time")),0,  G86 - F86)</f>
        <v>-33</v>
      </c>
      <c r="I86" s="101">
        <f t="shared" ref="I86:I117" si="63">IF(OR(F86=0,F86="#N/A N/A"),0,H86 / F86*100)</f>
        <v>-0.49172999552972735</v>
      </c>
      <c r="J86" s="102">
        <v>0</v>
      </c>
      <c r="K86" t="str">
        <f>CONCATENATE(D903,D86, " Curncy")</f>
        <v>EUREUR Curncy</v>
      </c>
      <c r="L86">
        <f>IF(D86 = D903,1,_xll.BDP(K86,$L$12))</f>
        <v>1</v>
      </c>
      <c r="M86" s="247">
        <f>IF(D86 = D903,1,_xll.BDP(K86,$M$12)*L86)</f>
        <v>1</v>
      </c>
      <c r="N86" s="104">
        <f t="shared" ref="N86:N117" si="64">H86*J86*T86/M86</f>
        <v>0</v>
      </c>
      <c r="O86" s="253">
        <f>N86 / Y903</f>
        <v>0</v>
      </c>
      <c r="P86" s="140">
        <f t="shared" ref="P86:P117" si="65">IF(OR(OR(J86=0,G86 = "#N/A N/A"),G86="#N/A Real Time"),0,G86*J86*T86/M86)</f>
        <v>0</v>
      </c>
      <c r="Q86" s="255">
        <f>P86 / Y903*100</f>
        <v>0</v>
      </c>
      <c r="R86" s="106">
        <f t="shared" ref="R86:R117" si="66">IF(Q86&lt;0,Q86,0)</f>
        <v>0</v>
      </c>
      <c r="S86" s="255">
        <f t="shared" ref="S86:S117" si="67">IF(Q86&gt;0,Q86,0)</f>
        <v>0</v>
      </c>
      <c r="T86">
        <f t="shared" ref="T86:T117" si="68">IF(EXACT(D86,UPPER(D86)),1,0.01)/V86</f>
        <v>1</v>
      </c>
      <c r="U86">
        <v>3</v>
      </c>
      <c r="V86">
        <v>1</v>
      </c>
      <c r="W86" s="105">
        <f t="shared" ref="W86:W117" si="69">IF(AND(Q86&lt;0,O86&gt;0),O86,0)</f>
        <v>0</v>
      </c>
      <c r="X86" s="105">
        <f t="shared" ref="X86:X117" si="70">IF(AND(Q86&gt;0,O86&gt;0),O86,0)</f>
        <v>0</v>
      </c>
      <c r="Y86" s="65"/>
      <c r="Z86" s="107">
        <f>_xll.BDH(C86,$Z$12,$D$1,$D$1)</f>
        <v>6703.5</v>
      </c>
      <c r="AA86" s="107">
        <f t="shared" ref="AA86:AA117" si="71">IF(OR(OR(F86="#N/A N/A",F86="#N/A Real Time"),OR(Z86="#N/A N/A",Z86="#N/A Real Time")),0,  F86 - Z86)</f>
        <v>7.5</v>
      </c>
      <c r="AB86" s="117">
        <f t="shared" ref="AB86:AB117" si="72">IF(OR(Z86=0,Z86="#N/A N/A"),0,AA86 / Z86*100)</f>
        <v>0.11188185276348177</v>
      </c>
      <c r="AC86" s="109">
        <v>0</v>
      </c>
      <c r="AD86" s="110">
        <f>IF(D86 = D903,1,_xll.BDP(K86,$AD$12)*L86)</f>
        <v>1</v>
      </c>
      <c r="AE86" s="259">
        <f>AA86*AC86*T86/AD86 / AF903</f>
        <v>0</v>
      </c>
      <c r="AF86" s="68"/>
      <c r="AG86" s="64"/>
      <c r="AH86" s="56"/>
    </row>
    <row r="87" spans="1:34" x14ac:dyDescent="0.2">
      <c r="C87" t="s">
        <v>429</v>
      </c>
      <c r="D87" t="str">
        <f>_xll.BDP(C87,$D$12)</f>
        <v>EUR</v>
      </c>
      <c r="E87" t="str">
        <f>_xll.BDP(C87,$E$12)</f>
        <v>EURO STOXX 50     Dec22</v>
      </c>
      <c r="F87" s="99">
        <f>_xll.BDP(C87,$F$12)</f>
        <v>3961</v>
      </c>
      <c r="G87" s="99">
        <f>_xll.BDP(C87,$G$12)</f>
        <v>3945</v>
      </c>
      <c r="H87" s="100">
        <f t="shared" si="62"/>
        <v>-16</v>
      </c>
      <c r="I87" s="101">
        <f t="shared" si="63"/>
        <v>-0.40393839939409243</v>
      </c>
      <c r="J87" s="102">
        <v>0</v>
      </c>
      <c r="K87" t="str">
        <f>CONCATENATE(D903,D87, " Curncy")</f>
        <v>EUREUR Curncy</v>
      </c>
      <c r="L87">
        <f>IF(D87 = D903,1,_xll.BDP(K87,$L$12))</f>
        <v>1</v>
      </c>
      <c r="M87" s="247">
        <f>IF(D87 = D903,1,_xll.BDP(K87,$M$12)*L87)</f>
        <v>1</v>
      </c>
      <c r="N87" s="104">
        <f t="shared" si="64"/>
        <v>0</v>
      </c>
      <c r="O87" s="253">
        <f>N87 / Y903</f>
        <v>0</v>
      </c>
      <c r="P87" s="140">
        <f t="shared" si="65"/>
        <v>0</v>
      </c>
      <c r="Q87" s="255">
        <f>P87 / Y903*100</f>
        <v>0</v>
      </c>
      <c r="R87" s="106">
        <f t="shared" si="66"/>
        <v>0</v>
      </c>
      <c r="S87" s="255">
        <f t="shared" si="67"/>
        <v>0</v>
      </c>
      <c r="T87">
        <f t="shared" si="68"/>
        <v>1</v>
      </c>
      <c r="U87">
        <v>3</v>
      </c>
      <c r="V87">
        <v>1</v>
      </c>
      <c r="W87" s="105">
        <f t="shared" si="69"/>
        <v>0</v>
      </c>
      <c r="X87" s="105">
        <f t="shared" si="70"/>
        <v>0</v>
      </c>
      <c r="Y87" s="65"/>
      <c r="Z87" s="107">
        <f>_xll.BDH(C87,$Z$12,$D$1,$D$1)</f>
        <v>3963</v>
      </c>
      <c r="AA87" s="107">
        <f t="shared" si="71"/>
        <v>-2</v>
      </c>
      <c r="AB87" s="117">
        <f t="shared" si="72"/>
        <v>-5.0466818067120868E-2</v>
      </c>
      <c r="AC87" s="109">
        <v>0</v>
      </c>
      <c r="AD87" s="110">
        <f>IF(D87 = D903,1,_xll.BDP(K87,$AD$12)*L87)</f>
        <v>1</v>
      </c>
      <c r="AE87" s="259">
        <f>AA87*AC87*T87/AD87 / AF903</f>
        <v>0</v>
      </c>
      <c r="AF87" s="68"/>
      <c r="AG87" s="64"/>
      <c r="AH87" s="56"/>
    </row>
    <row r="88" spans="1:34" x14ac:dyDescent="0.2">
      <c r="B88">
        <v>2587</v>
      </c>
      <c r="C88" t="s">
        <v>430</v>
      </c>
      <c r="D88" t="str">
        <f>_xll.BDP(C88,$D$12)</f>
        <v>EUR</v>
      </c>
      <c r="E88" t="s">
        <v>464</v>
      </c>
      <c r="F88" s="99">
        <f>_xll.BDP(C88,$F$12)</f>
        <v>24.79</v>
      </c>
      <c r="G88" s="99">
        <f>_xll.BDP(C88,$G$12)</f>
        <v>24.73</v>
      </c>
      <c r="H88" s="100">
        <f t="shared" si="62"/>
        <v>-5.9999999999998721E-2</v>
      </c>
      <c r="I88" s="101">
        <f t="shared" si="63"/>
        <v>-0.24203307785396824</v>
      </c>
      <c r="J88" s="102">
        <v>0</v>
      </c>
      <c r="K88" t="str">
        <f>CONCATENATE(D903,D88, " Curncy")</f>
        <v>EUREUR Curncy</v>
      </c>
      <c r="L88">
        <f>IF(D88 = D903,1,_xll.BDP(K88,$L$12))</f>
        <v>1</v>
      </c>
      <c r="M88" s="247">
        <f>IF(D88 = D903,1,_xll.BDP(K88,$M$12)*L88)</f>
        <v>1</v>
      </c>
      <c r="N88" s="104">
        <f t="shared" si="64"/>
        <v>0</v>
      </c>
      <c r="O88" s="253">
        <f>N88 / Y903</f>
        <v>0</v>
      </c>
      <c r="P88" s="140">
        <f t="shared" si="65"/>
        <v>0</v>
      </c>
      <c r="Q88" s="255">
        <f>P88 / Y903*100</f>
        <v>0</v>
      </c>
      <c r="R88" s="106">
        <f t="shared" si="66"/>
        <v>0</v>
      </c>
      <c r="S88" s="255">
        <f t="shared" si="67"/>
        <v>0</v>
      </c>
      <c r="T88">
        <f t="shared" si="68"/>
        <v>1</v>
      </c>
      <c r="U88">
        <v>0</v>
      </c>
      <c r="V88">
        <v>1</v>
      </c>
      <c r="W88" s="105">
        <f t="shared" si="69"/>
        <v>0</v>
      </c>
      <c r="X88" s="105">
        <f t="shared" si="70"/>
        <v>0</v>
      </c>
      <c r="Y88" s="65"/>
      <c r="Z88" s="107">
        <f>_xll.BDH(C88,$Z$12,$D$1,$D$1)</f>
        <v>24.78</v>
      </c>
      <c r="AA88" s="107">
        <f t="shared" si="71"/>
        <v>9.9999999999980105E-3</v>
      </c>
      <c r="AB88" s="117">
        <f t="shared" si="72"/>
        <v>4.0355125100879782E-2</v>
      </c>
      <c r="AC88" s="109">
        <v>0</v>
      </c>
      <c r="AD88" s="110">
        <f>IF(D88 = D903,1,_xll.BDP(K88,$AD$12)*L88)</f>
        <v>1</v>
      </c>
      <c r="AE88" s="259">
        <f>AA88*AC88*T88/AD88 / AF903</f>
        <v>0</v>
      </c>
      <c r="AF88" s="68"/>
      <c r="AG88" s="64"/>
      <c r="AH88" s="56"/>
    </row>
    <row r="89" spans="1:34" x14ac:dyDescent="0.2">
      <c r="B89">
        <v>2476</v>
      </c>
      <c r="C89" t="s">
        <v>431</v>
      </c>
      <c r="D89" t="str">
        <f>_xll.BDP(C89,$D$12)</f>
        <v>EUR</v>
      </c>
      <c r="E89" t="s">
        <v>465</v>
      </c>
      <c r="F89" s="99">
        <f>_xll.BDP(C89,$F$12)</f>
        <v>1.294</v>
      </c>
      <c r="G89" s="99">
        <f>_xll.BDP(C89,$G$12)</f>
        <v>1.2769999999999999</v>
      </c>
      <c r="H89" s="100">
        <f t="shared" si="62"/>
        <v>-1.7000000000000126E-2</v>
      </c>
      <c r="I89" s="101">
        <f t="shared" si="63"/>
        <v>-1.3137557959814627</v>
      </c>
      <c r="J89" s="102">
        <v>0</v>
      </c>
      <c r="K89" t="str">
        <f>CONCATENATE(D903,D89, " Curncy")</f>
        <v>EUREUR Curncy</v>
      </c>
      <c r="L89">
        <f>IF(D89 = D903,1,_xll.BDP(K89,$L$12))</f>
        <v>1</v>
      </c>
      <c r="M89" s="247">
        <f>IF(D89 = D903,1,_xll.BDP(K89,$M$12)*L89)</f>
        <v>1</v>
      </c>
      <c r="N89" s="104">
        <f t="shared" si="64"/>
        <v>0</v>
      </c>
      <c r="O89" s="253">
        <f>N89 / Y903</f>
        <v>0</v>
      </c>
      <c r="P89" s="140">
        <f t="shared" si="65"/>
        <v>0</v>
      </c>
      <c r="Q89" s="255">
        <f>P89 / Y903*100</f>
        <v>0</v>
      </c>
      <c r="R89" s="106">
        <f t="shared" si="66"/>
        <v>0</v>
      </c>
      <c r="S89" s="255">
        <f t="shared" si="67"/>
        <v>0</v>
      </c>
      <c r="T89">
        <f t="shared" si="68"/>
        <v>1</v>
      </c>
      <c r="U89">
        <v>0</v>
      </c>
      <c r="V89">
        <v>1</v>
      </c>
      <c r="W89" s="105">
        <f t="shared" si="69"/>
        <v>0</v>
      </c>
      <c r="X89" s="105">
        <f t="shared" si="70"/>
        <v>0</v>
      </c>
      <c r="Y89" s="65"/>
      <c r="Z89" s="107">
        <f>_xll.BDH(C89,$Z$12,$D$1,$D$1)</f>
        <v>1.2795000000000001</v>
      </c>
      <c r="AA89" s="107">
        <f t="shared" si="71"/>
        <v>1.4499999999999957E-2</v>
      </c>
      <c r="AB89" s="117">
        <f t="shared" si="72"/>
        <v>1.1332551778038262</v>
      </c>
      <c r="AC89" s="109">
        <v>0</v>
      </c>
      <c r="AD89" s="110">
        <f>IF(D89 = D903,1,_xll.BDP(K89,$AD$12)*L89)</f>
        <v>1</v>
      </c>
      <c r="AE89" s="259">
        <f>AA89*AC89*T89/AD89 / AF903</f>
        <v>0</v>
      </c>
      <c r="AF89" s="68"/>
      <c r="AG89" s="64"/>
      <c r="AH89" s="56"/>
    </row>
    <row r="90" spans="1:34" x14ac:dyDescent="0.2">
      <c r="B90">
        <v>881</v>
      </c>
      <c r="C90" t="s">
        <v>432</v>
      </c>
      <c r="D90" t="str">
        <f>_xll.BDP(C90,$D$12)</f>
        <v>EUR</v>
      </c>
      <c r="E90" t="s">
        <v>466</v>
      </c>
      <c r="F90" s="99">
        <f>_xll.BDP(C90,$F$12)</f>
        <v>113.82</v>
      </c>
      <c r="G90" s="99">
        <f>_xll.BDP(C90,$G$12)</f>
        <v>108.24</v>
      </c>
      <c r="H90" s="100">
        <f t="shared" si="62"/>
        <v>-5.5799999999999983</v>
      </c>
      <c r="I90" s="101">
        <f t="shared" si="63"/>
        <v>-4.9024775962045322</v>
      </c>
      <c r="J90" s="102">
        <v>0</v>
      </c>
      <c r="K90" t="str">
        <f>CONCATENATE(D903,D90, " Curncy")</f>
        <v>EUREUR Curncy</v>
      </c>
      <c r="L90">
        <f>IF(D90 = D903,1,_xll.BDP(K90,$L$12))</f>
        <v>1</v>
      </c>
      <c r="M90" s="247">
        <f>IF(D90 = D903,1,_xll.BDP(K90,$M$12)*L90)</f>
        <v>1</v>
      </c>
      <c r="N90" s="104">
        <f t="shared" si="64"/>
        <v>0</v>
      </c>
      <c r="O90" s="253">
        <f>N90 / Y903</f>
        <v>0</v>
      </c>
      <c r="P90" s="140">
        <f t="shared" si="65"/>
        <v>0</v>
      </c>
      <c r="Q90" s="255">
        <f>P90 / Y903*100</f>
        <v>0</v>
      </c>
      <c r="R90" s="106">
        <f t="shared" si="66"/>
        <v>0</v>
      </c>
      <c r="S90" s="255">
        <f t="shared" si="67"/>
        <v>0</v>
      </c>
      <c r="T90">
        <f t="shared" si="68"/>
        <v>1</v>
      </c>
      <c r="U90">
        <v>0</v>
      </c>
      <c r="V90">
        <v>1</v>
      </c>
      <c r="W90" s="105">
        <f t="shared" si="69"/>
        <v>0</v>
      </c>
      <c r="X90" s="105">
        <f t="shared" si="70"/>
        <v>0</v>
      </c>
      <c r="Y90" s="65"/>
      <c r="Z90" s="107">
        <f>_xll.BDH(C90,$Z$12,$D$1,$D$1)</f>
        <v>113.26</v>
      </c>
      <c r="AA90" s="107">
        <f t="shared" si="71"/>
        <v>0.55999999999998806</v>
      </c>
      <c r="AB90" s="117">
        <f t="shared" si="72"/>
        <v>0.49443757725586091</v>
      </c>
      <c r="AC90" s="109">
        <v>0</v>
      </c>
      <c r="AD90" s="110">
        <f>IF(D90 = D903,1,_xll.BDP(K90,$AD$12)*L90)</f>
        <v>1</v>
      </c>
      <c r="AE90" s="259">
        <f>AA90*AC90*T90/AD90 / AF903</f>
        <v>0</v>
      </c>
      <c r="AF90" s="68"/>
      <c r="AG90" s="64"/>
      <c r="AH90" s="56"/>
    </row>
    <row r="91" spans="1:34" x14ac:dyDescent="0.2">
      <c r="B91">
        <v>443</v>
      </c>
      <c r="C91" t="s">
        <v>433</v>
      </c>
      <c r="D91" t="str">
        <f>_xll.BDP(C91,$D$12)</f>
        <v>EUR</v>
      </c>
      <c r="E91" t="s">
        <v>467</v>
      </c>
      <c r="F91" s="99">
        <f>_xll.BDP(C91,$F$12)</f>
        <v>24.68</v>
      </c>
      <c r="G91" s="99">
        <f>_xll.BDP(C91,$G$12)</f>
        <v>24.52</v>
      </c>
      <c r="H91" s="100">
        <f t="shared" si="62"/>
        <v>-0.16000000000000014</v>
      </c>
      <c r="I91" s="101">
        <f t="shared" si="63"/>
        <v>-0.64829821717990332</v>
      </c>
      <c r="J91" s="102">
        <v>0</v>
      </c>
      <c r="K91" t="str">
        <f>CONCATENATE(D903,D91, " Curncy")</f>
        <v>EUREUR Curncy</v>
      </c>
      <c r="L91">
        <f>IF(D91 = D903,1,_xll.BDP(K91,$L$12))</f>
        <v>1</v>
      </c>
      <c r="M91" s="247">
        <f>IF(D91 = D903,1,_xll.BDP(K91,$M$12)*L91)</f>
        <v>1</v>
      </c>
      <c r="N91" s="104">
        <f t="shared" si="64"/>
        <v>0</v>
      </c>
      <c r="O91" s="253">
        <f>N91 / Y903</f>
        <v>0</v>
      </c>
      <c r="P91" s="140">
        <f t="shared" si="65"/>
        <v>0</v>
      </c>
      <c r="Q91" s="255">
        <f>P91 / Y903*100</f>
        <v>0</v>
      </c>
      <c r="R91" s="106">
        <f t="shared" si="66"/>
        <v>0</v>
      </c>
      <c r="S91" s="255">
        <f t="shared" si="67"/>
        <v>0</v>
      </c>
      <c r="T91">
        <f t="shared" si="68"/>
        <v>1</v>
      </c>
      <c r="U91">
        <v>0</v>
      </c>
      <c r="V91">
        <v>1</v>
      </c>
      <c r="W91" s="105">
        <f t="shared" si="69"/>
        <v>0</v>
      </c>
      <c r="X91" s="105">
        <f t="shared" si="70"/>
        <v>0</v>
      </c>
      <c r="Y91" s="65"/>
      <c r="Z91" s="107">
        <f>_xll.BDH(C91,$Z$12,$D$1,$D$1)</f>
        <v>24.67</v>
      </c>
      <c r="AA91" s="107">
        <f t="shared" si="71"/>
        <v>9.9999999999980105E-3</v>
      </c>
      <c r="AB91" s="117">
        <f t="shared" si="72"/>
        <v>4.0535062829339316E-2</v>
      </c>
      <c r="AC91" s="109">
        <v>0</v>
      </c>
      <c r="AD91" s="110">
        <f>IF(D91 = D903,1,_xll.BDP(K91,$AD$12)*L91)</f>
        <v>1</v>
      </c>
      <c r="AE91" s="259">
        <f>AA91*AC91*T91/AD91 / AF903</f>
        <v>0</v>
      </c>
      <c r="AF91" s="68"/>
      <c r="AG91" s="64"/>
      <c r="AH91" s="56"/>
    </row>
    <row r="92" spans="1:34" x14ac:dyDescent="0.2">
      <c r="B92">
        <v>3252</v>
      </c>
      <c r="C92" t="s">
        <v>434</v>
      </c>
      <c r="D92" t="str">
        <f>_xll.BDP(C92,$D$12)</f>
        <v>EUR</v>
      </c>
      <c r="E92" t="s">
        <v>468</v>
      </c>
      <c r="F92" s="99">
        <f>_xll.BDP(C92,$F$12)</f>
        <v>85.56</v>
      </c>
      <c r="G92" s="99">
        <f>_xll.BDP(C92,$G$12)</f>
        <v>84.84</v>
      </c>
      <c r="H92" s="100">
        <f t="shared" si="62"/>
        <v>-0.71999999999999886</v>
      </c>
      <c r="I92" s="101">
        <f t="shared" si="63"/>
        <v>-0.84151472650771253</v>
      </c>
      <c r="J92" s="102">
        <v>0</v>
      </c>
      <c r="K92" t="str">
        <f>CONCATENATE(D903,D92, " Curncy")</f>
        <v>EUREUR Curncy</v>
      </c>
      <c r="L92">
        <f>IF(D92 = D903,1,_xll.BDP(K92,$L$12))</f>
        <v>1</v>
      </c>
      <c r="M92" s="247">
        <f>IF(D92 = D903,1,_xll.BDP(K92,$M$12)*L92)</f>
        <v>1</v>
      </c>
      <c r="N92" s="104">
        <f t="shared" si="64"/>
        <v>0</v>
      </c>
      <c r="O92" s="253">
        <f>N92 / Y903</f>
        <v>0</v>
      </c>
      <c r="P92" s="140">
        <f t="shared" si="65"/>
        <v>0</v>
      </c>
      <c r="Q92" s="255">
        <f>P92 / Y903*100</f>
        <v>0</v>
      </c>
      <c r="R92" s="106">
        <f t="shared" si="66"/>
        <v>0</v>
      </c>
      <c r="S92" s="255">
        <f t="shared" si="67"/>
        <v>0</v>
      </c>
      <c r="T92">
        <f t="shared" si="68"/>
        <v>1</v>
      </c>
      <c r="U92">
        <v>0</v>
      </c>
      <c r="V92">
        <v>1</v>
      </c>
      <c r="W92" s="105">
        <f t="shared" si="69"/>
        <v>0</v>
      </c>
      <c r="X92" s="105">
        <f t="shared" si="70"/>
        <v>0</v>
      </c>
      <c r="Y92" s="65"/>
      <c r="Z92" s="107">
        <f>_xll.BDH(C92,$Z$12,$D$1,$D$1)</f>
        <v>85.46</v>
      </c>
      <c r="AA92" s="107">
        <f t="shared" si="71"/>
        <v>0.10000000000000853</v>
      </c>
      <c r="AB92" s="117">
        <f t="shared" si="72"/>
        <v>0.11701380762931025</v>
      </c>
      <c r="AC92" s="109">
        <v>0</v>
      </c>
      <c r="AD92" s="110">
        <f>IF(D92 = D903,1,_xll.BDP(K92,$AD$12)*L92)</f>
        <v>1</v>
      </c>
      <c r="AE92" s="259">
        <f>AA92*AC92*T92/AD92 / AF903</f>
        <v>0</v>
      </c>
      <c r="AF92" s="68"/>
      <c r="AG92" s="64"/>
      <c r="AH92" s="56"/>
    </row>
    <row r="93" spans="1:34" x14ac:dyDescent="0.2">
      <c r="B93">
        <v>318</v>
      </c>
      <c r="C93" t="s">
        <v>435</v>
      </c>
      <c r="D93" t="str">
        <f>_xll.BDP(C93,$D$12)</f>
        <v>EUR</v>
      </c>
      <c r="E93" t="s">
        <v>469</v>
      </c>
      <c r="F93" s="99">
        <f>_xll.BDP(C93,$F$12)</f>
        <v>10.97</v>
      </c>
      <c r="G93" s="99">
        <f>_xll.BDP(C93,$G$12)</f>
        <v>10.54</v>
      </c>
      <c r="H93" s="100">
        <f t="shared" si="62"/>
        <v>-0.43000000000000149</v>
      </c>
      <c r="I93" s="101">
        <f t="shared" si="63"/>
        <v>-3.9197812215132313</v>
      </c>
      <c r="J93" s="102">
        <v>0</v>
      </c>
      <c r="K93" t="str">
        <f>CONCATENATE(D903,D93, " Curncy")</f>
        <v>EUREUR Curncy</v>
      </c>
      <c r="L93">
        <f>IF(D93 = D903,1,_xll.BDP(K93,$L$12))</f>
        <v>1</v>
      </c>
      <c r="M93" s="247">
        <f>IF(D93 = D903,1,_xll.BDP(K93,$M$12)*L93)</f>
        <v>1</v>
      </c>
      <c r="N93" s="104">
        <f t="shared" si="64"/>
        <v>0</v>
      </c>
      <c r="O93" s="253">
        <f>N93 / Y903</f>
        <v>0</v>
      </c>
      <c r="P93" s="140">
        <f t="shared" si="65"/>
        <v>0</v>
      </c>
      <c r="Q93" s="255">
        <f>P93 / Y903*100</f>
        <v>0</v>
      </c>
      <c r="R93" s="106">
        <f t="shared" si="66"/>
        <v>0</v>
      </c>
      <c r="S93" s="255">
        <f t="shared" si="67"/>
        <v>0</v>
      </c>
      <c r="T93">
        <f t="shared" si="68"/>
        <v>1</v>
      </c>
      <c r="U93">
        <v>0</v>
      </c>
      <c r="V93">
        <v>1</v>
      </c>
      <c r="W93" s="105">
        <f t="shared" si="69"/>
        <v>0</v>
      </c>
      <c r="X93" s="105">
        <f t="shared" si="70"/>
        <v>0</v>
      </c>
      <c r="Y93" s="65"/>
      <c r="Z93" s="107">
        <f>_xll.BDH(C93,$Z$12,$D$1,$D$1)</f>
        <v>11.164999999999999</v>
      </c>
      <c r="AA93" s="107">
        <f t="shared" si="71"/>
        <v>-0.19499999999999851</v>
      </c>
      <c r="AB93" s="117">
        <f t="shared" si="72"/>
        <v>-1.7465293327362161</v>
      </c>
      <c r="AC93" s="109">
        <v>0</v>
      </c>
      <c r="AD93" s="110">
        <f>IF(D93 = D903,1,_xll.BDP(K93,$AD$12)*L93)</f>
        <v>1</v>
      </c>
      <c r="AE93" s="259">
        <f>AA93*AC93*T93/AD93 / AF903</f>
        <v>0</v>
      </c>
      <c r="AF93" s="68"/>
      <c r="AG93" s="64"/>
      <c r="AH93" s="56"/>
    </row>
    <row r="94" spans="1:34" x14ac:dyDescent="0.2">
      <c r="B94">
        <v>692</v>
      </c>
      <c r="C94" t="s">
        <v>436</v>
      </c>
      <c r="D94" t="str">
        <f>_xll.BDP(C94,$D$12)</f>
        <v>EUR</v>
      </c>
      <c r="E94" t="s">
        <v>470</v>
      </c>
      <c r="F94" s="99">
        <f>_xll.BDP(C94,$F$12)</f>
        <v>27.27</v>
      </c>
      <c r="G94" s="99">
        <f>_xll.BDP(C94,$G$12)</f>
        <v>27.07</v>
      </c>
      <c r="H94" s="100">
        <f t="shared" si="62"/>
        <v>-0.19999999999999929</v>
      </c>
      <c r="I94" s="101">
        <f t="shared" si="63"/>
        <v>-0.73340667400073078</v>
      </c>
      <c r="J94" s="102">
        <v>0</v>
      </c>
      <c r="K94" t="str">
        <f>CONCATENATE(D903,D94, " Curncy")</f>
        <v>EUREUR Curncy</v>
      </c>
      <c r="L94">
        <f>IF(D94 = D903,1,_xll.BDP(K94,$L$12))</f>
        <v>1</v>
      </c>
      <c r="M94" s="247">
        <f>IF(D94 = D903,1,_xll.BDP(K94,$M$12)*L94)</f>
        <v>1</v>
      </c>
      <c r="N94" s="104">
        <f t="shared" si="64"/>
        <v>0</v>
      </c>
      <c r="O94" s="253">
        <f>N94 / Y903</f>
        <v>0</v>
      </c>
      <c r="P94" s="140">
        <f t="shared" si="65"/>
        <v>0</v>
      </c>
      <c r="Q94" s="255">
        <f>P94 / Y903*100</f>
        <v>0</v>
      </c>
      <c r="R94" s="106">
        <f t="shared" si="66"/>
        <v>0</v>
      </c>
      <c r="S94" s="255">
        <f t="shared" si="67"/>
        <v>0</v>
      </c>
      <c r="T94">
        <f t="shared" si="68"/>
        <v>1</v>
      </c>
      <c r="U94">
        <v>0</v>
      </c>
      <c r="V94">
        <v>1</v>
      </c>
      <c r="W94" s="105">
        <f t="shared" si="69"/>
        <v>0</v>
      </c>
      <c r="X94" s="105">
        <f t="shared" si="70"/>
        <v>0</v>
      </c>
      <c r="Y94" s="65"/>
      <c r="Z94" s="107">
        <f>_xll.BDH(C94,$Z$12,$D$1,$D$1)</f>
        <v>27.274999999999999</v>
      </c>
      <c r="AA94" s="107">
        <f t="shared" si="71"/>
        <v>-4.9999999999990052E-3</v>
      </c>
      <c r="AB94" s="117">
        <f t="shared" si="72"/>
        <v>-1.8331805682856115E-2</v>
      </c>
      <c r="AC94" s="109">
        <v>0</v>
      </c>
      <c r="AD94" s="110">
        <f>IF(D94 = D903,1,_xll.BDP(K94,$AD$12)*L94)</f>
        <v>1</v>
      </c>
      <c r="AE94" s="259">
        <f>AA94*AC94*T94/AD94 / AF903</f>
        <v>0</v>
      </c>
      <c r="AF94" s="68"/>
      <c r="AG94" s="64"/>
      <c r="AH94" s="56"/>
    </row>
    <row r="95" spans="1:34" ht="12" customHeight="1" x14ac:dyDescent="0.2">
      <c r="B95">
        <v>27100</v>
      </c>
      <c r="C95" t="s">
        <v>1580</v>
      </c>
      <c r="D95" t="str">
        <f>_xll.BDP(C95,$D$12)</f>
        <v>EUR</v>
      </c>
      <c r="E95" t="s">
        <v>1581</v>
      </c>
      <c r="F95" s="99">
        <f>_xll.BDP(C95,$F$12)</f>
        <v>98.24</v>
      </c>
      <c r="G95" s="99">
        <f>_xll.BDP(C95,$G$12)</f>
        <v>98.34</v>
      </c>
      <c r="H95" s="100">
        <f t="shared" si="62"/>
        <v>0.10000000000000853</v>
      </c>
      <c r="I95" s="101">
        <f t="shared" si="63"/>
        <v>0.10179153094463408</v>
      </c>
      <c r="J95" s="102">
        <v>0</v>
      </c>
      <c r="K95" t="str">
        <f>CONCATENATE(D903,D95, " Curncy")</f>
        <v>EUREUR Curncy</v>
      </c>
      <c r="L95">
        <f>IF(D95 = D903,1,_xll.BDP(K95,$L$12))</f>
        <v>1</v>
      </c>
      <c r="M95" s="247">
        <f>IF(D95 = D903,1,_xll.BDP(K95,$M$12)*L95)</f>
        <v>1</v>
      </c>
      <c r="N95" s="104">
        <f t="shared" si="64"/>
        <v>0</v>
      </c>
      <c r="O95" s="253">
        <f>N95 / Y903</f>
        <v>0</v>
      </c>
      <c r="P95" s="140">
        <f t="shared" si="65"/>
        <v>0</v>
      </c>
      <c r="Q95" s="255">
        <f>P95 / Y903*100</f>
        <v>0</v>
      </c>
      <c r="R95" s="106">
        <f t="shared" si="66"/>
        <v>0</v>
      </c>
      <c r="S95" s="255">
        <f t="shared" si="67"/>
        <v>0</v>
      </c>
      <c r="T95">
        <f t="shared" si="68"/>
        <v>1</v>
      </c>
      <c r="U95">
        <v>0</v>
      </c>
      <c r="V95">
        <v>1</v>
      </c>
      <c r="W95" s="105">
        <f t="shared" si="69"/>
        <v>0</v>
      </c>
      <c r="X95" s="105">
        <f t="shared" si="70"/>
        <v>0</v>
      </c>
      <c r="Y95" s="141"/>
      <c r="Z95" s="107">
        <f>_xll.BDH(C95,$Z$12,$D$1,$D$1)</f>
        <v>99.16</v>
      </c>
      <c r="AA95" s="107">
        <f t="shared" si="71"/>
        <v>-0.92000000000000171</v>
      </c>
      <c r="AB95" s="117">
        <f t="shared" si="72"/>
        <v>-0.92779346510689975</v>
      </c>
      <c r="AC95" s="109">
        <v>0</v>
      </c>
      <c r="AD95" s="110">
        <f>IF(D95 = D903,1,_xll.BDP(K95,$AD$12)*L95)</f>
        <v>1</v>
      </c>
      <c r="AE95" s="259">
        <f>AA95*AC95*T95/AD95 / AF903</f>
        <v>0</v>
      </c>
      <c r="AF95" s="142"/>
      <c r="AG95" s="64"/>
      <c r="AH95" s="56"/>
    </row>
    <row r="96" spans="1:34" x14ac:dyDescent="0.2">
      <c r="B96">
        <v>1494</v>
      </c>
      <c r="C96" t="s">
        <v>166</v>
      </c>
      <c r="D96" t="str">
        <f>_xll.BDP(C96,$D$12)</f>
        <v>EUR</v>
      </c>
      <c r="E96" t="s">
        <v>311</v>
      </c>
      <c r="F96" s="99">
        <f>_xll.BDP(C96,$F$12)</f>
        <v>53.33</v>
      </c>
      <c r="G96" s="99">
        <f>_xll.BDP(C96,$G$12)</f>
        <v>53.05</v>
      </c>
      <c r="H96" s="100">
        <f t="shared" si="62"/>
        <v>-0.28000000000000114</v>
      </c>
      <c r="I96" s="101">
        <f t="shared" si="63"/>
        <v>-0.52503281455091155</v>
      </c>
      <c r="J96" s="102">
        <v>0</v>
      </c>
      <c r="K96" t="str">
        <f>CONCATENATE(D903,D96, " Curncy")</f>
        <v>EUREUR Curncy</v>
      </c>
      <c r="L96">
        <f>IF(D96 = D903,1,_xll.BDP(K96,$L$12))</f>
        <v>1</v>
      </c>
      <c r="M96" s="247">
        <f>IF(D96 = D903,1,_xll.BDP(K96,$M$12)*L96)</f>
        <v>1</v>
      </c>
      <c r="N96" s="104">
        <f t="shared" si="64"/>
        <v>0</v>
      </c>
      <c r="O96" s="253">
        <f>N96 / Y903</f>
        <v>0</v>
      </c>
      <c r="P96" s="140">
        <f t="shared" si="65"/>
        <v>0</v>
      </c>
      <c r="Q96" s="255">
        <f>P96 / Y903*100</f>
        <v>0</v>
      </c>
      <c r="R96" s="106">
        <f t="shared" si="66"/>
        <v>0</v>
      </c>
      <c r="S96" s="255">
        <f t="shared" si="67"/>
        <v>0</v>
      </c>
      <c r="T96">
        <f t="shared" si="68"/>
        <v>1</v>
      </c>
      <c r="U96">
        <v>0</v>
      </c>
      <c r="V96">
        <v>1</v>
      </c>
      <c r="W96" s="105">
        <f t="shared" si="69"/>
        <v>0</v>
      </c>
      <c r="X96" s="105">
        <f t="shared" si="70"/>
        <v>0</v>
      </c>
      <c r="Y96" s="65"/>
      <c r="Z96" s="107">
        <f>_xll.BDH(C96,$Z$12,$D$1,$D$1)</f>
        <v>53.23</v>
      </c>
      <c r="AA96" s="107">
        <f t="shared" si="71"/>
        <v>0.10000000000000142</v>
      </c>
      <c r="AB96" s="117">
        <f t="shared" si="72"/>
        <v>0.18786398647379565</v>
      </c>
      <c r="AC96" s="109">
        <v>0</v>
      </c>
      <c r="AD96" s="110">
        <f>IF(D96 = D903,1,_xll.BDP(K96,$AD$12)*L96)</f>
        <v>1</v>
      </c>
      <c r="AE96" s="259">
        <f>AA96*AC96*T96/AD96 / AF903</f>
        <v>0</v>
      </c>
      <c r="AF96" s="68"/>
      <c r="AG96" s="64"/>
      <c r="AH96" s="56"/>
    </row>
    <row r="97" spans="2:34" x14ac:dyDescent="0.2">
      <c r="B97">
        <v>494</v>
      </c>
      <c r="C97" t="s">
        <v>437</v>
      </c>
      <c r="D97" t="str">
        <f>_xll.BDP(C97,$D$12)</f>
        <v>EUR</v>
      </c>
      <c r="E97" t="s">
        <v>471</v>
      </c>
      <c r="F97" s="99">
        <f>_xll.BDP(C97,$F$12)</f>
        <v>29.79</v>
      </c>
      <c r="G97" s="99">
        <f>_xll.BDP(C97,$G$12)</f>
        <v>29.74</v>
      </c>
      <c r="H97" s="100">
        <f t="shared" si="62"/>
        <v>-5.0000000000000711E-2</v>
      </c>
      <c r="I97" s="101">
        <f t="shared" si="63"/>
        <v>-0.16784155756965663</v>
      </c>
      <c r="J97" s="102">
        <v>0</v>
      </c>
      <c r="K97" t="str">
        <f>CONCATENATE(D903,D97, " Curncy")</f>
        <v>EUREUR Curncy</v>
      </c>
      <c r="L97">
        <f>IF(D97 = D903,1,_xll.BDP(K97,$L$12))</f>
        <v>1</v>
      </c>
      <c r="M97" s="247">
        <f>IF(D97 = D903,1,_xll.BDP(K97,$M$12)*L97)</f>
        <v>1</v>
      </c>
      <c r="N97" s="104">
        <f t="shared" si="64"/>
        <v>0</v>
      </c>
      <c r="O97" s="253">
        <f>N97 / Y903</f>
        <v>0</v>
      </c>
      <c r="P97" s="140">
        <f t="shared" si="65"/>
        <v>0</v>
      </c>
      <c r="Q97" s="255">
        <f>P97 / Y903*100</f>
        <v>0</v>
      </c>
      <c r="R97" s="106">
        <f t="shared" si="66"/>
        <v>0</v>
      </c>
      <c r="S97" s="255">
        <f t="shared" si="67"/>
        <v>0</v>
      </c>
      <c r="T97">
        <f t="shared" si="68"/>
        <v>1</v>
      </c>
      <c r="U97">
        <v>0</v>
      </c>
      <c r="V97">
        <v>1</v>
      </c>
      <c r="W97" s="105">
        <f t="shared" si="69"/>
        <v>0</v>
      </c>
      <c r="X97" s="105">
        <f t="shared" si="70"/>
        <v>0</v>
      </c>
      <c r="Y97" s="65"/>
      <c r="Z97" s="107">
        <f>_xll.BDH(C97,$Z$12,$D$1,$D$1)</f>
        <v>29.76</v>
      </c>
      <c r="AA97" s="107">
        <f t="shared" si="71"/>
        <v>2.9999999999997584E-2</v>
      </c>
      <c r="AB97" s="117">
        <f t="shared" si="72"/>
        <v>0.10080645161289511</v>
      </c>
      <c r="AC97" s="109">
        <v>0</v>
      </c>
      <c r="AD97" s="110">
        <f>IF(D97 = D903,1,_xll.BDP(K97,$AD$12)*L97)</f>
        <v>1</v>
      </c>
      <c r="AE97" s="259">
        <f>AA97*AC97*T97/AD97 / AF903</f>
        <v>0</v>
      </c>
      <c r="AF97" s="68"/>
      <c r="AG97" s="64"/>
      <c r="AH97" s="56"/>
    </row>
    <row r="98" spans="2:34" x14ac:dyDescent="0.2">
      <c r="B98">
        <v>374</v>
      </c>
      <c r="C98" t="s">
        <v>438</v>
      </c>
      <c r="D98" t="str">
        <f>_xll.BDP(C98,$D$12)</f>
        <v>EUR</v>
      </c>
      <c r="E98" t="s">
        <v>472</v>
      </c>
      <c r="F98" s="99">
        <f>_xll.BDP(C98,$F$12)</f>
        <v>179.9</v>
      </c>
      <c r="G98" s="99">
        <f>_xll.BDP(C98,$G$12)</f>
        <v>179.4</v>
      </c>
      <c r="H98" s="100">
        <f t="shared" si="62"/>
        <v>-0.5</v>
      </c>
      <c r="I98" s="101">
        <f t="shared" si="63"/>
        <v>-0.27793218454697055</v>
      </c>
      <c r="J98" s="102">
        <v>0</v>
      </c>
      <c r="K98" t="str">
        <f>CONCATENATE(D903,D98, " Curncy")</f>
        <v>EUREUR Curncy</v>
      </c>
      <c r="L98">
        <f>IF(D98 = D903,1,_xll.BDP(K98,$L$12))</f>
        <v>1</v>
      </c>
      <c r="M98" s="247">
        <f>IF(D98 = D903,1,_xll.BDP(K98,$M$12)*L98)</f>
        <v>1</v>
      </c>
      <c r="N98" s="104">
        <f t="shared" si="64"/>
        <v>0</v>
      </c>
      <c r="O98" s="253">
        <f>N98 / Y903</f>
        <v>0</v>
      </c>
      <c r="P98" s="140">
        <f t="shared" si="65"/>
        <v>0</v>
      </c>
      <c r="Q98" s="255">
        <f>P98 / Y903*100</f>
        <v>0</v>
      </c>
      <c r="R98" s="106">
        <f t="shared" si="66"/>
        <v>0</v>
      </c>
      <c r="S98" s="255">
        <f t="shared" si="67"/>
        <v>0</v>
      </c>
      <c r="T98">
        <f t="shared" si="68"/>
        <v>1</v>
      </c>
      <c r="U98">
        <v>0</v>
      </c>
      <c r="V98">
        <v>1</v>
      </c>
      <c r="W98" s="105">
        <f t="shared" si="69"/>
        <v>0</v>
      </c>
      <c r="X98" s="105">
        <f t="shared" si="70"/>
        <v>0</v>
      </c>
      <c r="Y98" s="65"/>
      <c r="Z98" s="107">
        <f>_xll.BDH(C98,$Z$12,$D$1,$D$1)</f>
        <v>179.65</v>
      </c>
      <c r="AA98" s="107">
        <f t="shared" si="71"/>
        <v>0.25</v>
      </c>
      <c r="AB98" s="117">
        <f t="shared" si="72"/>
        <v>0.13915947676036736</v>
      </c>
      <c r="AC98" s="109">
        <v>0</v>
      </c>
      <c r="AD98" s="110">
        <f>IF(D98 = D903,1,_xll.BDP(K98,$AD$12)*L98)</f>
        <v>1</v>
      </c>
      <c r="AE98" s="259">
        <f>AA98*AC98*T98/AD98 / AF903</f>
        <v>0</v>
      </c>
      <c r="AF98" s="68"/>
      <c r="AG98" s="64"/>
      <c r="AH98" s="56"/>
    </row>
    <row r="99" spans="2:34" x14ac:dyDescent="0.2">
      <c r="B99">
        <v>1002</v>
      </c>
      <c r="C99" t="s">
        <v>439</v>
      </c>
      <c r="D99" t="str">
        <f>_xll.BDP(C99,$D$12)</f>
        <v>EUR</v>
      </c>
      <c r="E99" t="s">
        <v>473</v>
      </c>
      <c r="F99" s="99">
        <f>_xll.BDP(C99,$F$12)</f>
        <v>16.545000000000002</v>
      </c>
      <c r="G99" s="99">
        <f>_xll.BDP(C99,$G$12)</f>
        <v>16.545000000000002</v>
      </c>
      <c r="H99" s="100">
        <f t="shared" si="62"/>
        <v>0</v>
      </c>
      <c r="I99" s="101">
        <f t="shared" si="63"/>
        <v>0</v>
      </c>
      <c r="J99" s="102">
        <v>0</v>
      </c>
      <c r="K99" t="str">
        <f>CONCATENATE(D903,D99, " Curncy")</f>
        <v>EUREUR Curncy</v>
      </c>
      <c r="L99">
        <f>IF(D99 = D903,1,_xll.BDP(K99,$L$12))</f>
        <v>1</v>
      </c>
      <c r="M99" s="247">
        <f>IF(D99 = D903,1,_xll.BDP(K99,$M$12)*L99)</f>
        <v>1</v>
      </c>
      <c r="N99" s="104">
        <f t="shared" si="64"/>
        <v>0</v>
      </c>
      <c r="O99" s="253">
        <f>N99 / Y903</f>
        <v>0</v>
      </c>
      <c r="P99" s="140">
        <f t="shared" si="65"/>
        <v>0</v>
      </c>
      <c r="Q99" s="255">
        <f>P99 / Y903*100</f>
        <v>0</v>
      </c>
      <c r="R99" s="106">
        <f t="shared" si="66"/>
        <v>0</v>
      </c>
      <c r="S99" s="255">
        <f t="shared" si="67"/>
        <v>0</v>
      </c>
      <c r="T99">
        <f t="shared" si="68"/>
        <v>1</v>
      </c>
      <c r="U99">
        <v>0</v>
      </c>
      <c r="V99">
        <v>1</v>
      </c>
      <c r="W99" s="105">
        <f t="shared" si="69"/>
        <v>0</v>
      </c>
      <c r="X99" s="105">
        <f t="shared" si="70"/>
        <v>0</v>
      </c>
      <c r="Y99" s="65"/>
      <c r="Z99" s="107">
        <f>_xll.BDH(C99,$Z$12,$D$1,$D$1)</f>
        <v>16.57</v>
      </c>
      <c r="AA99" s="107">
        <f t="shared" si="71"/>
        <v>-2.4999999999998579E-2</v>
      </c>
      <c r="AB99" s="117">
        <f t="shared" si="72"/>
        <v>-0.15087507543752912</v>
      </c>
      <c r="AC99" s="109">
        <v>0</v>
      </c>
      <c r="AD99" s="110">
        <f>IF(D99 = D903,1,_xll.BDP(K99,$AD$12)*L99)</f>
        <v>1</v>
      </c>
      <c r="AE99" s="259">
        <f>AA99*AC99*T99/AD99 / AF903</f>
        <v>0</v>
      </c>
      <c r="AF99" s="68"/>
      <c r="AG99" s="64"/>
      <c r="AH99" s="56"/>
    </row>
    <row r="100" spans="2:34" x14ac:dyDescent="0.2">
      <c r="B100">
        <v>115</v>
      </c>
      <c r="C100" t="s">
        <v>453</v>
      </c>
      <c r="D100" t="str">
        <f>_xll.BDP(C100,$D$12)</f>
        <v>EUR</v>
      </c>
      <c r="E100" t="s">
        <v>487</v>
      </c>
      <c r="F100" s="99">
        <f>_xll.BDP(C100,$F$12)</f>
        <v>45.305</v>
      </c>
      <c r="G100" s="99">
        <f>_xll.BDP(C100,$G$12)</f>
        <v>44.41</v>
      </c>
      <c r="H100" s="100">
        <f t="shared" si="62"/>
        <v>-0.89500000000000313</v>
      </c>
      <c r="I100" s="101">
        <f t="shared" si="63"/>
        <v>-1.9754993930029867</v>
      </c>
      <c r="J100" s="102">
        <v>0</v>
      </c>
      <c r="K100" t="str">
        <f>CONCATENATE(D903,D100, " Curncy")</f>
        <v>EUREUR Curncy</v>
      </c>
      <c r="L100">
        <f>IF(D100 = D903,1,_xll.BDP(K100,$L$12))</f>
        <v>1</v>
      </c>
      <c r="M100" s="247">
        <f>IF(D100 = D903,1,_xll.BDP(K100,$M$12)*L100)</f>
        <v>1</v>
      </c>
      <c r="N100" s="104">
        <f t="shared" si="64"/>
        <v>0</v>
      </c>
      <c r="O100" s="253">
        <f>N100 / Y903</f>
        <v>0</v>
      </c>
      <c r="P100" s="140">
        <f t="shared" si="65"/>
        <v>0</v>
      </c>
      <c r="Q100" s="255">
        <f>P100 / Y903*100</f>
        <v>0</v>
      </c>
      <c r="R100" s="106">
        <f t="shared" si="66"/>
        <v>0</v>
      </c>
      <c r="S100" s="255">
        <f t="shared" si="67"/>
        <v>0</v>
      </c>
      <c r="T100">
        <f t="shared" si="68"/>
        <v>1</v>
      </c>
      <c r="U100">
        <v>0</v>
      </c>
      <c r="V100">
        <v>1</v>
      </c>
      <c r="W100" s="105">
        <f t="shared" si="69"/>
        <v>0</v>
      </c>
      <c r="X100" s="105">
        <f t="shared" si="70"/>
        <v>0</v>
      </c>
      <c r="Y100" s="65"/>
      <c r="Z100" s="107">
        <f>_xll.BDH(C100,$Z$12,$D$1,$D$1)</f>
        <v>45.1</v>
      </c>
      <c r="AA100" s="107">
        <f t="shared" si="71"/>
        <v>0.20499999999999829</v>
      </c>
      <c r="AB100" s="117">
        <f t="shared" si="72"/>
        <v>0.4545454545454507</v>
      </c>
      <c r="AC100" s="109">
        <v>0</v>
      </c>
      <c r="AD100" s="110">
        <f>IF(D100 = D903,1,_xll.BDP(K100,$AD$12)*L100)</f>
        <v>1</v>
      </c>
      <c r="AE100" s="259">
        <f>AA100*AC100*T100/AD100 / AF903</f>
        <v>0</v>
      </c>
      <c r="AF100" s="68"/>
      <c r="AG100" s="64"/>
      <c r="AH100" s="56"/>
    </row>
    <row r="101" spans="2:34" x14ac:dyDescent="0.2">
      <c r="B101">
        <v>694</v>
      </c>
      <c r="C101" t="s">
        <v>449</v>
      </c>
      <c r="D101" t="str">
        <f>_xll.BDP(C101,$D$12)</f>
        <v>EUR</v>
      </c>
      <c r="E101" t="s">
        <v>483</v>
      </c>
      <c r="F101" s="99">
        <f>_xll.BDP(C101,$F$12)</f>
        <v>26.824999999999999</v>
      </c>
      <c r="G101" s="99">
        <f>_xll.BDP(C101,$G$12)</f>
        <v>26.835000000000001</v>
      </c>
      <c r="H101" s="100">
        <f t="shared" si="62"/>
        <v>1.0000000000001563E-2</v>
      </c>
      <c r="I101" s="101">
        <f t="shared" si="63"/>
        <v>3.7278657968318966E-2</v>
      </c>
      <c r="J101" s="102">
        <v>0</v>
      </c>
      <c r="K101" t="str">
        <f>CONCATENATE(D903,D101, " Curncy")</f>
        <v>EUREUR Curncy</v>
      </c>
      <c r="L101">
        <f>IF(D101 = D903,1,_xll.BDP(K101,$L$12))</f>
        <v>1</v>
      </c>
      <c r="M101" s="247">
        <f>IF(D101 = D903,1,_xll.BDP(K101,$M$12)*L101)</f>
        <v>1</v>
      </c>
      <c r="N101" s="104">
        <f t="shared" si="64"/>
        <v>0</v>
      </c>
      <c r="O101" s="253">
        <f>N101 / Y903</f>
        <v>0</v>
      </c>
      <c r="P101" s="140">
        <f t="shared" si="65"/>
        <v>0</v>
      </c>
      <c r="Q101" s="255">
        <f>P101 / Y903*100</f>
        <v>0</v>
      </c>
      <c r="R101" s="106">
        <f t="shared" si="66"/>
        <v>0</v>
      </c>
      <c r="S101" s="255">
        <f t="shared" si="67"/>
        <v>0</v>
      </c>
      <c r="T101">
        <f t="shared" si="68"/>
        <v>1</v>
      </c>
      <c r="U101">
        <v>0</v>
      </c>
      <c r="V101">
        <v>1</v>
      </c>
      <c r="W101" s="105">
        <f t="shared" si="69"/>
        <v>0</v>
      </c>
      <c r="X101" s="105">
        <f t="shared" si="70"/>
        <v>0</v>
      </c>
      <c r="Y101" s="65"/>
      <c r="Z101" s="107">
        <f>_xll.BDH(C101,$Z$12,$D$1,$D$1)</f>
        <v>26.815000000000001</v>
      </c>
      <c r="AA101" s="107">
        <f t="shared" si="71"/>
        <v>9.9999999999980105E-3</v>
      </c>
      <c r="AB101" s="117">
        <f t="shared" si="72"/>
        <v>3.7292560134245797E-2</v>
      </c>
      <c r="AC101" s="109">
        <v>0</v>
      </c>
      <c r="AD101" s="110">
        <f>IF(D101 = D903,1,_xll.BDP(K101,$AD$12)*L101)</f>
        <v>1</v>
      </c>
      <c r="AE101" s="259">
        <f>AA101*AC101*T101/AD101 / AF903</f>
        <v>0</v>
      </c>
      <c r="AF101" s="68"/>
      <c r="AG101" s="64"/>
      <c r="AH101" s="56"/>
    </row>
    <row r="102" spans="2:34" x14ac:dyDescent="0.2">
      <c r="B102">
        <v>23439</v>
      </c>
      <c r="C102" t="s">
        <v>1386</v>
      </c>
      <c r="D102" t="str">
        <f>_xll.BDP(C102,$D$12)</f>
        <v>EUR</v>
      </c>
      <c r="E102" t="s">
        <v>1387</v>
      </c>
      <c r="F102" s="99">
        <f>_xll.BDP(C102,$F$12)</f>
        <v>11.67</v>
      </c>
      <c r="G102" s="99">
        <f>_xll.BDP(C102,$G$12)</f>
        <v>11.66</v>
      </c>
      <c r="H102" s="100">
        <f t="shared" si="62"/>
        <v>-9.9999999999997868E-3</v>
      </c>
      <c r="I102" s="101">
        <f t="shared" si="63"/>
        <v>-8.5689802913451477E-2</v>
      </c>
      <c r="J102" s="102">
        <v>0</v>
      </c>
      <c r="K102" t="str">
        <f>CONCATENATE(D903,D102, " Curncy")</f>
        <v>EUREUR Curncy</v>
      </c>
      <c r="L102">
        <f>IF(D102 = D903,1,_xll.BDP(K102,$L$12))</f>
        <v>1</v>
      </c>
      <c r="M102" s="247">
        <f>IF(D102 = D903,1,_xll.BDP(K102,$M$12)*L102)</f>
        <v>1</v>
      </c>
      <c r="N102" s="104">
        <f t="shared" si="64"/>
        <v>0</v>
      </c>
      <c r="O102" s="253">
        <f>N102 / Y903</f>
        <v>0</v>
      </c>
      <c r="P102" s="140">
        <f t="shared" si="65"/>
        <v>0</v>
      </c>
      <c r="Q102" s="255">
        <f>P102 / Y903*100</f>
        <v>0</v>
      </c>
      <c r="R102" s="106">
        <f t="shared" si="66"/>
        <v>0</v>
      </c>
      <c r="S102" s="255">
        <f t="shared" si="67"/>
        <v>0</v>
      </c>
      <c r="T102">
        <f t="shared" si="68"/>
        <v>1</v>
      </c>
      <c r="U102">
        <v>0</v>
      </c>
      <c r="V102">
        <v>1</v>
      </c>
      <c r="W102" s="105">
        <f t="shared" si="69"/>
        <v>0</v>
      </c>
      <c r="X102" s="105">
        <f t="shared" si="70"/>
        <v>0</v>
      </c>
      <c r="Y102" s="141"/>
      <c r="Z102" s="107">
        <f>_xll.BDH(C102,$Z$12,$D$1,$D$1)</f>
        <v>11.55</v>
      </c>
      <c r="AA102" s="107">
        <f t="shared" si="71"/>
        <v>0.11999999999999922</v>
      </c>
      <c r="AB102" s="117">
        <f t="shared" si="72"/>
        <v>1.0389610389610322</v>
      </c>
      <c r="AC102" s="109">
        <v>0</v>
      </c>
      <c r="AD102" s="110">
        <f>IF(D102 = D903,1,_xll.BDP(K102,$AD$12)*L102)</f>
        <v>1</v>
      </c>
      <c r="AE102" s="259">
        <f>AA102*AC102*T102/AD102 / AF903</f>
        <v>0</v>
      </c>
      <c r="AF102" s="142"/>
      <c r="AG102" s="64"/>
      <c r="AH102" s="56"/>
    </row>
    <row r="103" spans="2:34" x14ac:dyDescent="0.2">
      <c r="B103">
        <v>3110</v>
      </c>
      <c r="C103" t="s">
        <v>440</v>
      </c>
      <c r="D103" t="str">
        <f>_xll.BDP(C103,$D$12)</f>
        <v>EUR</v>
      </c>
      <c r="E103" t="s">
        <v>474</v>
      </c>
      <c r="F103" s="99">
        <f>_xll.BDP(C103,$F$12)</f>
        <v>9.7379999999999995</v>
      </c>
      <c r="G103" s="99">
        <f>_xll.BDP(C103,$G$12)</f>
        <v>9.6460000000000008</v>
      </c>
      <c r="H103" s="100">
        <f t="shared" si="62"/>
        <v>-9.1999999999998749E-2</v>
      </c>
      <c r="I103" s="101">
        <f t="shared" si="63"/>
        <v>-0.94475251591701337</v>
      </c>
      <c r="J103" s="102">
        <v>0</v>
      </c>
      <c r="K103" t="str">
        <f>CONCATENATE(D903,D103, " Curncy")</f>
        <v>EUREUR Curncy</v>
      </c>
      <c r="L103">
        <f>IF(D103 = D903,1,_xll.BDP(K103,$L$12))</f>
        <v>1</v>
      </c>
      <c r="M103" s="247">
        <f>IF(D103 = D903,1,_xll.BDP(K103,$M$12)*L103)</f>
        <v>1</v>
      </c>
      <c r="N103" s="104">
        <f t="shared" si="64"/>
        <v>0</v>
      </c>
      <c r="O103" s="253">
        <f>N103 / Y903</f>
        <v>0</v>
      </c>
      <c r="P103" s="140">
        <f t="shared" si="65"/>
        <v>0</v>
      </c>
      <c r="Q103" s="255">
        <f>P103 / Y903*100</f>
        <v>0</v>
      </c>
      <c r="R103" s="106">
        <f t="shared" si="66"/>
        <v>0</v>
      </c>
      <c r="S103" s="255">
        <f t="shared" si="67"/>
        <v>0</v>
      </c>
      <c r="T103">
        <f t="shared" si="68"/>
        <v>1</v>
      </c>
      <c r="U103">
        <v>0</v>
      </c>
      <c r="V103">
        <v>1</v>
      </c>
      <c r="W103" s="105">
        <f t="shared" si="69"/>
        <v>0</v>
      </c>
      <c r="X103" s="105">
        <f t="shared" si="70"/>
        <v>0</v>
      </c>
      <c r="Y103" s="65"/>
      <c r="Z103" s="107">
        <f>_xll.BDH(C103,$Z$12,$D$1,$D$1)</f>
        <v>9.7260000000000009</v>
      </c>
      <c r="AA103" s="107">
        <f t="shared" si="71"/>
        <v>1.1999999999998678E-2</v>
      </c>
      <c r="AB103" s="117">
        <f t="shared" si="72"/>
        <v>0.12338062924119554</v>
      </c>
      <c r="AC103" s="109">
        <v>0</v>
      </c>
      <c r="AD103" s="110">
        <f>IF(D103 = D903,1,_xll.BDP(K103,$AD$12)*L103)</f>
        <v>1</v>
      </c>
      <c r="AE103" s="259">
        <f>AA103*AC103*T103/AD103 / AF903</f>
        <v>0</v>
      </c>
      <c r="AF103" s="68"/>
      <c r="AG103" s="64"/>
      <c r="AH103" s="56"/>
    </row>
    <row r="104" spans="2:34" x14ac:dyDescent="0.2">
      <c r="B104">
        <v>1593</v>
      </c>
      <c r="C104" t="s">
        <v>441</v>
      </c>
      <c r="D104" t="str">
        <f>_xll.BDP(C104,$D$12)</f>
        <v>EUR</v>
      </c>
      <c r="E104" t="s">
        <v>475</v>
      </c>
      <c r="F104" s="99">
        <f>_xll.BDP(C104,$F$12)</f>
        <v>50.47</v>
      </c>
      <c r="G104" s="99">
        <f>_xll.BDP(C104,$G$12)</f>
        <v>50.44</v>
      </c>
      <c r="H104" s="100">
        <f t="shared" si="62"/>
        <v>-3.0000000000001137E-2</v>
      </c>
      <c r="I104" s="101">
        <f t="shared" si="63"/>
        <v>-5.944125222904921E-2</v>
      </c>
      <c r="J104" s="102">
        <v>0</v>
      </c>
      <c r="K104" t="str">
        <f>CONCATENATE(D903,D104, " Curncy")</f>
        <v>EUREUR Curncy</v>
      </c>
      <c r="L104">
        <f>IF(D104 = D903,1,_xll.BDP(K104,$L$12))</f>
        <v>1</v>
      </c>
      <c r="M104" s="247">
        <f>IF(D104 = D903,1,_xll.BDP(K104,$M$12)*L104)</f>
        <v>1</v>
      </c>
      <c r="N104" s="104">
        <f t="shared" si="64"/>
        <v>0</v>
      </c>
      <c r="O104" s="253">
        <f>N104 / Y903</f>
        <v>0</v>
      </c>
      <c r="P104" s="140">
        <f t="shared" si="65"/>
        <v>0</v>
      </c>
      <c r="Q104" s="255">
        <f>P104 / Y903*100</f>
        <v>0</v>
      </c>
      <c r="R104" s="106">
        <f t="shared" si="66"/>
        <v>0</v>
      </c>
      <c r="S104" s="255">
        <f t="shared" si="67"/>
        <v>0</v>
      </c>
      <c r="T104">
        <f t="shared" si="68"/>
        <v>1</v>
      </c>
      <c r="U104">
        <v>0</v>
      </c>
      <c r="V104">
        <v>1</v>
      </c>
      <c r="W104" s="105">
        <f t="shared" si="69"/>
        <v>0</v>
      </c>
      <c r="X104" s="105">
        <f t="shared" si="70"/>
        <v>0</v>
      </c>
      <c r="Y104" s="65"/>
      <c r="Z104" s="107">
        <f>_xll.BDH(C104,$Z$12,$D$1,$D$1)</f>
        <v>50.47</v>
      </c>
      <c r="AA104" s="107">
        <f t="shared" si="71"/>
        <v>0</v>
      </c>
      <c r="AB104" s="117">
        <f t="shared" si="72"/>
        <v>0</v>
      </c>
      <c r="AC104" s="109">
        <v>0</v>
      </c>
      <c r="AD104" s="110">
        <f>IF(D104 = D903,1,_xll.BDP(K104,$AD$12)*L104)</f>
        <v>1</v>
      </c>
      <c r="AE104" s="259">
        <f>AA104*AC104*T104/AD104 / AF903</f>
        <v>0</v>
      </c>
      <c r="AF104" s="68"/>
      <c r="AG104" s="64"/>
      <c r="AH104" s="56"/>
    </row>
    <row r="105" spans="2:34" x14ac:dyDescent="0.2">
      <c r="B105">
        <v>19900</v>
      </c>
      <c r="C105" t="s">
        <v>442</v>
      </c>
      <c r="D105" t="str">
        <f>_xll.BDP(C105,$D$12)</f>
        <v>EUR</v>
      </c>
      <c r="E105" t="s">
        <v>476</v>
      </c>
      <c r="F105" s="99">
        <f>_xll.BDP(C105,$F$12)</f>
        <v>36.29</v>
      </c>
      <c r="G105" s="99">
        <f>_xll.BDP(C105,$G$12)</f>
        <v>35.575000000000003</v>
      </c>
      <c r="H105" s="100">
        <f t="shared" si="62"/>
        <v>-0.71499999999999631</v>
      </c>
      <c r="I105" s="101">
        <f t="shared" si="63"/>
        <v>-1.9702397354643051</v>
      </c>
      <c r="J105" s="102">
        <v>0</v>
      </c>
      <c r="K105" t="str">
        <f>CONCATENATE(D903,D105, " Curncy")</f>
        <v>EUREUR Curncy</v>
      </c>
      <c r="L105">
        <f>IF(D105 = D903,1,_xll.BDP(K105,$L$12))</f>
        <v>1</v>
      </c>
      <c r="M105" s="247">
        <f>IF(D105 = D903,1,_xll.BDP(K105,$M$12)*L105)</f>
        <v>1</v>
      </c>
      <c r="N105" s="104">
        <f t="shared" si="64"/>
        <v>0</v>
      </c>
      <c r="O105" s="253">
        <f>N105 / Y903</f>
        <v>0</v>
      </c>
      <c r="P105" s="140">
        <f t="shared" si="65"/>
        <v>0</v>
      </c>
      <c r="Q105" s="255">
        <f>P105 / Y903*100</f>
        <v>0</v>
      </c>
      <c r="R105" s="106">
        <f t="shared" si="66"/>
        <v>0</v>
      </c>
      <c r="S105" s="255">
        <f t="shared" si="67"/>
        <v>0</v>
      </c>
      <c r="T105">
        <f t="shared" si="68"/>
        <v>1</v>
      </c>
      <c r="U105">
        <v>0</v>
      </c>
      <c r="V105">
        <v>1</v>
      </c>
      <c r="W105" s="105">
        <f t="shared" si="69"/>
        <v>0</v>
      </c>
      <c r="X105" s="105">
        <f t="shared" si="70"/>
        <v>0</v>
      </c>
      <c r="Y105" s="65"/>
      <c r="Z105" s="107">
        <f>_xll.BDH(C105,$Z$12,$D$1,$D$1)</f>
        <v>36.234999999999999</v>
      </c>
      <c r="AA105" s="107">
        <f t="shared" si="71"/>
        <v>5.4999999999999716E-2</v>
      </c>
      <c r="AB105" s="117">
        <f t="shared" si="72"/>
        <v>0.15178694632261547</v>
      </c>
      <c r="AC105" s="109">
        <v>0</v>
      </c>
      <c r="AD105" s="110">
        <f>IF(D105 = D903,1,_xll.BDP(K105,$AD$12)*L105)</f>
        <v>1</v>
      </c>
      <c r="AE105" s="259">
        <f>AA105*AC105*T105/AD105 / AF903</f>
        <v>0</v>
      </c>
      <c r="AF105" s="68"/>
      <c r="AG105" s="64"/>
      <c r="AH105" s="56"/>
    </row>
    <row r="106" spans="2:34" x14ac:dyDescent="0.2">
      <c r="B106">
        <v>4275</v>
      </c>
      <c r="C106" t="s">
        <v>165</v>
      </c>
      <c r="D106" t="str">
        <f>_xll.BDP(C106,$D$12)</f>
        <v>EUR</v>
      </c>
      <c r="E106" t="s">
        <v>310</v>
      </c>
      <c r="F106" s="99">
        <f>_xll.BDP(C106,$F$12)</f>
        <v>53.16</v>
      </c>
      <c r="G106" s="99">
        <f>_xll.BDP(C106,$G$12)</f>
        <v>53.28</v>
      </c>
      <c r="H106" s="100">
        <f t="shared" si="62"/>
        <v>0.12000000000000455</v>
      </c>
      <c r="I106" s="101">
        <f t="shared" si="63"/>
        <v>0.22573363431152099</v>
      </c>
      <c r="J106" s="102">
        <v>0</v>
      </c>
      <c r="K106" t="str">
        <f>CONCATENATE(D903,D106, " Curncy")</f>
        <v>EUREUR Curncy</v>
      </c>
      <c r="L106">
        <f>IF(D106 = D903,1,_xll.BDP(K106,$L$12))</f>
        <v>1</v>
      </c>
      <c r="M106" s="247">
        <f>IF(D106 = D903,1,_xll.BDP(K106,$M$12)*L106)</f>
        <v>1</v>
      </c>
      <c r="N106" s="104">
        <f t="shared" si="64"/>
        <v>0</v>
      </c>
      <c r="O106" s="253">
        <f>N106 / Y903</f>
        <v>0</v>
      </c>
      <c r="P106" s="140">
        <f t="shared" si="65"/>
        <v>0</v>
      </c>
      <c r="Q106" s="255">
        <f>P106 / Y903*100</f>
        <v>0</v>
      </c>
      <c r="R106" s="106">
        <f t="shared" si="66"/>
        <v>0</v>
      </c>
      <c r="S106" s="255">
        <f t="shared" si="67"/>
        <v>0</v>
      </c>
      <c r="T106">
        <f t="shared" si="68"/>
        <v>1</v>
      </c>
      <c r="U106">
        <v>0</v>
      </c>
      <c r="V106">
        <v>1</v>
      </c>
      <c r="W106" s="105">
        <f t="shared" si="69"/>
        <v>0</v>
      </c>
      <c r="X106" s="105">
        <f t="shared" si="70"/>
        <v>0</v>
      </c>
      <c r="Y106" s="65"/>
      <c r="Z106" s="107">
        <f>_xll.BDH(C106,$Z$12,$D$1,$D$1)</f>
        <v>52.82</v>
      </c>
      <c r="AA106" s="107">
        <f t="shared" si="71"/>
        <v>0.33999999999999631</v>
      </c>
      <c r="AB106" s="117">
        <f t="shared" si="72"/>
        <v>0.64369556985989451</v>
      </c>
      <c r="AC106" s="109">
        <v>0</v>
      </c>
      <c r="AD106" s="110">
        <f>IF(D106 = D903,1,_xll.BDP(K106,$AD$12)*L106)</f>
        <v>1</v>
      </c>
      <c r="AE106" s="259">
        <f>AA106*AC106*T106/AD106 / AF903</f>
        <v>0</v>
      </c>
      <c r="AF106" s="68"/>
      <c r="AG106" s="64"/>
      <c r="AH106" s="56"/>
    </row>
    <row r="107" spans="2:34" x14ac:dyDescent="0.2">
      <c r="B107">
        <v>3987</v>
      </c>
      <c r="C107" t="s">
        <v>1234</v>
      </c>
      <c r="D107" t="str">
        <f>_xll.BDP(C107,$D$12)</f>
        <v>EUR</v>
      </c>
      <c r="E107" t="s">
        <v>309</v>
      </c>
      <c r="F107" s="99">
        <f>_xll.BDP(C107,$F$12)</f>
        <v>175.2</v>
      </c>
      <c r="G107" s="99">
        <f>_xll.BDP(C107,$G$12)</f>
        <v>176.6</v>
      </c>
      <c r="H107" s="100">
        <f t="shared" si="62"/>
        <v>1.4000000000000057</v>
      </c>
      <c r="I107" s="101">
        <f t="shared" si="63"/>
        <v>0.79908675799087081</v>
      </c>
      <c r="J107" s="102">
        <v>0</v>
      </c>
      <c r="K107" t="str">
        <f>CONCATENATE(D903,D107, " Curncy")</f>
        <v>EUREUR Curncy</v>
      </c>
      <c r="L107">
        <f>IF(D107 = D903,1,_xll.BDP(K107,$L$12))</f>
        <v>1</v>
      </c>
      <c r="M107" s="247">
        <f>IF(D107 = D903,1,_xll.BDP(K107,$M$12)*L107)</f>
        <v>1</v>
      </c>
      <c r="N107" s="104">
        <f t="shared" si="64"/>
        <v>0</v>
      </c>
      <c r="O107" s="253">
        <f>N107 / Y903</f>
        <v>0</v>
      </c>
      <c r="P107" s="140">
        <f t="shared" si="65"/>
        <v>0</v>
      </c>
      <c r="Q107" s="255">
        <f>P107 / Y903*100</f>
        <v>0</v>
      </c>
      <c r="R107" s="106">
        <f t="shared" si="66"/>
        <v>0</v>
      </c>
      <c r="S107" s="255">
        <f t="shared" si="67"/>
        <v>0</v>
      </c>
      <c r="T107">
        <f t="shared" si="68"/>
        <v>1</v>
      </c>
      <c r="U107">
        <v>0</v>
      </c>
      <c r="V107">
        <v>1</v>
      </c>
      <c r="W107" s="105">
        <f t="shared" si="69"/>
        <v>0</v>
      </c>
      <c r="X107" s="105">
        <f t="shared" si="70"/>
        <v>0</v>
      </c>
      <c r="Y107" s="65"/>
      <c r="Z107" s="107">
        <f>_xll.BDH(C107,$Z$12,$D$1,$D$1)</f>
        <v>174.75</v>
      </c>
      <c r="AA107" s="107">
        <f t="shared" si="71"/>
        <v>0.44999999999998863</v>
      </c>
      <c r="AB107" s="117">
        <f t="shared" si="72"/>
        <v>0.2575107296137274</v>
      </c>
      <c r="AC107" s="109">
        <v>0</v>
      </c>
      <c r="AD107" s="110">
        <f>IF(D107 = D903,1,_xll.BDP(K107,$AD$12)*L107)</f>
        <v>1</v>
      </c>
      <c r="AE107" s="259">
        <f>AA107*AC107*T107/AD107 / AF903</f>
        <v>0</v>
      </c>
      <c r="AF107" s="68"/>
      <c r="AG107" s="64"/>
      <c r="AH107" s="56"/>
    </row>
    <row r="108" spans="2:34" x14ac:dyDescent="0.2">
      <c r="B108">
        <v>23543</v>
      </c>
      <c r="C108" t="s">
        <v>164</v>
      </c>
      <c r="D108" t="str">
        <f>_xll.BDP(C108,$D$12)</f>
        <v>EUR</v>
      </c>
      <c r="E108" t="s">
        <v>308</v>
      </c>
      <c r="F108" s="99">
        <f>_xll.BDP(C108,$F$12)</f>
        <v>68.260000000000005</v>
      </c>
      <c r="G108" s="99">
        <f>_xll.BDP(C108,$G$12)</f>
        <v>68.36</v>
      </c>
      <c r="H108" s="100">
        <f t="shared" si="62"/>
        <v>9.9999999999994316E-2</v>
      </c>
      <c r="I108" s="101">
        <f t="shared" si="63"/>
        <v>0.14649868151185808</v>
      </c>
      <c r="J108" s="102">
        <v>0</v>
      </c>
      <c r="K108" t="str">
        <f>CONCATENATE(D903,D108, " Curncy")</f>
        <v>EUREUR Curncy</v>
      </c>
      <c r="L108">
        <f>IF(D108 = D903,1,_xll.BDP(K108,$L$12))</f>
        <v>1</v>
      </c>
      <c r="M108" s="247">
        <f>IF(D108 = D903,1,_xll.BDP(K108,$M$12)*L108)</f>
        <v>1</v>
      </c>
      <c r="N108" s="104">
        <f t="shared" si="64"/>
        <v>0</v>
      </c>
      <c r="O108" s="253">
        <f>N108 / Y903</f>
        <v>0</v>
      </c>
      <c r="P108" s="140">
        <f t="shared" si="65"/>
        <v>0</v>
      </c>
      <c r="Q108" s="255">
        <f>P108 / Y903*100</f>
        <v>0</v>
      </c>
      <c r="R108" s="106">
        <f t="shared" si="66"/>
        <v>0</v>
      </c>
      <c r="S108" s="255">
        <f t="shared" si="67"/>
        <v>0</v>
      </c>
      <c r="T108">
        <f t="shared" si="68"/>
        <v>1</v>
      </c>
      <c r="U108">
        <v>0</v>
      </c>
      <c r="V108">
        <v>1</v>
      </c>
      <c r="W108" s="105">
        <f t="shared" si="69"/>
        <v>0</v>
      </c>
      <c r="X108" s="105">
        <f t="shared" si="70"/>
        <v>0</v>
      </c>
      <c r="Y108" s="65"/>
      <c r="Z108" s="107">
        <f>_xll.BDH(C108,$Z$12,$D$1,$D$1)</f>
        <v>68.599999999999994</v>
      </c>
      <c r="AA108" s="107">
        <f t="shared" si="71"/>
        <v>-0.3399999999999892</v>
      </c>
      <c r="AB108" s="117">
        <f t="shared" si="72"/>
        <v>-0.49562682215741866</v>
      </c>
      <c r="AC108" s="109">
        <v>0</v>
      </c>
      <c r="AD108" s="110">
        <f>IF(D108 = D903,1,_xll.BDP(K108,$AD$12)*L108)</f>
        <v>1</v>
      </c>
      <c r="AE108" s="259">
        <f>AA108*AC108*T108/AD108 / AF903</f>
        <v>0</v>
      </c>
      <c r="AF108" s="68"/>
      <c r="AG108" s="64"/>
      <c r="AH108" s="56"/>
    </row>
    <row r="109" spans="2:34" x14ac:dyDescent="0.2">
      <c r="B109">
        <v>6870</v>
      </c>
      <c r="C109" t="s">
        <v>443</v>
      </c>
      <c r="D109" t="str">
        <f>_xll.BDP(C109,$D$12)</f>
        <v>EUR</v>
      </c>
      <c r="E109" t="s">
        <v>477</v>
      </c>
      <c r="F109" s="99">
        <f>_xll.BDP(C109,$F$12)</f>
        <v>70.86</v>
      </c>
      <c r="G109" s="99">
        <f>_xll.BDP(C109,$G$12)</f>
        <v>71.3</v>
      </c>
      <c r="H109" s="100">
        <f t="shared" si="62"/>
        <v>0.43999999999999773</v>
      </c>
      <c r="I109" s="101">
        <f t="shared" si="63"/>
        <v>0.6209427039232257</v>
      </c>
      <c r="J109" s="102">
        <v>0</v>
      </c>
      <c r="K109" t="str">
        <f>CONCATENATE(D903,D109, " Curncy")</f>
        <v>EUREUR Curncy</v>
      </c>
      <c r="L109">
        <f>IF(D109 = D903,1,_xll.BDP(K109,$L$12))</f>
        <v>1</v>
      </c>
      <c r="M109" s="247">
        <f>IF(D109 = D903,1,_xll.BDP(K109,$M$12)*L109)</f>
        <v>1</v>
      </c>
      <c r="N109" s="104">
        <f t="shared" si="64"/>
        <v>0</v>
      </c>
      <c r="O109" s="253">
        <f>N109 / Y903</f>
        <v>0</v>
      </c>
      <c r="P109" s="140">
        <f t="shared" si="65"/>
        <v>0</v>
      </c>
      <c r="Q109" s="255">
        <f>P109 / Y903*100</f>
        <v>0</v>
      </c>
      <c r="R109" s="106">
        <f t="shared" si="66"/>
        <v>0</v>
      </c>
      <c r="S109" s="255">
        <f t="shared" si="67"/>
        <v>0</v>
      </c>
      <c r="T109">
        <f t="shared" si="68"/>
        <v>1</v>
      </c>
      <c r="U109">
        <v>0</v>
      </c>
      <c r="V109">
        <v>1</v>
      </c>
      <c r="W109" s="105">
        <f t="shared" si="69"/>
        <v>0</v>
      </c>
      <c r="X109" s="105">
        <f t="shared" si="70"/>
        <v>0</v>
      </c>
      <c r="Y109" s="65"/>
      <c r="Z109" s="107">
        <f>_xll.BDH(C109,$Z$12,$D$1,$D$1)</f>
        <v>71.16</v>
      </c>
      <c r="AA109" s="107">
        <f t="shared" si="71"/>
        <v>-0.29999999999999716</v>
      </c>
      <c r="AB109" s="117">
        <f t="shared" si="72"/>
        <v>-0.42158516020235687</v>
      </c>
      <c r="AC109" s="109">
        <v>0</v>
      </c>
      <c r="AD109" s="110">
        <f>IF(D109 = D903,1,_xll.BDP(K109,$AD$12)*L109)</f>
        <v>1</v>
      </c>
      <c r="AE109" s="259">
        <f>AA109*AC109*T109/AD109 / AF903</f>
        <v>0</v>
      </c>
      <c r="AF109" s="68"/>
      <c r="AG109" s="64"/>
      <c r="AH109" s="56"/>
    </row>
    <row r="110" spans="2:34" ht="12" customHeight="1" x14ac:dyDescent="0.2">
      <c r="B110">
        <v>6335</v>
      </c>
      <c r="C110" t="s">
        <v>1733</v>
      </c>
      <c r="D110" t="str">
        <f>_xll.BDP(C110,$D$12)</f>
        <v>EUR</v>
      </c>
      <c r="E110" t="s">
        <v>1734</v>
      </c>
      <c r="F110" s="99">
        <f>_xll.BDP(C110,$F$12)</f>
        <v>16.059999999999999</v>
      </c>
      <c r="G110" s="99">
        <f>_xll.BDP(C110,$G$12)</f>
        <v>15.945</v>
      </c>
      <c r="H110" s="100">
        <f t="shared" si="62"/>
        <v>-0.11499999999999844</v>
      </c>
      <c r="I110" s="101">
        <f t="shared" si="63"/>
        <v>-0.71606475716063789</v>
      </c>
      <c r="J110" s="102">
        <v>0</v>
      </c>
      <c r="K110" t="str">
        <f>CONCATENATE(D903,D110, " Curncy")</f>
        <v>EUREUR Curncy</v>
      </c>
      <c r="L110">
        <f>IF(D110 = D903,1,_xll.BDP(K110,$L$12))</f>
        <v>1</v>
      </c>
      <c r="M110" s="247">
        <f>IF(D110 = D903,1,_xll.BDP(K110,$M$12)*L110)</f>
        <v>1</v>
      </c>
      <c r="N110" s="104">
        <f t="shared" si="64"/>
        <v>0</v>
      </c>
      <c r="O110" s="253">
        <f>N110 / Y903</f>
        <v>0</v>
      </c>
      <c r="P110" s="140">
        <f t="shared" si="65"/>
        <v>0</v>
      </c>
      <c r="Q110" s="255">
        <f>P110 / Y903*100</f>
        <v>0</v>
      </c>
      <c r="R110" s="106">
        <f t="shared" si="66"/>
        <v>0</v>
      </c>
      <c r="S110" s="255">
        <f t="shared" si="67"/>
        <v>0</v>
      </c>
      <c r="T110">
        <f t="shared" si="68"/>
        <v>1</v>
      </c>
      <c r="U110">
        <v>0</v>
      </c>
      <c r="V110">
        <v>1</v>
      </c>
      <c r="W110" s="105">
        <f t="shared" si="69"/>
        <v>0</v>
      </c>
      <c r="X110" s="105">
        <f t="shared" si="70"/>
        <v>0</v>
      </c>
      <c r="Z110" s="107">
        <f>_xll.BDH(C110,$Z$12,$D$1,$D$1)</f>
        <v>16.05</v>
      </c>
      <c r="AA110" s="107">
        <f t="shared" si="71"/>
        <v>9.9999999999980105E-3</v>
      </c>
      <c r="AB110" s="117">
        <f t="shared" si="72"/>
        <v>6.2305295950143363E-2</v>
      </c>
      <c r="AC110" s="109">
        <v>0</v>
      </c>
      <c r="AD110" s="110">
        <f>IF(D110 = D903,1,_xll.BDP(K110,$AD$12)*L110)</f>
        <v>1</v>
      </c>
      <c r="AE110" s="259">
        <f>AA110*AC110*T110/AD110 / AF903</f>
        <v>0</v>
      </c>
      <c r="AF110" s="111"/>
      <c r="AG110" s="64"/>
      <c r="AH110" s="56"/>
    </row>
    <row r="111" spans="2:34" x14ac:dyDescent="0.2">
      <c r="B111">
        <v>21079</v>
      </c>
      <c r="C111" t="s">
        <v>163</v>
      </c>
      <c r="D111" t="str">
        <f>_xll.BDP(C111,$D$12)</f>
        <v>EUR</v>
      </c>
      <c r="E111" t="s">
        <v>307</v>
      </c>
      <c r="F111" s="99">
        <f>_xll.BDP(C111,$F$12)</f>
        <v>1478.5</v>
      </c>
      <c r="G111" s="99">
        <f>_xll.BDP(C111,$G$12)</f>
        <v>1498</v>
      </c>
      <c r="H111" s="100">
        <f t="shared" si="62"/>
        <v>19.5</v>
      </c>
      <c r="I111" s="101">
        <f t="shared" si="63"/>
        <v>1.3189042948934731</v>
      </c>
      <c r="J111" s="102">
        <v>0</v>
      </c>
      <c r="K111" t="str">
        <f>CONCATENATE(D903,D111, " Curncy")</f>
        <v>EUREUR Curncy</v>
      </c>
      <c r="L111">
        <f>IF(D111 = D903,1,_xll.BDP(K111,$L$12))</f>
        <v>1</v>
      </c>
      <c r="M111" s="247">
        <f>IF(D111 = D903,1,_xll.BDP(K111,$M$12)*L111)</f>
        <v>1</v>
      </c>
      <c r="N111" s="104">
        <f t="shared" si="64"/>
        <v>0</v>
      </c>
      <c r="O111" s="253">
        <f>N111 / Y903</f>
        <v>0</v>
      </c>
      <c r="P111" s="140">
        <f t="shared" si="65"/>
        <v>0</v>
      </c>
      <c r="Q111" s="255">
        <f>P111 / Y903*100</f>
        <v>0</v>
      </c>
      <c r="R111" s="106">
        <f t="shared" si="66"/>
        <v>0</v>
      </c>
      <c r="S111" s="255">
        <f t="shared" si="67"/>
        <v>0</v>
      </c>
      <c r="T111">
        <f t="shared" si="68"/>
        <v>1</v>
      </c>
      <c r="U111">
        <v>0</v>
      </c>
      <c r="V111">
        <v>1</v>
      </c>
      <c r="W111" s="105">
        <f t="shared" si="69"/>
        <v>0</v>
      </c>
      <c r="X111" s="105">
        <f t="shared" si="70"/>
        <v>0</v>
      </c>
      <c r="Y111" s="65"/>
      <c r="Z111" s="107">
        <f>_xll.BDH(C111,$Z$12,$D$1,$D$1)</f>
        <v>1487</v>
      </c>
      <c r="AA111" s="107">
        <f t="shared" si="71"/>
        <v>-8.5</v>
      </c>
      <c r="AB111" s="117">
        <f t="shared" si="72"/>
        <v>-0.57162071284465366</v>
      </c>
      <c r="AC111" s="109">
        <v>0</v>
      </c>
      <c r="AD111" s="110">
        <f>IF(D111 = D903,1,_xll.BDP(K111,$AD$12)*L111)</f>
        <v>1</v>
      </c>
      <c r="AE111" s="259">
        <f>AA111*AC111*T111/AD111 / AF903</f>
        <v>0</v>
      </c>
      <c r="AF111" s="68"/>
      <c r="AG111" s="64"/>
      <c r="AH111" s="56"/>
    </row>
    <row r="112" spans="2:34" x14ac:dyDescent="0.2">
      <c r="B112">
        <v>4317</v>
      </c>
      <c r="C112" t="s">
        <v>162</v>
      </c>
      <c r="D112" t="str">
        <f>_xll.BDP(C112,$D$12)</f>
        <v>EUR</v>
      </c>
      <c r="E112" t="s">
        <v>306</v>
      </c>
      <c r="F112" s="99">
        <f>_xll.BDP(C112,$F$12)</f>
        <v>17.45</v>
      </c>
      <c r="G112" s="99">
        <f>_xll.BDP(C112,$G$12)</f>
        <v>17.07</v>
      </c>
      <c r="H112" s="100">
        <f t="shared" si="62"/>
        <v>-0.37999999999999901</v>
      </c>
      <c r="I112" s="101">
        <f t="shared" si="63"/>
        <v>-2.1776504297994217</v>
      </c>
      <c r="J112" s="102">
        <v>0</v>
      </c>
      <c r="K112" t="str">
        <f>CONCATENATE(D903,D112, " Curncy")</f>
        <v>EUREUR Curncy</v>
      </c>
      <c r="L112">
        <f>IF(D112 = D903,1,_xll.BDP(K112,$L$12))</f>
        <v>1</v>
      </c>
      <c r="M112" s="247">
        <f>IF(D112 = D903,1,_xll.BDP(K112,$M$12)*L112)</f>
        <v>1</v>
      </c>
      <c r="N112" s="104">
        <f t="shared" si="64"/>
        <v>0</v>
      </c>
      <c r="O112" s="253">
        <f>N112 / Y903</f>
        <v>0</v>
      </c>
      <c r="P112" s="140">
        <f t="shared" si="65"/>
        <v>0</v>
      </c>
      <c r="Q112" s="255">
        <f>P112 / Y903*100</f>
        <v>0</v>
      </c>
      <c r="R112" s="106">
        <f t="shared" si="66"/>
        <v>0</v>
      </c>
      <c r="S112" s="255">
        <f t="shared" si="67"/>
        <v>0</v>
      </c>
      <c r="T112">
        <f t="shared" si="68"/>
        <v>1</v>
      </c>
      <c r="U112">
        <v>0</v>
      </c>
      <c r="V112">
        <v>1</v>
      </c>
      <c r="W112" s="105">
        <f t="shared" si="69"/>
        <v>0</v>
      </c>
      <c r="X112" s="105">
        <f t="shared" si="70"/>
        <v>0</v>
      </c>
      <c r="Y112" s="65"/>
      <c r="Z112" s="107">
        <f>_xll.BDH(C112,$Z$12,$D$1,$D$1)</f>
        <v>17.190000000000001</v>
      </c>
      <c r="AA112" s="107">
        <f t="shared" si="71"/>
        <v>0.25999999999999801</v>
      </c>
      <c r="AB112" s="117">
        <f t="shared" si="72"/>
        <v>1.5125072716695636</v>
      </c>
      <c r="AC112" s="109">
        <v>0</v>
      </c>
      <c r="AD112" s="110">
        <f>IF(D112 = D903,1,_xll.BDP(K112,$AD$12)*L112)</f>
        <v>1</v>
      </c>
      <c r="AE112" s="259">
        <f>AA112*AC112*T112/AD112 / AF903</f>
        <v>0</v>
      </c>
      <c r="AF112" s="68"/>
      <c r="AG112" s="64"/>
      <c r="AH112" s="56"/>
    </row>
    <row r="113" spans="2:34" x14ac:dyDescent="0.2">
      <c r="B113">
        <v>2184</v>
      </c>
      <c r="C113" t="s">
        <v>444</v>
      </c>
      <c r="D113" t="str">
        <f>_xll.BDP(C113,$D$12)</f>
        <v>EUR</v>
      </c>
      <c r="E113" t="s">
        <v>478</v>
      </c>
      <c r="F113" s="99">
        <f>_xll.BDP(C113,$F$12)</f>
        <v>545.29999999999995</v>
      </c>
      <c r="G113" s="99">
        <f>_xll.BDP(C113,$G$12)</f>
        <v>545.9</v>
      </c>
      <c r="H113" s="100">
        <f t="shared" si="62"/>
        <v>0.60000000000002274</v>
      </c>
      <c r="I113" s="101">
        <f t="shared" si="63"/>
        <v>0.11003117549972911</v>
      </c>
      <c r="J113" s="102">
        <v>-6437</v>
      </c>
      <c r="K113" t="str">
        <f>CONCATENATE(D903,D113, " Curncy")</f>
        <v>EUREUR Curncy</v>
      </c>
      <c r="L113">
        <f>IF(D113 = D903,1,_xll.BDP(K113,$L$12))</f>
        <v>1</v>
      </c>
      <c r="M113" s="247">
        <f>IF(D113 = D903,1,_xll.BDP(K113,$M$12)*L113)</f>
        <v>1</v>
      </c>
      <c r="N113" s="104">
        <f t="shared" si="64"/>
        <v>-3862.2000000001462</v>
      </c>
      <c r="O113" s="253">
        <f>N113 / Y903</f>
        <v>-1.1889332074447195E-5</v>
      </c>
      <c r="P113" s="140">
        <f t="shared" si="65"/>
        <v>-3513958.3</v>
      </c>
      <c r="Q113" s="255">
        <f>P113 / Y903*100</f>
        <v>-1.0817310632400794</v>
      </c>
      <c r="R113" s="106">
        <f t="shared" si="66"/>
        <v>-1.0817310632400794</v>
      </c>
      <c r="S113" s="255">
        <f t="shared" si="67"/>
        <v>0</v>
      </c>
      <c r="T113">
        <f t="shared" si="68"/>
        <v>1</v>
      </c>
      <c r="U113">
        <v>0</v>
      </c>
      <c r="V113">
        <v>1</v>
      </c>
      <c r="W113" s="105">
        <f t="shared" si="69"/>
        <v>0</v>
      </c>
      <c r="X113" s="105">
        <f t="shared" si="70"/>
        <v>0</v>
      </c>
      <c r="Y113" s="65"/>
      <c r="Z113" s="107">
        <f>_xll.BDH(C113,$Z$12,$D$1,$D$1)</f>
        <v>547.70000000000005</v>
      </c>
      <c r="AA113" s="107">
        <f t="shared" si="71"/>
        <v>-2.4000000000000909</v>
      </c>
      <c r="AB113" s="117">
        <f t="shared" si="72"/>
        <v>-0.43819609275152283</v>
      </c>
      <c r="AC113" s="109">
        <v>-6437</v>
      </c>
      <c r="AD113" s="110">
        <f>IF(D113 = D903,1,_xll.BDP(K113,$AD$12)*L113)</f>
        <v>1</v>
      </c>
      <c r="AE113" s="259">
        <f>AA113*AC113*T113/AD113 / AF903</f>
        <v>4.6861299931145638E-5</v>
      </c>
      <c r="AF113" s="68"/>
      <c r="AG113" s="64"/>
      <c r="AH113" s="56"/>
    </row>
    <row r="114" spans="2:34" x14ac:dyDescent="0.2">
      <c r="B114">
        <v>3349</v>
      </c>
      <c r="C114" t="s">
        <v>446</v>
      </c>
      <c r="D114" t="str">
        <f>_xll.BDP(C114,$D$12)</f>
        <v>EUR</v>
      </c>
      <c r="E114" t="s">
        <v>480</v>
      </c>
      <c r="F114" s="99">
        <f>_xll.BDP(C114,$F$12)</f>
        <v>19.16</v>
      </c>
      <c r="G114" s="99">
        <f>_xll.BDP(C114,$G$12)</f>
        <v>19.149999999999999</v>
      </c>
      <c r="H114" s="100">
        <f t="shared" si="62"/>
        <v>-1.0000000000001563E-2</v>
      </c>
      <c r="I114" s="101">
        <f t="shared" si="63"/>
        <v>-5.2192066805853671E-2</v>
      </c>
      <c r="J114" s="102">
        <v>0</v>
      </c>
      <c r="K114" t="str">
        <f>CONCATENATE(D903,D114, " Curncy")</f>
        <v>EUREUR Curncy</v>
      </c>
      <c r="L114">
        <f>IF(D114 = D903,1,_xll.BDP(K114,$L$12))</f>
        <v>1</v>
      </c>
      <c r="M114" s="247">
        <f>IF(D114 = D903,1,_xll.BDP(K114,$M$12)*L114)</f>
        <v>1</v>
      </c>
      <c r="N114" s="104">
        <f t="shared" si="64"/>
        <v>0</v>
      </c>
      <c r="O114" s="253">
        <f>N114 / Y903</f>
        <v>0</v>
      </c>
      <c r="P114" s="140">
        <f t="shared" si="65"/>
        <v>0</v>
      </c>
      <c r="Q114" s="255">
        <f>P114 / Y903*100</f>
        <v>0</v>
      </c>
      <c r="R114" s="106">
        <f t="shared" si="66"/>
        <v>0</v>
      </c>
      <c r="S114" s="255">
        <f t="shared" si="67"/>
        <v>0</v>
      </c>
      <c r="T114">
        <f t="shared" si="68"/>
        <v>1</v>
      </c>
      <c r="U114">
        <v>0</v>
      </c>
      <c r="V114">
        <v>1</v>
      </c>
      <c r="W114" s="105">
        <f t="shared" si="69"/>
        <v>0</v>
      </c>
      <c r="X114" s="105">
        <f t="shared" si="70"/>
        <v>0</v>
      </c>
      <c r="Y114" s="65"/>
      <c r="Z114" s="107">
        <f>_xll.BDH(C114,$Z$12,$D$1,$D$1)</f>
        <v>19.16</v>
      </c>
      <c r="AA114" s="107">
        <f t="shared" si="71"/>
        <v>0</v>
      </c>
      <c r="AB114" s="117">
        <f t="shared" si="72"/>
        <v>0</v>
      </c>
      <c r="AC114" s="109">
        <v>0</v>
      </c>
      <c r="AD114" s="110">
        <f>IF(D114 = D903,1,_xll.BDP(K114,$AD$12)*L114)</f>
        <v>1</v>
      </c>
      <c r="AE114" s="259">
        <f>AA114*AC114*T114/AD114 / AF903</f>
        <v>0</v>
      </c>
      <c r="AF114" s="68"/>
      <c r="AG114" s="64"/>
      <c r="AH114" s="56"/>
    </row>
    <row r="115" spans="2:34" x14ac:dyDescent="0.2">
      <c r="B115">
        <v>2608</v>
      </c>
      <c r="C115" t="s">
        <v>447</v>
      </c>
      <c r="D115" t="str">
        <f>_xll.BDP(C115,$D$12)</f>
        <v>EUR</v>
      </c>
      <c r="E115" t="s">
        <v>481</v>
      </c>
      <c r="F115" s="99">
        <f>_xll.BDP(C115,$F$12)</f>
        <v>80.16</v>
      </c>
      <c r="G115" s="99">
        <f>_xll.BDP(C115,$G$12)</f>
        <v>79.400000000000006</v>
      </c>
      <c r="H115" s="100">
        <f t="shared" si="62"/>
        <v>-0.75999999999999091</v>
      </c>
      <c r="I115" s="101">
        <f t="shared" si="63"/>
        <v>-0.9481037924151583</v>
      </c>
      <c r="J115" s="102">
        <v>0</v>
      </c>
      <c r="K115" t="str">
        <f>CONCATENATE(D903,D115, " Curncy")</f>
        <v>EUREUR Curncy</v>
      </c>
      <c r="L115">
        <f>IF(D115 = D903,1,_xll.BDP(K115,$L$12))</f>
        <v>1</v>
      </c>
      <c r="M115" s="247">
        <f>IF(D115 = D903,1,_xll.BDP(K115,$M$12)*L115)</f>
        <v>1</v>
      </c>
      <c r="N115" s="104">
        <f t="shared" si="64"/>
        <v>0</v>
      </c>
      <c r="O115" s="253">
        <f>N115 / Y903</f>
        <v>0</v>
      </c>
      <c r="P115" s="140">
        <f t="shared" si="65"/>
        <v>0</v>
      </c>
      <c r="Q115" s="255">
        <f>P115 / Y903*100</f>
        <v>0</v>
      </c>
      <c r="R115" s="106">
        <f t="shared" si="66"/>
        <v>0</v>
      </c>
      <c r="S115" s="255">
        <f t="shared" si="67"/>
        <v>0</v>
      </c>
      <c r="T115">
        <f t="shared" si="68"/>
        <v>1</v>
      </c>
      <c r="U115">
        <v>0</v>
      </c>
      <c r="V115">
        <v>1</v>
      </c>
      <c r="W115" s="105">
        <f t="shared" si="69"/>
        <v>0</v>
      </c>
      <c r="X115" s="105">
        <f t="shared" si="70"/>
        <v>0</v>
      </c>
      <c r="Y115" s="65"/>
      <c r="Z115" s="107">
        <f>_xll.BDH(C115,$Z$12,$D$1,$D$1)</f>
        <v>79.959999999999994</v>
      </c>
      <c r="AA115" s="107">
        <f t="shared" si="71"/>
        <v>0.20000000000000284</v>
      </c>
      <c r="AB115" s="117">
        <f t="shared" si="72"/>
        <v>0.2501250625312692</v>
      </c>
      <c r="AC115" s="109">
        <v>0</v>
      </c>
      <c r="AD115" s="110">
        <f>IF(D115 = D903,1,_xll.BDP(K115,$AD$12)*L115)</f>
        <v>1</v>
      </c>
      <c r="AE115" s="259">
        <f>AA115*AC115*T115/AD115 / AF903</f>
        <v>0</v>
      </c>
      <c r="AF115" s="68"/>
      <c r="AG115" s="64"/>
      <c r="AH115" s="56"/>
    </row>
    <row r="116" spans="2:34" x14ac:dyDescent="0.2">
      <c r="B116">
        <v>2183</v>
      </c>
      <c r="C116" t="s">
        <v>448</v>
      </c>
      <c r="D116" t="str">
        <f>_xll.BDP(C116,$D$12)</f>
        <v>EUR</v>
      </c>
      <c r="E116" t="s">
        <v>482</v>
      </c>
      <c r="F116" s="99">
        <f>_xll.BDP(C116,$F$12)</f>
        <v>350.25</v>
      </c>
      <c r="G116" s="99">
        <f>_xll.BDP(C116,$G$12)</f>
        <v>353.25</v>
      </c>
      <c r="H116" s="100">
        <f t="shared" si="62"/>
        <v>3</v>
      </c>
      <c r="I116" s="101">
        <f t="shared" si="63"/>
        <v>0.85653104925053536</v>
      </c>
      <c r="J116" s="102">
        <v>0</v>
      </c>
      <c r="K116" t="str">
        <f>CONCATENATE(D903,D116, " Curncy")</f>
        <v>EUREUR Curncy</v>
      </c>
      <c r="L116">
        <f>IF(D116 = D903,1,_xll.BDP(K116,$L$12))</f>
        <v>1</v>
      </c>
      <c r="M116" s="247">
        <f>IF(D116 = D903,1,_xll.BDP(K116,$M$12)*L116)</f>
        <v>1</v>
      </c>
      <c r="N116" s="104">
        <f t="shared" si="64"/>
        <v>0</v>
      </c>
      <c r="O116" s="253">
        <f>N116 / Y903</f>
        <v>0</v>
      </c>
      <c r="P116" s="140">
        <f t="shared" si="65"/>
        <v>0</v>
      </c>
      <c r="Q116" s="255">
        <f>P116 / Y903*100</f>
        <v>0</v>
      </c>
      <c r="R116" s="106">
        <f t="shared" si="66"/>
        <v>0</v>
      </c>
      <c r="S116" s="255">
        <f t="shared" si="67"/>
        <v>0</v>
      </c>
      <c r="T116">
        <f t="shared" si="68"/>
        <v>1</v>
      </c>
      <c r="U116">
        <v>0</v>
      </c>
      <c r="V116">
        <v>1</v>
      </c>
      <c r="W116" s="105">
        <f t="shared" si="69"/>
        <v>0</v>
      </c>
      <c r="X116" s="105">
        <f t="shared" si="70"/>
        <v>0</v>
      </c>
      <c r="Y116" s="65"/>
      <c r="Z116" s="107">
        <f>_xll.BDH(C116,$Z$12,$D$1,$D$1)</f>
        <v>351.3</v>
      </c>
      <c r="AA116" s="107">
        <f t="shared" si="71"/>
        <v>-1.0500000000000114</v>
      </c>
      <c r="AB116" s="117">
        <f t="shared" si="72"/>
        <v>-0.29888983774551986</v>
      </c>
      <c r="AC116" s="109">
        <v>0</v>
      </c>
      <c r="AD116" s="110">
        <f>IF(D116 = D903,1,_xll.BDP(K116,$AD$12)*L116)</f>
        <v>1</v>
      </c>
      <c r="AE116" s="259">
        <f>AA116*AC116*T116/AD116 / AF903</f>
        <v>0</v>
      </c>
      <c r="AF116" s="68"/>
      <c r="AG116" s="64"/>
      <c r="AH116" s="56"/>
    </row>
    <row r="117" spans="2:34" x14ac:dyDescent="0.2">
      <c r="B117">
        <v>2291</v>
      </c>
      <c r="C117" t="s">
        <v>445</v>
      </c>
      <c r="D117" t="str">
        <f>_xll.BDP(C117,$D$12)</f>
        <v>EUR</v>
      </c>
      <c r="E117" t="s">
        <v>479</v>
      </c>
      <c r="F117" s="99">
        <f>_xll.BDP(C117,$F$12)</f>
        <v>700.2</v>
      </c>
      <c r="G117" s="99">
        <f>_xll.BDP(C117,$G$12)</f>
        <v>699.6</v>
      </c>
      <c r="H117" s="100">
        <f t="shared" si="62"/>
        <v>-0.60000000000002274</v>
      </c>
      <c r="I117" s="101">
        <f t="shared" si="63"/>
        <v>-8.5689802913456542E-2</v>
      </c>
      <c r="J117" s="102">
        <v>-6542</v>
      </c>
      <c r="K117" t="str">
        <f>CONCATENATE(D903,D117, " Curncy")</f>
        <v>EUREUR Curncy</v>
      </c>
      <c r="L117">
        <f>IF(D117 = D903,1,_xll.BDP(K117,$L$12))</f>
        <v>1</v>
      </c>
      <c r="M117" s="247">
        <f>IF(D117 = D903,1,_xll.BDP(K117,$M$12)*L117)</f>
        <v>1</v>
      </c>
      <c r="N117" s="104">
        <f t="shared" si="64"/>
        <v>3925.200000000149</v>
      </c>
      <c r="O117" s="253">
        <f>N117 / Y903</f>
        <v>1.208327022386726E-5</v>
      </c>
      <c r="P117" s="140">
        <f t="shared" si="65"/>
        <v>-4576783.2</v>
      </c>
      <c r="Q117" s="255">
        <f>P117 / Y903*100</f>
        <v>-1.4089093081028692</v>
      </c>
      <c r="R117" s="106">
        <f t="shared" si="66"/>
        <v>-1.4089093081028692</v>
      </c>
      <c r="S117" s="255">
        <f t="shared" si="67"/>
        <v>0</v>
      </c>
      <c r="T117">
        <f t="shared" si="68"/>
        <v>1</v>
      </c>
      <c r="U117">
        <v>0</v>
      </c>
      <c r="V117">
        <v>1</v>
      </c>
      <c r="W117" s="105">
        <f t="shared" si="69"/>
        <v>1.208327022386726E-5</v>
      </c>
      <c r="X117" s="105">
        <f t="shared" si="70"/>
        <v>0</v>
      </c>
      <c r="Y117" s="65"/>
      <c r="Z117" s="107">
        <f>_xll.BDH(C117,$Z$12,$D$1,$D$1)</f>
        <v>702.2</v>
      </c>
      <c r="AA117" s="107">
        <f t="shared" si="71"/>
        <v>-2</v>
      </c>
      <c r="AB117" s="117">
        <f t="shared" si="72"/>
        <v>-0.28481913984619767</v>
      </c>
      <c r="AC117" s="109">
        <v>-6542</v>
      </c>
      <c r="AD117" s="110">
        <f>IF(D117 = D903,1,_xll.BDP(K117,$AD$12)*L117)</f>
        <v>1</v>
      </c>
      <c r="AE117" s="259">
        <f>AA117*AC117*T117/AD117 / AF903</f>
        <v>3.9688082459419911E-5</v>
      </c>
      <c r="AF117" s="68"/>
      <c r="AG117" s="64"/>
      <c r="AH117" s="56"/>
    </row>
    <row r="118" spans="2:34" x14ac:dyDescent="0.2">
      <c r="B118">
        <v>719</v>
      </c>
      <c r="C118" t="s">
        <v>161</v>
      </c>
      <c r="D118" t="str">
        <f>_xll.BDP(C118,$D$12)</f>
        <v>EUR</v>
      </c>
      <c r="E118" t="s">
        <v>305</v>
      </c>
      <c r="F118" s="99">
        <f>_xll.BDP(C118,$F$12)</f>
        <v>9.93</v>
      </c>
      <c r="G118" s="99">
        <f>_xll.BDP(C118,$G$12)</f>
        <v>9.8989999999999991</v>
      </c>
      <c r="H118" s="100">
        <f t="shared" ref="H118:H149" si="73">IF(OR(OR(G118="#N/A N/A",G118="#N/A Real Time"),OR(F118="#N/A N/A",F118="#N/A Real Time")),0,  G118 - F118)</f>
        <v>-3.1000000000000583E-2</v>
      </c>
      <c r="I118" s="101">
        <f t="shared" ref="I118:I149" si="74">IF(OR(F118=0,F118="#N/A N/A"),0,H118 / F118*100)</f>
        <v>-0.31218529707956277</v>
      </c>
      <c r="J118" s="102">
        <v>0</v>
      </c>
      <c r="K118" t="str">
        <f>CONCATENATE(D903,D118, " Curncy")</f>
        <v>EUREUR Curncy</v>
      </c>
      <c r="L118">
        <f>IF(D118 = D903,1,_xll.BDP(K118,$L$12))</f>
        <v>1</v>
      </c>
      <c r="M118" s="247">
        <f>IF(D118 = D903,1,_xll.BDP(K118,$M$12)*L118)</f>
        <v>1</v>
      </c>
      <c r="N118" s="104">
        <f t="shared" ref="N118:N149" si="75">H118*J118*T118/M118</f>
        <v>0</v>
      </c>
      <c r="O118" s="253">
        <f>N118 / Y903</f>
        <v>0</v>
      </c>
      <c r="P118" s="140">
        <f t="shared" ref="P118:P142" si="76">IF(OR(OR(J118=0,G118 = "#N/A N/A"),G118="#N/A Real Time"),0,G118*J118*T118/M118)</f>
        <v>0</v>
      </c>
      <c r="Q118" s="255">
        <f>P118 / Y903*100</f>
        <v>0</v>
      </c>
      <c r="R118" s="106">
        <f t="shared" ref="R118:R149" si="77">IF(Q118&lt;0,Q118,0)</f>
        <v>0</v>
      </c>
      <c r="S118" s="255">
        <f t="shared" ref="S118:S142" si="78">IF(Q118&gt;0,Q118,0)</f>
        <v>0</v>
      </c>
      <c r="T118">
        <f t="shared" ref="T118:T142" si="79">IF(EXACT(D118,UPPER(D118)),1,0.01)/V118</f>
        <v>1</v>
      </c>
      <c r="U118">
        <v>0</v>
      </c>
      <c r="V118">
        <v>1</v>
      </c>
      <c r="W118" s="105">
        <f t="shared" ref="W118:W142" si="80">IF(AND(Q118&lt;0,O118&gt;0),O118,0)</f>
        <v>0</v>
      </c>
      <c r="X118" s="105">
        <f t="shared" ref="X118:X142" si="81">IF(AND(Q118&gt;0,O118&gt;0),O118,0)</f>
        <v>0</v>
      </c>
      <c r="Y118" s="65"/>
      <c r="Z118" s="107">
        <f>_xll.BDH(C118,$Z$12,$D$1,$D$1)</f>
        <v>9.9280000000000008</v>
      </c>
      <c r="AA118" s="107">
        <f t="shared" ref="AA118:AA149" si="82">IF(OR(OR(F118="#N/A N/A",F118="#N/A Real Time"),OR(Z118="#N/A N/A",Z118="#N/A Real Time")),0,  F118 - Z118)</f>
        <v>1.9999999999988916E-3</v>
      </c>
      <c r="AB118" s="117">
        <f t="shared" ref="AB118:AB149" si="83">IF(OR(Z118=0,Z118="#N/A N/A"),0,AA118 / Z118*100)</f>
        <v>2.0145044319086338E-2</v>
      </c>
      <c r="AC118" s="109">
        <v>0</v>
      </c>
      <c r="AD118" s="110">
        <f>IF(D118 = D903,1,_xll.BDP(K118,$AD$12)*L118)</f>
        <v>1</v>
      </c>
      <c r="AE118" s="259">
        <f>AA118*AC118*T118/AD118 / AF903</f>
        <v>0</v>
      </c>
      <c r="AF118" s="68"/>
      <c r="AG118" s="64"/>
      <c r="AH118" s="56"/>
    </row>
    <row r="119" spans="2:34" x14ac:dyDescent="0.2">
      <c r="B119">
        <v>2397</v>
      </c>
      <c r="C119" t="s">
        <v>450</v>
      </c>
      <c r="D119" t="str">
        <f>_xll.BDP(C119,$D$12)</f>
        <v>EUR</v>
      </c>
      <c r="E119" t="s">
        <v>484</v>
      </c>
      <c r="F119" s="99">
        <f>_xll.BDP(C119,$F$12)</f>
        <v>186.9</v>
      </c>
      <c r="G119" s="99">
        <f>_xll.BDP(C119,$G$12)</f>
        <v>187</v>
      </c>
      <c r="H119" s="100">
        <f t="shared" si="73"/>
        <v>9.9999999999994316E-2</v>
      </c>
      <c r="I119" s="101">
        <f t="shared" si="74"/>
        <v>5.3504547886567319E-2</v>
      </c>
      <c r="J119" s="102">
        <v>0</v>
      </c>
      <c r="K119" t="str">
        <f>CONCATENATE(D903,D119, " Curncy")</f>
        <v>EUREUR Curncy</v>
      </c>
      <c r="L119">
        <f>IF(D119 = D903,1,_xll.BDP(K119,$L$12))</f>
        <v>1</v>
      </c>
      <c r="M119" s="247">
        <f>IF(D119 = D903,1,_xll.BDP(K119,$M$12)*L119)</f>
        <v>1</v>
      </c>
      <c r="N119" s="104">
        <f t="shared" si="75"/>
        <v>0</v>
      </c>
      <c r="O119" s="253">
        <f>N119 / Y903</f>
        <v>0</v>
      </c>
      <c r="P119" s="140">
        <f t="shared" si="76"/>
        <v>0</v>
      </c>
      <c r="Q119" s="255">
        <f>P119 / Y903*100</f>
        <v>0</v>
      </c>
      <c r="R119" s="106">
        <f t="shared" si="77"/>
        <v>0</v>
      </c>
      <c r="S119" s="255">
        <f t="shared" si="78"/>
        <v>0</v>
      </c>
      <c r="T119">
        <f t="shared" si="79"/>
        <v>1</v>
      </c>
      <c r="U119">
        <v>0</v>
      </c>
      <c r="V119">
        <v>1</v>
      </c>
      <c r="W119" s="105">
        <f t="shared" si="80"/>
        <v>0</v>
      </c>
      <c r="X119" s="105">
        <f t="shared" si="81"/>
        <v>0</v>
      </c>
      <c r="Y119" s="65"/>
      <c r="Z119" s="107">
        <f>_xll.BDH(C119,$Z$12,$D$1,$D$1)</f>
        <v>190.65</v>
      </c>
      <c r="AA119" s="107">
        <f t="shared" si="82"/>
        <v>-3.75</v>
      </c>
      <c r="AB119" s="117">
        <f t="shared" si="83"/>
        <v>-1.9669551534225018</v>
      </c>
      <c r="AC119" s="109">
        <v>0</v>
      </c>
      <c r="AD119" s="110">
        <f>IF(D119 = D903,1,_xll.BDP(K119,$AD$12)*L119)</f>
        <v>1</v>
      </c>
      <c r="AE119" s="259">
        <f>AA119*AC119*T119/AD119 / AF903</f>
        <v>0</v>
      </c>
      <c r="AF119" s="68"/>
      <c r="AG119" s="64"/>
      <c r="AH119" s="56"/>
    </row>
    <row r="120" spans="2:34" x14ac:dyDescent="0.2">
      <c r="B120">
        <v>7168</v>
      </c>
      <c r="C120" t="s">
        <v>160</v>
      </c>
      <c r="D120" t="str">
        <f>_xll.BDP(C120,$D$12)</f>
        <v>EUR</v>
      </c>
      <c r="E120" t="s">
        <v>304</v>
      </c>
      <c r="F120" s="99">
        <f>_xll.BDP(C120,$F$12)</f>
        <v>161.5</v>
      </c>
      <c r="G120" s="99">
        <f>_xll.BDP(C120,$G$12)</f>
        <v>161.19999999999999</v>
      </c>
      <c r="H120" s="100">
        <f t="shared" si="73"/>
        <v>-0.30000000000001137</v>
      </c>
      <c r="I120" s="101">
        <f t="shared" si="74"/>
        <v>-0.18575851393189557</v>
      </c>
      <c r="J120" s="102">
        <v>0</v>
      </c>
      <c r="K120" t="str">
        <f>CONCATENATE(D903,D120, " Curncy")</f>
        <v>EUREUR Curncy</v>
      </c>
      <c r="L120">
        <f>IF(D120 = D903,1,_xll.BDP(K120,$L$12))</f>
        <v>1</v>
      </c>
      <c r="M120" s="247">
        <f>IF(D120 = D903,1,_xll.BDP(K120,$M$12)*L120)</f>
        <v>1</v>
      </c>
      <c r="N120" s="104">
        <f t="shared" si="75"/>
        <v>0</v>
      </c>
      <c r="O120" s="253">
        <f>N120 / Y903</f>
        <v>0</v>
      </c>
      <c r="P120" s="140">
        <f t="shared" si="76"/>
        <v>0</v>
      </c>
      <c r="Q120" s="255">
        <f>P120 / Y903*100</f>
        <v>0</v>
      </c>
      <c r="R120" s="106">
        <f t="shared" si="77"/>
        <v>0</v>
      </c>
      <c r="S120" s="255">
        <f t="shared" si="78"/>
        <v>0</v>
      </c>
      <c r="T120">
        <f t="shared" si="79"/>
        <v>1</v>
      </c>
      <c r="U120">
        <v>0</v>
      </c>
      <c r="V120">
        <v>1</v>
      </c>
      <c r="W120" s="105">
        <f t="shared" si="80"/>
        <v>0</v>
      </c>
      <c r="X120" s="105">
        <f t="shared" si="81"/>
        <v>0</v>
      </c>
      <c r="Y120" s="65"/>
      <c r="Z120" s="107">
        <f>_xll.BDH(C120,$Z$12,$D$1,$D$1)</f>
        <v>163.1</v>
      </c>
      <c r="AA120" s="107">
        <f t="shared" si="82"/>
        <v>-1.5999999999999943</v>
      </c>
      <c r="AB120" s="117">
        <f t="shared" si="83"/>
        <v>-0.98099325567136375</v>
      </c>
      <c r="AC120" s="109">
        <v>0</v>
      </c>
      <c r="AD120" s="110">
        <f>IF(D120 = D903,1,_xll.BDP(K120,$AD$12)*L120)</f>
        <v>1</v>
      </c>
      <c r="AE120" s="259">
        <f>AA120*AC120*T120/AD120 / AF903</f>
        <v>0</v>
      </c>
      <c r="AF120" s="68"/>
      <c r="AG120" s="64"/>
      <c r="AH120" s="56"/>
    </row>
    <row r="121" spans="2:34" x14ac:dyDescent="0.2">
      <c r="B121">
        <v>348</v>
      </c>
      <c r="C121" t="s">
        <v>451</v>
      </c>
      <c r="D121" t="str">
        <f>_xll.BDP(C121,$D$12)</f>
        <v>EUR</v>
      </c>
      <c r="E121" t="s">
        <v>485</v>
      </c>
      <c r="F121" s="99">
        <f>_xll.BDP(C121,$F$12)</f>
        <v>33.770000000000003</v>
      </c>
      <c r="G121" s="99">
        <f>_xll.BDP(C121,$G$12)</f>
        <v>33.35</v>
      </c>
      <c r="H121" s="100">
        <f t="shared" si="73"/>
        <v>-0.42000000000000171</v>
      </c>
      <c r="I121" s="101">
        <f t="shared" si="74"/>
        <v>-1.243707432632519</v>
      </c>
      <c r="J121" s="102">
        <v>0</v>
      </c>
      <c r="K121" t="str">
        <f>CONCATENATE(D903,D121, " Curncy")</f>
        <v>EUREUR Curncy</v>
      </c>
      <c r="L121">
        <f>IF(D121 = D903,1,_xll.BDP(K121,$L$12))</f>
        <v>1</v>
      </c>
      <c r="M121" s="247">
        <f>IF(D121 = D903,1,_xll.BDP(K121,$M$12)*L121)</f>
        <v>1</v>
      </c>
      <c r="N121" s="104">
        <f t="shared" si="75"/>
        <v>0</v>
      </c>
      <c r="O121" s="253">
        <f>N121 / Y903</f>
        <v>0</v>
      </c>
      <c r="P121" s="140">
        <f t="shared" si="76"/>
        <v>0</v>
      </c>
      <c r="Q121" s="255">
        <f>P121 / Y903*100</f>
        <v>0</v>
      </c>
      <c r="R121" s="106">
        <f t="shared" si="77"/>
        <v>0</v>
      </c>
      <c r="S121" s="255">
        <f t="shared" si="78"/>
        <v>0</v>
      </c>
      <c r="T121">
        <f t="shared" si="79"/>
        <v>1</v>
      </c>
      <c r="U121">
        <v>0</v>
      </c>
      <c r="V121">
        <v>1</v>
      </c>
      <c r="W121" s="105">
        <f t="shared" si="80"/>
        <v>0</v>
      </c>
      <c r="X121" s="105">
        <f t="shared" si="81"/>
        <v>0</v>
      </c>
      <c r="Y121" s="65"/>
      <c r="Z121" s="107">
        <f>_xll.BDH(C121,$Z$12,$D$1,$D$1)</f>
        <v>34.255000000000003</v>
      </c>
      <c r="AA121" s="107">
        <f t="shared" si="82"/>
        <v>-0.48499999999999943</v>
      </c>
      <c r="AB121" s="117">
        <f t="shared" si="83"/>
        <v>-1.4158517004816797</v>
      </c>
      <c r="AC121" s="109">
        <v>0</v>
      </c>
      <c r="AD121" s="110">
        <f>IF(D121 = D903,1,_xll.BDP(K121,$AD$12)*L121)</f>
        <v>1</v>
      </c>
      <c r="AE121" s="259">
        <f>AA121*AC121*T121/AD121 / AF903</f>
        <v>0</v>
      </c>
      <c r="AF121" s="68"/>
      <c r="AG121" s="64"/>
      <c r="AH121" s="56"/>
    </row>
    <row r="122" spans="2:34" x14ac:dyDescent="0.2">
      <c r="B122">
        <v>2548</v>
      </c>
      <c r="C122" t="s">
        <v>452</v>
      </c>
      <c r="D122" t="str">
        <f>_xll.BDP(C122,$D$12)</f>
        <v>EUR</v>
      </c>
      <c r="E122" t="s">
        <v>486</v>
      </c>
      <c r="F122" s="99">
        <f>_xll.BDP(C122,$F$12)</f>
        <v>18.739999999999998</v>
      </c>
      <c r="G122" s="99">
        <f>_xll.BDP(C122,$G$12)</f>
        <v>18.45</v>
      </c>
      <c r="H122" s="100">
        <f t="shared" si="73"/>
        <v>-0.28999999999999915</v>
      </c>
      <c r="I122" s="101">
        <f t="shared" si="74"/>
        <v>-1.547491995731052</v>
      </c>
      <c r="J122" s="102">
        <v>0</v>
      </c>
      <c r="K122" t="str">
        <f>CONCATENATE(D903,D122, " Curncy")</f>
        <v>EUREUR Curncy</v>
      </c>
      <c r="L122">
        <f>IF(D122 = D903,1,_xll.BDP(K122,$L$12))</f>
        <v>1</v>
      </c>
      <c r="M122" s="247">
        <f>IF(D122 = D903,1,_xll.BDP(K122,$M$12)*L122)</f>
        <v>1</v>
      </c>
      <c r="N122" s="104">
        <f t="shared" si="75"/>
        <v>0</v>
      </c>
      <c r="O122" s="253">
        <f>N122 / Y903</f>
        <v>0</v>
      </c>
      <c r="P122" s="140">
        <f t="shared" si="76"/>
        <v>0</v>
      </c>
      <c r="Q122" s="255">
        <f>P122 / Y903*100</f>
        <v>0</v>
      </c>
      <c r="R122" s="106">
        <f t="shared" si="77"/>
        <v>0</v>
      </c>
      <c r="S122" s="255">
        <f t="shared" si="78"/>
        <v>0</v>
      </c>
      <c r="T122">
        <f t="shared" si="79"/>
        <v>1</v>
      </c>
      <c r="U122">
        <v>0</v>
      </c>
      <c r="V122">
        <v>1</v>
      </c>
      <c r="W122" s="105">
        <f t="shared" si="80"/>
        <v>0</v>
      </c>
      <c r="X122" s="105">
        <f t="shared" si="81"/>
        <v>0</v>
      </c>
      <c r="Y122" s="65"/>
      <c r="Z122" s="107">
        <f>_xll.BDH(C122,$Z$12,$D$1,$D$1)</f>
        <v>18.524999999999999</v>
      </c>
      <c r="AA122" s="107">
        <f t="shared" si="82"/>
        <v>0.21499999999999986</v>
      </c>
      <c r="AB122" s="117">
        <f t="shared" si="83"/>
        <v>1.1605937921727389</v>
      </c>
      <c r="AC122" s="109">
        <v>0</v>
      </c>
      <c r="AD122" s="110">
        <f>IF(D122 = D903,1,_xll.BDP(K122,$AD$12)*L122)</f>
        <v>1</v>
      </c>
      <c r="AE122" s="259">
        <f>AA122*AC122*T122/AD122 / AF903</f>
        <v>0</v>
      </c>
      <c r="AF122" s="68"/>
      <c r="AG122" s="64"/>
      <c r="AH122" s="56"/>
    </row>
    <row r="123" spans="2:34" x14ac:dyDescent="0.2">
      <c r="B123">
        <v>3918</v>
      </c>
      <c r="C123" t="s">
        <v>454</v>
      </c>
      <c r="D123" t="str">
        <f>_xll.BDP(C123,$D$12)</f>
        <v>EUR</v>
      </c>
      <c r="E123" t="s">
        <v>488</v>
      </c>
      <c r="F123" s="99">
        <f>_xll.BDP(C123,$F$12)</f>
        <v>87.54</v>
      </c>
      <c r="G123" s="99">
        <f>_xll.BDP(C123,$G$12)</f>
        <v>87.96</v>
      </c>
      <c r="H123" s="100">
        <f t="shared" si="73"/>
        <v>0.41999999999998749</v>
      </c>
      <c r="I123" s="101">
        <f t="shared" si="74"/>
        <v>0.47978067169292604</v>
      </c>
      <c r="J123" s="102">
        <v>0</v>
      </c>
      <c r="K123" t="str">
        <f>CONCATENATE(D903,D123, " Curncy")</f>
        <v>EUREUR Curncy</v>
      </c>
      <c r="L123">
        <f>IF(D123 = D903,1,_xll.BDP(K123,$L$12))</f>
        <v>1</v>
      </c>
      <c r="M123" s="247">
        <f>IF(D123 = D903,1,_xll.BDP(K123,$M$12)*L123)</f>
        <v>1</v>
      </c>
      <c r="N123" s="104">
        <f t="shared" si="75"/>
        <v>0</v>
      </c>
      <c r="O123" s="253">
        <f>N123 / Y903</f>
        <v>0</v>
      </c>
      <c r="P123" s="140">
        <f t="shared" si="76"/>
        <v>0</v>
      </c>
      <c r="Q123" s="255">
        <f>P123 / Y903*100</f>
        <v>0</v>
      </c>
      <c r="R123" s="106">
        <f t="shared" si="77"/>
        <v>0</v>
      </c>
      <c r="S123" s="255">
        <f t="shared" si="78"/>
        <v>0</v>
      </c>
      <c r="T123">
        <f t="shared" si="79"/>
        <v>1</v>
      </c>
      <c r="U123">
        <v>0</v>
      </c>
      <c r="V123">
        <v>1</v>
      </c>
      <c r="W123" s="105">
        <f t="shared" si="80"/>
        <v>0</v>
      </c>
      <c r="X123" s="105">
        <f t="shared" si="81"/>
        <v>0</v>
      </c>
      <c r="Y123" s="65"/>
      <c r="Z123" s="107">
        <f>_xll.BDH(C123,$Z$12,$D$1,$D$1)</f>
        <v>87</v>
      </c>
      <c r="AA123" s="107">
        <f t="shared" si="82"/>
        <v>0.54000000000000625</v>
      </c>
      <c r="AB123" s="117">
        <f t="shared" si="83"/>
        <v>0.62068965517242092</v>
      </c>
      <c r="AC123" s="109">
        <v>0</v>
      </c>
      <c r="AD123" s="110">
        <f>IF(D123 = D903,1,_xll.BDP(K123,$AD$12)*L123)</f>
        <v>1</v>
      </c>
      <c r="AE123" s="259">
        <f>AA123*AC123*T123/AD123 / AF903</f>
        <v>0</v>
      </c>
      <c r="AF123" s="68"/>
      <c r="AG123" s="64"/>
      <c r="AH123" s="56"/>
    </row>
    <row r="124" spans="2:34" x14ac:dyDescent="0.2">
      <c r="B124">
        <v>1575</v>
      </c>
      <c r="C124" t="s">
        <v>159</v>
      </c>
      <c r="D124" t="str">
        <f>_xll.BDP(C124,$D$12)</f>
        <v>EUR</v>
      </c>
      <c r="E124" t="s">
        <v>303</v>
      </c>
      <c r="F124" s="99">
        <f>_xll.BDP(C124,$F$12)</f>
        <v>55.8</v>
      </c>
      <c r="G124" s="99">
        <f>_xll.BDP(C124,$G$12)</f>
        <v>55</v>
      </c>
      <c r="H124" s="100">
        <f t="shared" si="73"/>
        <v>-0.79999999999999716</v>
      </c>
      <c r="I124" s="101">
        <f t="shared" si="74"/>
        <v>-1.4336917562723963</v>
      </c>
      <c r="J124" s="102">
        <v>12708</v>
      </c>
      <c r="K124" t="str">
        <f>CONCATENATE(D903,D124, " Curncy")</f>
        <v>EUREUR Curncy</v>
      </c>
      <c r="L124">
        <f>IF(D124 = D903,1,_xll.BDP(K124,$L$12))</f>
        <v>1</v>
      </c>
      <c r="M124" s="247">
        <f>IF(D124 = D903,1,_xll.BDP(K124,$M$12)*L124)</f>
        <v>1</v>
      </c>
      <c r="N124" s="104">
        <f t="shared" si="75"/>
        <v>-10166.399999999963</v>
      </c>
      <c r="O124" s="253">
        <f>N124 / Y903</f>
        <v>-3.129607622641369E-5</v>
      </c>
      <c r="P124" s="140">
        <f t="shared" si="76"/>
        <v>698940</v>
      </c>
      <c r="Q124" s="255">
        <f>P124 / Y903*100</f>
        <v>0.21516052405659486</v>
      </c>
      <c r="R124" s="106">
        <f t="shared" si="77"/>
        <v>0</v>
      </c>
      <c r="S124" s="255">
        <f t="shared" si="78"/>
        <v>0.21516052405659486</v>
      </c>
      <c r="T124">
        <f t="shared" si="79"/>
        <v>1</v>
      </c>
      <c r="U124">
        <v>0</v>
      </c>
      <c r="V124">
        <v>1</v>
      </c>
      <c r="W124" s="105">
        <f t="shared" si="80"/>
        <v>0</v>
      </c>
      <c r="X124" s="105">
        <f t="shared" si="81"/>
        <v>0</v>
      </c>
      <c r="Y124" s="65"/>
      <c r="Z124" s="107">
        <f>_xll.BDH(C124,$Z$12,$D$1,$D$1)</f>
        <v>56.9</v>
      </c>
      <c r="AA124" s="107">
        <f t="shared" si="82"/>
        <v>-1.1000000000000014</v>
      </c>
      <c r="AB124" s="117">
        <f t="shared" si="83"/>
        <v>-1.9332161687170502</v>
      </c>
      <c r="AC124" s="109">
        <v>12708</v>
      </c>
      <c r="AD124" s="110">
        <f>IF(D124 = D903,1,_xll.BDP(K124,$AD$12)*L124)</f>
        <v>1</v>
      </c>
      <c r="AE124" s="259">
        <f>AA124*AC124*T124/AD124 / AF903</f>
        <v>-4.2402305646877082E-5</v>
      </c>
      <c r="AF124" s="68"/>
      <c r="AG124" s="64"/>
      <c r="AH124" s="56"/>
    </row>
    <row r="125" spans="2:34" x14ac:dyDescent="0.2">
      <c r="B125">
        <v>1880</v>
      </c>
      <c r="C125" t="s">
        <v>455</v>
      </c>
      <c r="D125" t="str">
        <f>_xll.BDP(C125,$D$12)</f>
        <v>EUR</v>
      </c>
      <c r="E125" t="s">
        <v>489</v>
      </c>
      <c r="F125" s="99">
        <f>_xll.BDP(C125,$F$12)</f>
        <v>142.32</v>
      </c>
      <c r="G125" s="99">
        <f>_xll.BDP(C125,$G$12)</f>
        <v>141.38</v>
      </c>
      <c r="H125" s="100">
        <f t="shared" si="73"/>
        <v>-0.93999999999999773</v>
      </c>
      <c r="I125" s="101">
        <f t="shared" si="74"/>
        <v>-0.66048341765036389</v>
      </c>
      <c r="J125" s="102">
        <v>0</v>
      </c>
      <c r="K125" t="str">
        <f>CONCATENATE(D903,D125, " Curncy")</f>
        <v>EUREUR Curncy</v>
      </c>
      <c r="L125">
        <f>IF(D125 = D903,1,_xll.BDP(K125,$L$12))</f>
        <v>1</v>
      </c>
      <c r="M125" s="247">
        <f>IF(D125 = D903,1,_xll.BDP(K125,$M$12)*L125)</f>
        <v>1</v>
      </c>
      <c r="N125" s="104">
        <f t="shared" si="75"/>
        <v>0</v>
      </c>
      <c r="O125" s="253">
        <f>N125 / Y903</f>
        <v>0</v>
      </c>
      <c r="P125" s="140">
        <f t="shared" si="76"/>
        <v>0</v>
      </c>
      <c r="Q125" s="255">
        <f>P125 / Y903*100</f>
        <v>0</v>
      </c>
      <c r="R125" s="106">
        <f t="shared" si="77"/>
        <v>0</v>
      </c>
      <c r="S125" s="255">
        <f t="shared" si="78"/>
        <v>0</v>
      </c>
      <c r="T125">
        <f t="shared" si="79"/>
        <v>1</v>
      </c>
      <c r="U125">
        <v>0</v>
      </c>
      <c r="V125">
        <v>1</v>
      </c>
      <c r="W125" s="105">
        <f t="shared" si="80"/>
        <v>0</v>
      </c>
      <c r="X125" s="105">
        <f t="shared" si="81"/>
        <v>0</v>
      </c>
      <c r="Y125" s="65"/>
      <c r="Z125" s="107">
        <f>_xll.BDH(C125,$Z$12,$D$1,$D$1)</f>
        <v>142.78</v>
      </c>
      <c r="AA125" s="107">
        <f t="shared" si="82"/>
        <v>-0.46000000000000796</v>
      </c>
      <c r="AB125" s="117">
        <f t="shared" si="83"/>
        <v>-0.32217397394593639</v>
      </c>
      <c r="AC125" s="109">
        <v>0</v>
      </c>
      <c r="AD125" s="110">
        <f>IF(D125 = D903,1,_xll.BDP(K125,$AD$12)*L125)</f>
        <v>1</v>
      </c>
      <c r="AE125" s="259">
        <f>AA125*AC125*T125/AD125 / AF903</f>
        <v>0</v>
      </c>
      <c r="AF125" s="68"/>
      <c r="AG125" s="64"/>
      <c r="AH125" s="56"/>
    </row>
    <row r="126" spans="2:34" x14ac:dyDescent="0.2">
      <c r="B126">
        <v>1416</v>
      </c>
      <c r="C126" t="s">
        <v>456</v>
      </c>
      <c r="D126" t="str">
        <f>_xll.BDP(C126,$D$12)</f>
        <v>EUR</v>
      </c>
      <c r="E126" t="s">
        <v>490</v>
      </c>
      <c r="F126" s="99">
        <f>_xll.BDP(C126,$F$12)</f>
        <v>18.155000000000001</v>
      </c>
      <c r="G126" s="99">
        <f>_xll.BDP(C126,$G$12)</f>
        <v>18.22</v>
      </c>
      <c r="H126" s="100">
        <f t="shared" si="73"/>
        <v>6.4999999999997726E-2</v>
      </c>
      <c r="I126" s="101">
        <f t="shared" si="74"/>
        <v>0.35802809143485387</v>
      </c>
      <c r="J126" s="102">
        <v>0</v>
      </c>
      <c r="K126" t="str">
        <f>CONCATENATE(D903,D126, " Curncy")</f>
        <v>EUREUR Curncy</v>
      </c>
      <c r="L126">
        <f>IF(D126 = D903,1,_xll.BDP(K126,$L$12))</f>
        <v>1</v>
      </c>
      <c r="M126" s="247">
        <f>IF(D126 = D903,1,_xll.BDP(K126,$M$12)*L126)</f>
        <v>1</v>
      </c>
      <c r="N126" s="104">
        <f t="shared" si="75"/>
        <v>0</v>
      </c>
      <c r="O126" s="253">
        <f>N126 / Y903</f>
        <v>0</v>
      </c>
      <c r="P126" s="140">
        <f t="shared" si="76"/>
        <v>0</v>
      </c>
      <c r="Q126" s="255">
        <f>P126 / Y903*100</f>
        <v>0</v>
      </c>
      <c r="R126" s="106">
        <f t="shared" si="77"/>
        <v>0</v>
      </c>
      <c r="S126" s="255">
        <f t="shared" si="78"/>
        <v>0</v>
      </c>
      <c r="T126">
        <f t="shared" si="79"/>
        <v>1</v>
      </c>
      <c r="U126">
        <v>0</v>
      </c>
      <c r="V126">
        <v>1</v>
      </c>
      <c r="W126" s="105">
        <f t="shared" si="80"/>
        <v>0</v>
      </c>
      <c r="X126" s="105">
        <f t="shared" si="81"/>
        <v>0</v>
      </c>
      <c r="Y126" s="65"/>
      <c r="Z126" s="107">
        <f>_xll.BDH(C126,$Z$12,$D$1,$D$1)</f>
        <v>18.329999999999998</v>
      </c>
      <c r="AA126" s="107">
        <f t="shared" si="82"/>
        <v>-0.17499999999999716</v>
      </c>
      <c r="AB126" s="117">
        <f t="shared" si="83"/>
        <v>-0.9547190398254074</v>
      </c>
      <c r="AC126" s="109">
        <v>0</v>
      </c>
      <c r="AD126" s="110">
        <f>IF(D126 = D903,1,_xll.BDP(K126,$AD$12)*L126)</f>
        <v>1</v>
      </c>
      <c r="AE126" s="259">
        <f>AA126*AC126*T126/AD126 / AF903</f>
        <v>0</v>
      </c>
      <c r="AF126" s="68"/>
      <c r="AG126" s="64"/>
      <c r="AH126" s="56"/>
    </row>
    <row r="127" spans="2:34" x14ac:dyDescent="0.2">
      <c r="B127">
        <v>26084</v>
      </c>
      <c r="C127" t="s">
        <v>741</v>
      </c>
      <c r="D127" t="str">
        <f>_xll.BDP(C127,$D$12)</f>
        <v>EUR</v>
      </c>
      <c r="E127" t="s">
        <v>769</v>
      </c>
      <c r="F127" s="99">
        <f>_xll.BDP(C127,$F$12)</f>
        <v>76</v>
      </c>
      <c r="G127" s="99">
        <f>_xll.BDP(C127,$G$12)</f>
        <v>75.099999999999994</v>
      </c>
      <c r="H127" s="100">
        <f t="shared" si="73"/>
        <v>-0.90000000000000568</v>
      </c>
      <c r="I127" s="101">
        <f t="shared" si="74"/>
        <v>-1.1842105263157969</v>
      </c>
      <c r="J127" s="102">
        <v>0</v>
      </c>
      <c r="K127" t="str">
        <f>CONCATENATE(D903,D127, " Curncy")</f>
        <v>EUREUR Curncy</v>
      </c>
      <c r="L127">
        <f>IF(D127 = D903,1,_xll.BDP(K127,$L$12))</f>
        <v>1</v>
      </c>
      <c r="M127" s="247">
        <f>IF(D127 = D903,1,_xll.BDP(K127,$M$12)*L127)</f>
        <v>1</v>
      </c>
      <c r="N127" s="104">
        <f t="shared" si="75"/>
        <v>0</v>
      </c>
      <c r="O127" s="253">
        <f>N127 / Y903</f>
        <v>0</v>
      </c>
      <c r="P127" s="140">
        <f t="shared" si="76"/>
        <v>0</v>
      </c>
      <c r="Q127" s="255">
        <f>P127 / Y903*100</f>
        <v>0</v>
      </c>
      <c r="R127" s="106">
        <f t="shared" si="77"/>
        <v>0</v>
      </c>
      <c r="S127" s="255">
        <f t="shared" si="78"/>
        <v>0</v>
      </c>
      <c r="T127">
        <f t="shared" si="79"/>
        <v>1</v>
      </c>
      <c r="U127">
        <v>0</v>
      </c>
      <c r="V127">
        <v>1</v>
      </c>
      <c r="W127" s="105">
        <f t="shared" si="80"/>
        <v>0</v>
      </c>
      <c r="X127" s="105">
        <f t="shared" si="81"/>
        <v>0</v>
      </c>
      <c r="Y127" s="65"/>
      <c r="Z127" s="107">
        <f>_xll.BDH(C127,$Z$12,$D$1,$D$1)</f>
        <v>76.099999999999994</v>
      </c>
      <c r="AA127" s="107">
        <f t="shared" si="82"/>
        <v>-9.9999999999994316E-2</v>
      </c>
      <c r="AB127" s="117">
        <f t="shared" si="83"/>
        <v>-0.13140604467804773</v>
      </c>
      <c r="AC127" s="109">
        <v>0</v>
      </c>
      <c r="AD127" s="110">
        <f>IF(D127 = D903,1,_xll.BDP(K127,$AD$12)*L127)</f>
        <v>1</v>
      </c>
      <c r="AE127" s="259">
        <f>AA127*AC127*T127/AD127 / AF903</f>
        <v>0</v>
      </c>
      <c r="AF127" s="68"/>
      <c r="AG127" s="64"/>
      <c r="AH127" s="56"/>
    </row>
    <row r="128" spans="2:34" x14ac:dyDescent="0.2">
      <c r="B128">
        <v>7003</v>
      </c>
      <c r="C128" t="s">
        <v>158</v>
      </c>
      <c r="D128" t="str">
        <f>_xll.BDP(C128,$D$12)</f>
        <v>EUR</v>
      </c>
      <c r="E128" t="s">
        <v>225</v>
      </c>
      <c r="F128" s="99">
        <f>_xll.BDP(C128,$F$12)</f>
        <v>6.8719999999999999</v>
      </c>
      <c r="G128" s="99">
        <f>_xll.BDP(C128,$G$12)</f>
        <v>6.8520000000000003</v>
      </c>
      <c r="H128" s="100">
        <f t="shared" si="73"/>
        <v>-1.9999999999999574E-2</v>
      </c>
      <c r="I128" s="101">
        <f t="shared" si="74"/>
        <v>-0.2910360884749647</v>
      </c>
      <c r="J128" s="102">
        <v>0</v>
      </c>
      <c r="K128" t="str">
        <f>CONCATENATE(D903,D128, " Curncy")</f>
        <v>EUREUR Curncy</v>
      </c>
      <c r="L128">
        <f>IF(D128 = D903,1,_xll.BDP(K128,$L$12))</f>
        <v>1</v>
      </c>
      <c r="M128" s="247">
        <f>IF(D128 = D903,1,_xll.BDP(K128,$M$12)*L128)</f>
        <v>1</v>
      </c>
      <c r="N128" s="104">
        <f t="shared" si="75"/>
        <v>0</v>
      </c>
      <c r="O128" s="253">
        <f>N128 / Y903</f>
        <v>0</v>
      </c>
      <c r="P128" s="140">
        <f t="shared" si="76"/>
        <v>0</v>
      </c>
      <c r="Q128" s="255">
        <f>P128 / Y903*100</f>
        <v>0</v>
      </c>
      <c r="R128" s="106">
        <f t="shared" si="77"/>
        <v>0</v>
      </c>
      <c r="S128" s="255">
        <f t="shared" si="78"/>
        <v>0</v>
      </c>
      <c r="T128">
        <f t="shared" si="79"/>
        <v>1</v>
      </c>
      <c r="U128">
        <v>0</v>
      </c>
      <c r="V128">
        <v>1</v>
      </c>
      <c r="W128" s="105">
        <f t="shared" si="80"/>
        <v>0</v>
      </c>
      <c r="X128" s="105">
        <f t="shared" si="81"/>
        <v>0</v>
      </c>
      <c r="Y128" s="65"/>
      <c r="Z128" s="107">
        <f>_xll.BDH(C128,$Z$12,$D$1,$D$1)</f>
        <v>6.8920000000000003</v>
      </c>
      <c r="AA128" s="107">
        <f t="shared" si="82"/>
        <v>-2.0000000000000462E-2</v>
      </c>
      <c r="AB128" s="117">
        <f t="shared" si="83"/>
        <v>-0.29019152640743556</v>
      </c>
      <c r="AC128" s="109">
        <v>0</v>
      </c>
      <c r="AD128" s="110">
        <f>IF(D128 = D903,1,_xll.BDP(K128,$AD$12)*L128)</f>
        <v>1</v>
      </c>
      <c r="AE128" s="259">
        <f>AA128*AC128*T128/AD128 / AF903</f>
        <v>0</v>
      </c>
      <c r="AF128" s="68"/>
      <c r="AG128" s="64"/>
      <c r="AH128" s="56"/>
    </row>
    <row r="129" spans="1:34" x14ac:dyDescent="0.2">
      <c r="B129">
        <v>25712</v>
      </c>
      <c r="C129" t="s">
        <v>157</v>
      </c>
      <c r="D129" t="str">
        <f>_xll.BDP(C129,$D$12)</f>
        <v>EUR</v>
      </c>
      <c r="E129" t="s">
        <v>302</v>
      </c>
      <c r="F129" s="99">
        <f>_xll.BDP(C129,$F$12)</f>
        <v>62.9</v>
      </c>
      <c r="G129" s="99">
        <f>_xll.BDP(C129,$G$12)</f>
        <v>63.2</v>
      </c>
      <c r="H129" s="100">
        <f t="shared" si="73"/>
        <v>0.30000000000000426</v>
      </c>
      <c r="I129" s="101">
        <f t="shared" si="74"/>
        <v>0.47694753577107202</v>
      </c>
      <c r="J129" s="102">
        <v>0</v>
      </c>
      <c r="K129" t="str">
        <f>CONCATENATE(D903,D129, " Curncy")</f>
        <v>EUREUR Curncy</v>
      </c>
      <c r="L129">
        <f>IF(D129 = D903,1,_xll.BDP(K129,$L$12))</f>
        <v>1</v>
      </c>
      <c r="M129" s="247">
        <f>IF(D129 = D903,1,_xll.BDP(K129,$M$12)*L129)</f>
        <v>1</v>
      </c>
      <c r="N129" s="104">
        <f t="shared" si="75"/>
        <v>0</v>
      </c>
      <c r="O129" s="253">
        <f>N129 / Y903</f>
        <v>0</v>
      </c>
      <c r="P129" s="140">
        <f t="shared" si="76"/>
        <v>0</v>
      </c>
      <c r="Q129" s="255">
        <f>P129 / Y903*100</f>
        <v>0</v>
      </c>
      <c r="R129" s="106">
        <f t="shared" si="77"/>
        <v>0</v>
      </c>
      <c r="S129" s="255">
        <f t="shared" si="78"/>
        <v>0</v>
      </c>
      <c r="T129">
        <f t="shared" si="79"/>
        <v>1</v>
      </c>
      <c r="U129">
        <v>0</v>
      </c>
      <c r="V129">
        <v>1</v>
      </c>
      <c r="W129" s="105">
        <f t="shared" si="80"/>
        <v>0</v>
      </c>
      <c r="X129" s="105">
        <f t="shared" si="81"/>
        <v>0</v>
      </c>
      <c r="Y129" s="65"/>
      <c r="Z129" s="107">
        <f>_xll.BDH(C129,$Z$12,$D$1,$D$1)</f>
        <v>62.45</v>
      </c>
      <c r="AA129" s="107">
        <f t="shared" si="82"/>
        <v>0.44999999999999574</v>
      </c>
      <c r="AB129" s="117">
        <f t="shared" si="83"/>
        <v>0.72057646116892826</v>
      </c>
      <c r="AC129" s="109">
        <v>0</v>
      </c>
      <c r="AD129" s="110">
        <f>IF(D129 = D903,1,_xll.BDP(K129,$AD$12)*L129)</f>
        <v>1</v>
      </c>
      <c r="AE129" s="259">
        <f>AA129*AC129*T129/AD129 / AF903</f>
        <v>0</v>
      </c>
      <c r="AF129" s="68"/>
      <c r="AG129" s="64"/>
      <c r="AH129" s="56"/>
    </row>
    <row r="130" spans="1:34" x14ac:dyDescent="0.2">
      <c r="B130">
        <v>2878</v>
      </c>
      <c r="C130" t="s">
        <v>457</v>
      </c>
      <c r="D130" t="str">
        <f>_xll.BDP(C130,$D$12)</f>
        <v>EUR</v>
      </c>
      <c r="E130" t="s">
        <v>491</v>
      </c>
      <c r="F130" s="99">
        <f>_xll.BDP(C130,$F$12)</f>
        <v>24.295000000000002</v>
      </c>
      <c r="G130" s="99">
        <f>_xll.BDP(C130,$G$12)</f>
        <v>24.074999999999999</v>
      </c>
      <c r="H130" s="100">
        <f t="shared" si="73"/>
        <v>-0.22000000000000242</v>
      </c>
      <c r="I130" s="101">
        <f t="shared" si="74"/>
        <v>-0.90553611854291993</v>
      </c>
      <c r="J130" s="102">
        <v>0</v>
      </c>
      <c r="K130" t="str">
        <f>CONCATENATE(D903,D130, " Curncy")</f>
        <v>EUREUR Curncy</v>
      </c>
      <c r="L130">
        <f>IF(D130 = D903,1,_xll.BDP(K130,$L$12))</f>
        <v>1</v>
      </c>
      <c r="M130" s="247">
        <f>IF(D130 = D903,1,_xll.BDP(K130,$M$12)*L130)</f>
        <v>1</v>
      </c>
      <c r="N130" s="104">
        <f t="shared" si="75"/>
        <v>0</v>
      </c>
      <c r="O130" s="253">
        <f>N130 / Y903</f>
        <v>0</v>
      </c>
      <c r="P130" s="140">
        <f t="shared" si="76"/>
        <v>0</v>
      </c>
      <c r="Q130" s="255">
        <f>P130 / Y903*100</f>
        <v>0</v>
      </c>
      <c r="R130" s="106">
        <f t="shared" si="77"/>
        <v>0</v>
      </c>
      <c r="S130" s="255">
        <f t="shared" si="78"/>
        <v>0</v>
      </c>
      <c r="T130">
        <f t="shared" si="79"/>
        <v>1</v>
      </c>
      <c r="U130">
        <v>0</v>
      </c>
      <c r="V130">
        <v>1</v>
      </c>
      <c r="W130" s="105">
        <f t="shared" si="80"/>
        <v>0</v>
      </c>
      <c r="X130" s="105">
        <f t="shared" si="81"/>
        <v>0</v>
      </c>
      <c r="Y130" s="65"/>
      <c r="Z130" s="107">
        <f>_xll.BDH(C130,$Z$12,$D$1,$D$1)</f>
        <v>24.364999999999998</v>
      </c>
      <c r="AA130" s="107">
        <f t="shared" si="82"/>
        <v>-6.9999999999996732E-2</v>
      </c>
      <c r="AB130" s="117">
        <f t="shared" si="83"/>
        <v>-0.28729735276009333</v>
      </c>
      <c r="AC130" s="109">
        <v>0</v>
      </c>
      <c r="AD130" s="110">
        <f>IF(D130 = D903,1,_xll.BDP(K130,$AD$12)*L130)</f>
        <v>1</v>
      </c>
      <c r="AE130" s="259">
        <f>AA130*AC130*T130/AD130 / AF903</f>
        <v>0</v>
      </c>
      <c r="AF130" s="68"/>
      <c r="AG130" s="64"/>
      <c r="AH130" s="56"/>
    </row>
    <row r="131" spans="1:34" x14ac:dyDescent="0.2">
      <c r="B131">
        <v>300</v>
      </c>
      <c r="C131" t="s">
        <v>458</v>
      </c>
      <c r="D131" t="str">
        <f>_xll.BDP(C131,$D$12)</f>
        <v>EUR</v>
      </c>
      <c r="E131" t="s">
        <v>492</v>
      </c>
      <c r="F131" s="99">
        <f>_xll.BDP(C131,$F$12)</f>
        <v>91.16</v>
      </c>
      <c r="G131" s="99">
        <f>_xll.BDP(C131,$G$12)</f>
        <v>91.12</v>
      </c>
      <c r="H131" s="100">
        <f t="shared" si="73"/>
        <v>-3.9999999999992042E-2</v>
      </c>
      <c r="I131" s="101">
        <f t="shared" si="74"/>
        <v>-4.3878894251856128E-2</v>
      </c>
      <c r="J131" s="102">
        <v>0</v>
      </c>
      <c r="K131" t="str">
        <f>CONCATENATE(D903,D131, " Curncy")</f>
        <v>EUREUR Curncy</v>
      </c>
      <c r="L131">
        <f>IF(D131 = D903,1,_xll.BDP(K131,$L$12))</f>
        <v>1</v>
      </c>
      <c r="M131" s="247">
        <f>IF(D131 = D903,1,_xll.BDP(K131,$M$12)*L131)</f>
        <v>1</v>
      </c>
      <c r="N131" s="104">
        <f t="shared" si="75"/>
        <v>0</v>
      </c>
      <c r="O131" s="253">
        <f>N131 / Y903</f>
        <v>0</v>
      </c>
      <c r="P131" s="140">
        <f t="shared" si="76"/>
        <v>0</v>
      </c>
      <c r="Q131" s="255">
        <f>P131 / Y903*100</f>
        <v>0</v>
      </c>
      <c r="R131" s="106">
        <f t="shared" si="77"/>
        <v>0</v>
      </c>
      <c r="S131" s="255">
        <f t="shared" si="78"/>
        <v>0</v>
      </c>
      <c r="T131">
        <f t="shared" si="79"/>
        <v>1</v>
      </c>
      <c r="U131">
        <v>0</v>
      </c>
      <c r="V131">
        <v>1</v>
      </c>
      <c r="W131" s="105">
        <f t="shared" si="80"/>
        <v>0</v>
      </c>
      <c r="X131" s="105">
        <f t="shared" si="81"/>
        <v>0</v>
      </c>
      <c r="Y131" s="65"/>
      <c r="Z131" s="107">
        <f>_xll.BDH(C131,$Z$12,$D$1,$D$1)</f>
        <v>90.54</v>
      </c>
      <c r="AA131" s="107">
        <f t="shared" si="82"/>
        <v>0.61999999999999034</v>
      </c>
      <c r="AB131" s="117">
        <f t="shared" si="83"/>
        <v>0.68478020764301994</v>
      </c>
      <c r="AC131" s="109">
        <v>0</v>
      </c>
      <c r="AD131" s="110">
        <f>IF(D131 = D903,1,_xll.BDP(K131,$AD$12)*L131)</f>
        <v>1</v>
      </c>
      <c r="AE131" s="259">
        <f>AA131*AC131*T131/AD131 / AF903</f>
        <v>0</v>
      </c>
      <c r="AF131" s="68"/>
      <c r="AG131" s="64"/>
      <c r="AH131" s="56"/>
    </row>
    <row r="132" spans="1:34" x14ac:dyDescent="0.2">
      <c r="B132">
        <v>378</v>
      </c>
      <c r="C132" t="s">
        <v>459</v>
      </c>
      <c r="D132" t="str">
        <f>_xll.BDP(C132,$D$12)</f>
        <v>EUR</v>
      </c>
      <c r="E132" t="s">
        <v>493</v>
      </c>
      <c r="F132" s="99">
        <f>_xll.BDP(C132,$F$12)</f>
        <v>37.19</v>
      </c>
      <c r="G132" s="99">
        <f>_xll.BDP(C132,$G$12)</f>
        <v>36.555</v>
      </c>
      <c r="H132" s="100">
        <f t="shared" si="73"/>
        <v>-0.63499999999999801</v>
      </c>
      <c r="I132" s="101">
        <f t="shared" si="74"/>
        <v>-1.7074482387738585</v>
      </c>
      <c r="J132" s="102">
        <v>0</v>
      </c>
      <c r="K132" t="str">
        <f>CONCATENATE(D903,D132, " Curncy")</f>
        <v>EUREUR Curncy</v>
      </c>
      <c r="L132">
        <f>IF(D132 = D903,1,_xll.BDP(K132,$L$12))</f>
        <v>1</v>
      </c>
      <c r="M132" s="247">
        <f>IF(D132 = D903,1,_xll.BDP(K132,$M$12)*L132)</f>
        <v>1</v>
      </c>
      <c r="N132" s="104">
        <f t="shared" si="75"/>
        <v>0</v>
      </c>
      <c r="O132" s="253">
        <f>N132 / Y903</f>
        <v>0</v>
      </c>
      <c r="P132" s="140">
        <f t="shared" si="76"/>
        <v>0</v>
      </c>
      <c r="Q132" s="255">
        <f>P132 / Y903*100</f>
        <v>0</v>
      </c>
      <c r="R132" s="106">
        <f t="shared" si="77"/>
        <v>0</v>
      </c>
      <c r="S132" s="255">
        <f t="shared" si="78"/>
        <v>0</v>
      </c>
      <c r="T132">
        <f t="shared" si="79"/>
        <v>1</v>
      </c>
      <c r="U132">
        <v>0</v>
      </c>
      <c r="V132">
        <v>1</v>
      </c>
      <c r="W132" s="105">
        <f t="shared" si="80"/>
        <v>0</v>
      </c>
      <c r="X132" s="105">
        <f t="shared" si="81"/>
        <v>0</v>
      </c>
      <c r="Y132" s="65"/>
      <c r="Z132" s="107">
        <f>_xll.BDH(C132,$Z$12,$D$1,$D$1)</f>
        <v>37.42</v>
      </c>
      <c r="AA132" s="107">
        <f t="shared" si="82"/>
        <v>-0.23000000000000398</v>
      </c>
      <c r="AB132" s="117">
        <f t="shared" si="83"/>
        <v>-0.61464457509354353</v>
      </c>
      <c r="AC132" s="109">
        <v>0</v>
      </c>
      <c r="AD132" s="110">
        <f>IF(D132 = D903,1,_xll.BDP(K132,$AD$12)*L132)</f>
        <v>1</v>
      </c>
      <c r="AE132" s="259">
        <f>AA132*AC132*T132/AD132 / AF903</f>
        <v>0</v>
      </c>
      <c r="AF132" s="68"/>
      <c r="AG132" s="64"/>
      <c r="AH132" s="56"/>
    </row>
    <row r="133" spans="1:34" x14ac:dyDescent="0.2">
      <c r="B133">
        <v>1309</v>
      </c>
      <c r="C133" t="s">
        <v>460</v>
      </c>
      <c r="D133" t="str">
        <f>_xll.BDP(C133,$D$12)</f>
        <v>EUR</v>
      </c>
      <c r="E133" t="s">
        <v>494</v>
      </c>
      <c r="F133" s="99">
        <f>_xll.BDP(C133,$F$12)</f>
        <v>7.085</v>
      </c>
      <c r="G133" s="99">
        <f>_xll.BDP(C133,$G$12)</f>
        <v>7.0949999999999998</v>
      </c>
      <c r="H133" s="100">
        <f t="shared" si="73"/>
        <v>9.9999999999997868E-3</v>
      </c>
      <c r="I133" s="101">
        <f t="shared" si="74"/>
        <v>0.14114326040931244</v>
      </c>
      <c r="J133" s="102">
        <v>0</v>
      </c>
      <c r="K133" t="str">
        <f>CONCATENATE(D903,D133, " Curncy")</f>
        <v>EUREUR Curncy</v>
      </c>
      <c r="L133">
        <f>IF(D133 = D903,1,_xll.BDP(K133,$L$12))</f>
        <v>1</v>
      </c>
      <c r="M133" s="247">
        <f>IF(D133 = D903,1,_xll.BDP(K133,$M$12)*L133)</f>
        <v>1</v>
      </c>
      <c r="N133" s="104">
        <f t="shared" si="75"/>
        <v>0</v>
      </c>
      <c r="O133" s="253">
        <f>N133 / Y903</f>
        <v>0</v>
      </c>
      <c r="P133" s="140">
        <f t="shared" si="76"/>
        <v>0</v>
      </c>
      <c r="Q133" s="255">
        <f>P133 / Y903*100</f>
        <v>0</v>
      </c>
      <c r="R133" s="106">
        <f t="shared" si="77"/>
        <v>0</v>
      </c>
      <c r="S133" s="255">
        <f t="shared" si="78"/>
        <v>0</v>
      </c>
      <c r="T133">
        <f t="shared" si="79"/>
        <v>1</v>
      </c>
      <c r="U133">
        <v>0</v>
      </c>
      <c r="V133">
        <v>1</v>
      </c>
      <c r="W133" s="105">
        <f t="shared" si="80"/>
        <v>0</v>
      </c>
      <c r="X133" s="105">
        <f t="shared" si="81"/>
        <v>0</v>
      </c>
      <c r="Y133" s="65"/>
      <c r="Z133" s="107">
        <f>_xll.BDH(C133,$Z$12,$D$1,$D$1)</f>
        <v>6.99</v>
      </c>
      <c r="AA133" s="107">
        <f t="shared" si="82"/>
        <v>9.4999999999999751E-2</v>
      </c>
      <c r="AB133" s="117">
        <f t="shared" si="83"/>
        <v>1.3590844062947032</v>
      </c>
      <c r="AC133" s="109">
        <v>0</v>
      </c>
      <c r="AD133" s="110">
        <f>IF(D133 = D903,1,_xll.BDP(K133,$AD$12)*L133)</f>
        <v>1</v>
      </c>
      <c r="AE133" s="259">
        <f>AA133*AC133*T133/AD133 / AF903</f>
        <v>0</v>
      </c>
      <c r="AF133" s="68"/>
      <c r="AG133" s="64"/>
      <c r="AH133" s="56"/>
    </row>
    <row r="134" spans="1:34" x14ac:dyDescent="0.2">
      <c r="B134">
        <v>934</v>
      </c>
      <c r="C134" t="s">
        <v>461</v>
      </c>
      <c r="D134" t="str">
        <f>_xll.BDP(C134,$D$12)</f>
        <v>EUR</v>
      </c>
      <c r="E134" t="s">
        <v>495</v>
      </c>
      <c r="F134" s="99">
        <f>_xll.BDP(C134,$F$12)</f>
        <v>122.8</v>
      </c>
      <c r="G134" s="99">
        <f>_xll.BDP(C134,$G$12)</f>
        <v>122.35</v>
      </c>
      <c r="H134" s="100">
        <f t="shared" si="73"/>
        <v>-0.45000000000000284</v>
      </c>
      <c r="I134" s="101">
        <f t="shared" si="74"/>
        <v>-0.36644951140065379</v>
      </c>
      <c r="J134" s="102">
        <v>0</v>
      </c>
      <c r="K134" t="str">
        <f>CONCATENATE(D903,D134, " Curncy")</f>
        <v>EUREUR Curncy</v>
      </c>
      <c r="L134">
        <f>IF(D134 = D903,1,_xll.BDP(K134,$L$12))</f>
        <v>1</v>
      </c>
      <c r="M134" s="247">
        <f>IF(D134 = D903,1,_xll.BDP(K134,$M$12)*L134)</f>
        <v>1</v>
      </c>
      <c r="N134" s="104">
        <f t="shared" si="75"/>
        <v>0</v>
      </c>
      <c r="O134" s="253">
        <f>N134 / Y903</f>
        <v>0</v>
      </c>
      <c r="P134" s="140">
        <f t="shared" si="76"/>
        <v>0</v>
      </c>
      <c r="Q134" s="255">
        <f>P134 / Y903*100</f>
        <v>0</v>
      </c>
      <c r="R134" s="106">
        <f t="shared" si="77"/>
        <v>0</v>
      </c>
      <c r="S134" s="255">
        <f t="shared" si="78"/>
        <v>0</v>
      </c>
      <c r="T134">
        <f t="shared" si="79"/>
        <v>1</v>
      </c>
      <c r="U134">
        <v>0</v>
      </c>
      <c r="V134">
        <v>1</v>
      </c>
      <c r="W134" s="105">
        <f t="shared" si="80"/>
        <v>0</v>
      </c>
      <c r="X134" s="105">
        <f t="shared" si="81"/>
        <v>0</v>
      </c>
      <c r="Y134" s="65"/>
      <c r="Z134" s="107">
        <f>_xll.BDH(C134,$Z$12,$D$1,$D$1)</f>
        <v>122.25</v>
      </c>
      <c r="AA134" s="107">
        <f t="shared" si="82"/>
        <v>0.54999999999999716</v>
      </c>
      <c r="AB134" s="117">
        <f t="shared" si="83"/>
        <v>0.44989775051124514</v>
      </c>
      <c r="AC134" s="109">
        <v>0</v>
      </c>
      <c r="AD134" s="110">
        <f>IF(D134 = D903,1,_xll.BDP(K134,$AD$12)*L134)</f>
        <v>1</v>
      </c>
      <c r="AE134" s="259">
        <f>AA134*AC134*T134/AD134 / AF903</f>
        <v>0</v>
      </c>
      <c r="AF134" s="68"/>
      <c r="AG134" s="64"/>
      <c r="AH134" s="56"/>
    </row>
    <row r="135" spans="1:34" x14ac:dyDescent="0.2">
      <c r="B135">
        <v>303</v>
      </c>
      <c r="C135" t="s">
        <v>1585</v>
      </c>
      <c r="D135" t="str">
        <f>_xll.BDP(C135,$D$12)</f>
        <v>EUR</v>
      </c>
      <c r="E135" t="s">
        <v>1586</v>
      </c>
      <c r="F135" s="99">
        <f>_xll.BDP(C135,$F$12)</f>
        <v>58.44</v>
      </c>
      <c r="G135" s="99">
        <f>_xll.BDP(C135,$G$12)</f>
        <v>57.59</v>
      </c>
      <c r="H135" s="100">
        <f t="shared" si="73"/>
        <v>-0.84999999999999432</v>
      </c>
      <c r="I135" s="101">
        <f t="shared" si="74"/>
        <v>-1.4544832306639193</v>
      </c>
      <c r="J135" s="102">
        <v>0</v>
      </c>
      <c r="K135" t="str">
        <f>CONCATENATE(D903,D135, " Curncy")</f>
        <v>EUREUR Curncy</v>
      </c>
      <c r="L135">
        <f>IF(D135 = D903,1,_xll.BDP(K135,$L$12))</f>
        <v>1</v>
      </c>
      <c r="M135" s="247">
        <f>IF(D135 = D903,1,_xll.BDP(K135,$M$12)*L135)</f>
        <v>1</v>
      </c>
      <c r="N135" s="104">
        <f t="shared" si="75"/>
        <v>0</v>
      </c>
      <c r="O135" s="253">
        <f>N135 / Y903</f>
        <v>0</v>
      </c>
      <c r="P135" s="140">
        <f t="shared" si="76"/>
        <v>0</v>
      </c>
      <c r="Q135" s="255">
        <f>P135 / Y903*100</f>
        <v>0</v>
      </c>
      <c r="R135" s="106">
        <f t="shared" si="77"/>
        <v>0</v>
      </c>
      <c r="S135" s="255">
        <f t="shared" si="78"/>
        <v>0</v>
      </c>
      <c r="T135">
        <f t="shared" si="79"/>
        <v>1</v>
      </c>
      <c r="U135">
        <v>0</v>
      </c>
      <c r="V135">
        <v>1</v>
      </c>
      <c r="W135" s="105">
        <f t="shared" si="80"/>
        <v>0</v>
      </c>
      <c r="X135" s="105">
        <f t="shared" si="81"/>
        <v>0</v>
      </c>
      <c r="Y135" s="65"/>
      <c r="Z135" s="107">
        <f>_xll.BDH(C135,$Z$12,$D$1,$D$1)</f>
        <v>57.82</v>
      </c>
      <c r="AA135" s="107">
        <f t="shared" si="82"/>
        <v>0.61999999999999744</v>
      </c>
      <c r="AB135" s="117">
        <f t="shared" si="83"/>
        <v>1.0722933241093004</v>
      </c>
      <c r="AC135" s="109">
        <v>0</v>
      </c>
      <c r="AD135" s="110">
        <f>IF(D135 = D903,1,_xll.BDP(K135,$AD$12)*L135)</f>
        <v>1</v>
      </c>
      <c r="AE135" s="259">
        <f>AA135*AC135*T135/AD135 / AF903</f>
        <v>0</v>
      </c>
      <c r="AF135" s="68"/>
      <c r="AG135" s="64"/>
      <c r="AH135" s="56"/>
    </row>
    <row r="136" spans="1:34" x14ac:dyDescent="0.2">
      <c r="B136">
        <v>1965</v>
      </c>
      <c r="C136" t="s">
        <v>462</v>
      </c>
      <c r="D136" t="str">
        <f>_xll.BDP(C136,$D$12)</f>
        <v>EUR</v>
      </c>
      <c r="E136" t="s">
        <v>496</v>
      </c>
      <c r="F136" s="99">
        <f>_xll.BDP(C136,$F$12)</f>
        <v>26.71</v>
      </c>
      <c r="G136" s="99">
        <f>_xll.BDP(C136,$G$12)</f>
        <v>26.58</v>
      </c>
      <c r="H136" s="100">
        <f t="shared" si="73"/>
        <v>-0.13000000000000256</v>
      </c>
      <c r="I136" s="101">
        <f t="shared" si="74"/>
        <v>-0.48670909771622073</v>
      </c>
      <c r="J136" s="102">
        <v>0</v>
      </c>
      <c r="K136" t="str">
        <f>CONCATENATE(D903,D136, " Curncy")</f>
        <v>EUREUR Curncy</v>
      </c>
      <c r="L136">
        <f>IF(D136 = D903,1,_xll.BDP(K136,$L$12))</f>
        <v>1</v>
      </c>
      <c r="M136" s="247">
        <f>IF(D136 = D903,1,_xll.BDP(K136,$M$12)*L136)</f>
        <v>1</v>
      </c>
      <c r="N136" s="104">
        <f t="shared" si="75"/>
        <v>0</v>
      </c>
      <c r="O136" s="253">
        <f>N136 / Y903</f>
        <v>0</v>
      </c>
      <c r="P136" s="140">
        <f t="shared" si="76"/>
        <v>0</v>
      </c>
      <c r="Q136" s="255">
        <f>P136 / Y903*100</f>
        <v>0</v>
      </c>
      <c r="R136" s="106">
        <f t="shared" si="77"/>
        <v>0</v>
      </c>
      <c r="S136" s="255">
        <f t="shared" si="78"/>
        <v>0</v>
      </c>
      <c r="T136">
        <f t="shared" si="79"/>
        <v>1</v>
      </c>
      <c r="U136">
        <v>0</v>
      </c>
      <c r="V136">
        <v>1</v>
      </c>
      <c r="W136" s="105">
        <f t="shared" si="80"/>
        <v>0</v>
      </c>
      <c r="X136" s="105">
        <f t="shared" si="81"/>
        <v>0</v>
      </c>
      <c r="Y136" s="65"/>
      <c r="Z136" s="107">
        <f>_xll.BDH(C136,$Z$12,$D$1,$D$1)</f>
        <v>26.79</v>
      </c>
      <c r="AA136" s="107">
        <f t="shared" si="82"/>
        <v>-7.9999999999998295E-2</v>
      </c>
      <c r="AB136" s="117">
        <f t="shared" si="83"/>
        <v>-0.29861888764463718</v>
      </c>
      <c r="AC136" s="109">
        <v>0</v>
      </c>
      <c r="AD136" s="110">
        <f>IF(D136 = D903,1,_xll.BDP(K136,$AD$12)*L136)</f>
        <v>1</v>
      </c>
      <c r="AE136" s="259">
        <f>AA136*AC136*T136/AD136 / AF903</f>
        <v>0</v>
      </c>
      <c r="AF136" s="68"/>
      <c r="AG136" s="64"/>
      <c r="AH136" s="56"/>
    </row>
    <row r="137" spans="1:34" x14ac:dyDescent="0.2">
      <c r="B137">
        <v>299</v>
      </c>
      <c r="C137" t="s">
        <v>156</v>
      </c>
      <c r="D137" t="str">
        <f>_xll.BDP(C137,$D$12)</f>
        <v>EUR</v>
      </c>
      <c r="E137" t="s">
        <v>301</v>
      </c>
      <c r="F137" s="99">
        <f>_xll.BDP(C137,$F$12)</f>
        <v>17.734999999999999</v>
      </c>
      <c r="G137" s="99">
        <f>_xll.BDP(C137,$G$12)</f>
        <v>17.579999999999998</v>
      </c>
      <c r="H137" s="100">
        <f t="shared" si="73"/>
        <v>-0.15500000000000114</v>
      </c>
      <c r="I137" s="101">
        <f t="shared" si="74"/>
        <v>-0.8739780095855717</v>
      </c>
      <c r="J137" s="102">
        <v>0</v>
      </c>
      <c r="K137" t="str">
        <f>CONCATENATE(D903,D137, " Curncy")</f>
        <v>EUREUR Curncy</v>
      </c>
      <c r="L137">
        <f>IF(D137 = D903,1,_xll.BDP(K137,$L$12))</f>
        <v>1</v>
      </c>
      <c r="M137" s="247">
        <f>IF(D137 = D903,1,_xll.BDP(K137,$M$12)*L137)</f>
        <v>1</v>
      </c>
      <c r="N137" s="104">
        <f t="shared" si="75"/>
        <v>0</v>
      </c>
      <c r="O137" s="253">
        <f>N137 / Y903</f>
        <v>0</v>
      </c>
      <c r="P137" s="140">
        <f t="shared" si="76"/>
        <v>0</v>
      </c>
      <c r="Q137" s="255">
        <f>P137 / Y903*100</f>
        <v>0</v>
      </c>
      <c r="R137" s="106">
        <f t="shared" si="77"/>
        <v>0</v>
      </c>
      <c r="S137" s="255">
        <f t="shared" si="78"/>
        <v>0</v>
      </c>
      <c r="T137">
        <f t="shared" si="79"/>
        <v>1</v>
      </c>
      <c r="U137">
        <v>0</v>
      </c>
      <c r="V137">
        <v>1</v>
      </c>
      <c r="W137" s="105">
        <f t="shared" si="80"/>
        <v>0</v>
      </c>
      <c r="X137" s="105">
        <f t="shared" si="81"/>
        <v>0</v>
      </c>
      <c r="Y137" s="65"/>
      <c r="Z137" s="107">
        <f>_xll.BDH(C137,$Z$12,$D$1,$D$1)</f>
        <v>17.7</v>
      </c>
      <c r="AA137" s="107">
        <f t="shared" si="82"/>
        <v>3.5000000000000142E-2</v>
      </c>
      <c r="AB137" s="117">
        <f t="shared" si="83"/>
        <v>0.1977401129943511</v>
      </c>
      <c r="AC137" s="109">
        <v>0</v>
      </c>
      <c r="AD137" s="110">
        <f>IF(D137 = D903,1,_xll.BDP(K137,$AD$12)*L137)</f>
        <v>1</v>
      </c>
      <c r="AE137" s="259">
        <f>AA137*AC137*T137/AD137 / AF903</f>
        <v>0</v>
      </c>
      <c r="AF137" s="68"/>
      <c r="AG137" s="64"/>
      <c r="AH137" s="56"/>
    </row>
    <row r="138" spans="1:34" x14ac:dyDescent="0.2">
      <c r="B138">
        <v>3999</v>
      </c>
      <c r="C138" t="s">
        <v>155</v>
      </c>
      <c r="D138" t="str">
        <f>_xll.BDP(C138,$D$12)</f>
        <v>EUR</v>
      </c>
      <c r="E138" t="s">
        <v>300</v>
      </c>
      <c r="F138" s="99">
        <f>_xll.BDP(C138,$F$12)</f>
        <v>10.52</v>
      </c>
      <c r="G138" s="99">
        <f>_xll.BDP(C138,$G$12)</f>
        <v>10.31</v>
      </c>
      <c r="H138" s="100">
        <f t="shared" si="73"/>
        <v>-0.20999999999999908</v>
      </c>
      <c r="I138" s="101">
        <f t="shared" si="74"/>
        <v>-1.9961977186311701</v>
      </c>
      <c r="J138" s="102">
        <v>0</v>
      </c>
      <c r="K138" t="str">
        <f>CONCATENATE(D903,D138, " Curncy")</f>
        <v>EUREUR Curncy</v>
      </c>
      <c r="L138">
        <f>IF(D138 = D903,1,_xll.BDP(K138,$L$12))</f>
        <v>1</v>
      </c>
      <c r="M138" s="247">
        <f>IF(D138 = D903,1,_xll.BDP(K138,$M$12)*L138)</f>
        <v>1</v>
      </c>
      <c r="N138" s="104">
        <f t="shared" si="75"/>
        <v>0</v>
      </c>
      <c r="O138" s="253">
        <f>N138 / Y903</f>
        <v>0</v>
      </c>
      <c r="P138" s="140">
        <f t="shared" si="76"/>
        <v>0</v>
      </c>
      <c r="Q138" s="255">
        <f>P138 / Y903*100</f>
        <v>0</v>
      </c>
      <c r="R138" s="106">
        <f t="shared" si="77"/>
        <v>0</v>
      </c>
      <c r="S138" s="255">
        <f t="shared" si="78"/>
        <v>0</v>
      </c>
      <c r="T138">
        <f t="shared" si="79"/>
        <v>1</v>
      </c>
      <c r="U138">
        <v>0</v>
      </c>
      <c r="V138">
        <v>1</v>
      </c>
      <c r="W138" s="105">
        <f t="shared" si="80"/>
        <v>0</v>
      </c>
      <c r="X138" s="105">
        <f t="shared" si="81"/>
        <v>0</v>
      </c>
      <c r="Y138" s="65"/>
      <c r="Z138" s="107">
        <f>_xll.BDH(C138,$Z$12,$D$1,$D$1)</f>
        <v>10.574999999999999</v>
      </c>
      <c r="AA138" s="107">
        <f t="shared" si="82"/>
        <v>-5.4999999999999716E-2</v>
      </c>
      <c r="AB138" s="117">
        <f t="shared" si="83"/>
        <v>-0.52009456264775156</v>
      </c>
      <c r="AC138" s="109">
        <v>0</v>
      </c>
      <c r="AD138" s="110">
        <f>IF(D138 = D903,1,_xll.BDP(K138,$AD$12)*L138)</f>
        <v>1</v>
      </c>
      <c r="AE138" s="259">
        <f>AA138*AC138*T138/AD138 / AF903</f>
        <v>0</v>
      </c>
      <c r="AF138" s="68"/>
      <c r="AG138" s="64"/>
      <c r="AH138" s="56"/>
    </row>
    <row r="139" spans="1:34" x14ac:dyDescent="0.2">
      <c r="B139">
        <v>2098</v>
      </c>
      <c r="C139" t="s">
        <v>463</v>
      </c>
      <c r="D139" t="str">
        <f>_xll.BDP(C139,$D$12)</f>
        <v>EUR</v>
      </c>
      <c r="E139" t="s">
        <v>497</v>
      </c>
      <c r="F139" s="99">
        <f>_xll.BDP(C139,$F$12)</f>
        <v>25.06</v>
      </c>
      <c r="G139" s="99">
        <f>_xll.BDP(C139,$G$12)</f>
        <v>24.77</v>
      </c>
      <c r="H139" s="100">
        <f t="shared" si="73"/>
        <v>-0.28999999999999915</v>
      </c>
      <c r="I139" s="101">
        <f t="shared" si="74"/>
        <v>-1.1572226656025504</v>
      </c>
      <c r="J139" s="102">
        <v>0</v>
      </c>
      <c r="K139" t="str">
        <f>CONCATENATE(D903,D139, " Curncy")</f>
        <v>EUREUR Curncy</v>
      </c>
      <c r="L139">
        <f>IF(D139 = D903,1,_xll.BDP(K139,$L$12))</f>
        <v>1</v>
      </c>
      <c r="M139" s="247">
        <f>IF(D139 = D903,1,_xll.BDP(K139,$M$12)*L139)</f>
        <v>1</v>
      </c>
      <c r="N139" s="104">
        <f t="shared" si="75"/>
        <v>0</v>
      </c>
      <c r="O139" s="253">
        <f>N139 / Y903</f>
        <v>0</v>
      </c>
      <c r="P139" s="140">
        <f t="shared" si="76"/>
        <v>0</v>
      </c>
      <c r="Q139" s="255">
        <f>P139 / Y903*100</f>
        <v>0</v>
      </c>
      <c r="R139" s="106">
        <f t="shared" si="77"/>
        <v>0</v>
      </c>
      <c r="S139" s="255">
        <f t="shared" si="78"/>
        <v>0</v>
      </c>
      <c r="T139">
        <f t="shared" si="79"/>
        <v>1</v>
      </c>
      <c r="U139">
        <v>0</v>
      </c>
      <c r="V139">
        <v>1</v>
      </c>
      <c r="W139" s="105">
        <f t="shared" si="80"/>
        <v>0</v>
      </c>
      <c r="X139" s="105">
        <f t="shared" si="81"/>
        <v>0</v>
      </c>
      <c r="Y139" s="65"/>
      <c r="Z139" s="107">
        <f>_xll.BDH(C139,$Z$12,$D$1,$D$1)</f>
        <v>25.13</v>
      </c>
      <c r="AA139" s="107">
        <f t="shared" si="82"/>
        <v>-7.0000000000000284E-2</v>
      </c>
      <c r="AB139" s="117">
        <f t="shared" si="83"/>
        <v>-0.27855153203342731</v>
      </c>
      <c r="AC139" s="109">
        <v>0</v>
      </c>
      <c r="AD139" s="110">
        <f>IF(D139 = D903,1,_xll.BDP(K139,$AD$12)*L139)</f>
        <v>1</v>
      </c>
      <c r="AE139" s="259">
        <f>AA139*AC139*T139/AD139 / AF903</f>
        <v>0</v>
      </c>
      <c r="AF139" s="68"/>
      <c r="AG139" s="64"/>
      <c r="AH139" s="56"/>
    </row>
    <row r="140" spans="1:34" x14ac:dyDescent="0.2">
      <c r="B140">
        <v>2055</v>
      </c>
      <c r="C140" t="s">
        <v>154</v>
      </c>
      <c r="D140" t="str">
        <f>_xll.BDP(C140,$D$12)</f>
        <v>EUR</v>
      </c>
      <c r="E140" t="s">
        <v>299</v>
      </c>
      <c r="F140" s="99">
        <f>_xll.BDP(C140,$F$12)</f>
        <v>97.08</v>
      </c>
      <c r="G140" s="99">
        <f>_xll.BDP(C140,$G$12)</f>
        <v>96.98</v>
      </c>
      <c r="H140" s="100">
        <f t="shared" si="73"/>
        <v>-9.9999999999994316E-2</v>
      </c>
      <c r="I140" s="101">
        <f t="shared" si="74"/>
        <v>-0.10300782859496736</v>
      </c>
      <c r="J140" s="102">
        <v>0</v>
      </c>
      <c r="K140" t="str">
        <f>CONCATENATE(D903,D140, " Curncy")</f>
        <v>EUREUR Curncy</v>
      </c>
      <c r="L140">
        <f>IF(D140 = D903,1,_xll.BDP(K140,$L$12))</f>
        <v>1</v>
      </c>
      <c r="M140" s="247">
        <f>IF(D140 = D903,1,_xll.BDP(K140,$M$12)*L140)</f>
        <v>1</v>
      </c>
      <c r="N140" s="104">
        <f t="shared" si="75"/>
        <v>0</v>
      </c>
      <c r="O140" s="253">
        <f>N140 / Y903</f>
        <v>0</v>
      </c>
      <c r="P140" s="140">
        <f t="shared" si="76"/>
        <v>0</v>
      </c>
      <c r="Q140" s="255">
        <f>P140 / Y903*100</f>
        <v>0</v>
      </c>
      <c r="R140" s="106">
        <f t="shared" si="77"/>
        <v>0</v>
      </c>
      <c r="S140" s="255">
        <f t="shared" si="78"/>
        <v>0</v>
      </c>
      <c r="T140">
        <f t="shared" si="79"/>
        <v>1</v>
      </c>
      <c r="U140">
        <v>0</v>
      </c>
      <c r="V140">
        <v>1</v>
      </c>
      <c r="W140" s="105">
        <f t="shared" si="80"/>
        <v>0</v>
      </c>
      <c r="X140" s="105">
        <f t="shared" si="81"/>
        <v>0</v>
      </c>
      <c r="Y140" s="65"/>
      <c r="Z140" s="107">
        <f>_xll.BDH(C140,$Z$12,$D$1,$D$1)</f>
        <v>96.8</v>
      </c>
      <c r="AA140" s="107">
        <f t="shared" si="82"/>
        <v>0.28000000000000114</v>
      </c>
      <c r="AB140" s="117">
        <f t="shared" si="83"/>
        <v>0.28925619834710864</v>
      </c>
      <c r="AC140" s="109">
        <v>0</v>
      </c>
      <c r="AD140" s="110">
        <f>IF(D140 = D903,1,_xll.BDP(K140,$AD$12)*L140)</f>
        <v>1</v>
      </c>
      <c r="AE140" s="259">
        <f>AA140*AC140*T140/AD140 / AF903</f>
        <v>0</v>
      </c>
      <c r="AF140" s="68"/>
      <c r="AG140" s="64"/>
      <c r="AH140" s="56"/>
    </row>
    <row r="141" spans="1:34" x14ac:dyDescent="0.2">
      <c r="B141">
        <v>3988</v>
      </c>
      <c r="C141" t="s">
        <v>153</v>
      </c>
      <c r="D141" t="str">
        <f>_xll.BDP(C141,$D$12)</f>
        <v>EUR</v>
      </c>
      <c r="E141" t="s">
        <v>298</v>
      </c>
      <c r="F141" s="99">
        <f>_xll.BDP(C141,$F$12)</f>
        <v>8.7080000000000002</v>
      </c>
      <c r="G141" s="99">
        <f>_xll.BDP(C141,$G$12)</f>
        <v>8.6519999999999992</v>
      </c>
      <c r="H141" s="100">
        <f t="shared" si="73"/>
        <v>-5.6000000000000938E-2</v>
      </c>
      <c r="I141" s="101">
        <f t="shared" si="74"/>
        <v>-0.64308681672026802</v>
      </c>
      <c r="J141" s="102">
        <v>0</v>
      </c>
      <c r="K141" t="str">
        <f>CONCATENATE(D903,D141, " Curncy")</f>
        <v>EUREUR Curncy</v>
      </c>
      <c r="L141">
        <f>IF(D141 = D903,1,_xll.BDP(K141,$L$12))</f>
        <v>1</v>
      </c>
      <c r="M141" s="247">
        <f>IF(D141 = D903,1,_xll.BDP(K141,$M$12)*L141)</f>
        <v>1</v>
      </c>
      <c r="N141" s="104">
        <f t="shared" si="75"/>
        <v>0</v>
      </c>
      <c r="O141" s="253">
        <f>N141 / Y903</f>
        <v>0</v>
      </c>
      <c r="P141" s="140">
        <f t="shared" si="76"/>
        <v>0</v>
      </c>
      <c r="Q141" s="255">
        <f>P141 / Y903*100</f>
        <v>0</v>
      </c>
      <c r="R141" s="106">
        <f t="shared" si="77"/>
        <v>0</v>
      </c>
      <c r="S141" s="255">
        <f t="shared" si="78"/>
        <v>0</v>
      </c>
      <c r="T141">
        <f t="shared" si="79"/>
        <v>1</v>
      </c>
      <c r="U141">
        <v>0</v>
      </c>
      <c r="V141">
        <v>1</v>
      </c>
      <c r="W141" s="105">
        <f t="shared" si="80"/>
        <v>0</v>
      </c>
      <c r="X141" s="105">
        <f t="shared" si="81"/>
        <v>0</v>
      </c>
      <c r="Y141" s="65"/>
      <c r="Z141" s="107">
        <f>_xll.BDH(C141,$Z$12,$D$1,$D$1)</f>
        <v>8.6660000000000004</v>
      </c>
      <c r="AA141" s="107">
        <f t="shared" si="82"/>
        <v>4.1999999999999815E-2</v>
      </c>
      <c r="AB141" s="117">
        <f t="shared" si="83"/>
        <v>0.48465266558965858</v>
      </c>
      <c r="AC141" s="109">
        <v>0</v>
      </c>
      <c r="AD141" s="110">
        <f>IF(D141 = D903,1,_xll.BDP(K141,$AD$12)*L141)</f>
        <v>1</v>
      </c>
      <c r="AE141" s="259">
        <f>AA141*AC141*T141/AD141 / AF903</f>
        <v>0</v>
      </c>
      <c r="AF141" s="68"/>
      <c r="AG141" s="64"/>
      <c r="AH141" s="56"/>
    </row>
    <row r="142" spans="1:34" x14ac:dyDescent="0.2">
      <c r="B142">
        <v>28923</v>
      </c>
      <c r="C142" t="s">
        <v>1283</v>
      </c>
      <c r="D142" t="str">
        <f>_xll.BDP(C142,$D$12)</f>
        <v>EUR</v>
      </c>
      <c r="E142" t="s">
        <v>1284</v>
      </c>
      <c r="F142" s="99">
        <f>_xll.BDP(C142,$F$12)</f>
        <v>46.42</v>
      </c>
      <c r="G142" s="99">
        <f>_xll.BDP(C142,$G$12)</f>
        <v>46.11</v>
      </c>
      <c r="H142" s="100">
        <f t="shared" si="73"/>
        <v>-0.31000000000000227</v>
      </c>
      <c r="I142" s="101">
        <f t="shared" si="74"/>
        <v>-0.66781559672555424</v>
      </c>
      <c r="J142" s="102">
        <v>-107200</v>
      </c>
      <c r="K142" t="str">
        <f>CONCATENATE(D903,D142, " Curncy")</f>
        <v>EUREUR Curncy</v>
      </c>
      <c r="L142">
        <f>IF(D142 = D903,1,_xll.BDP(K142,$L$12))</f>
        <v>1</v>
      </c>
      <c r="M142" s="247">
        <f>IF(D142 = D903,1,_xll.BDP(K142,$M$12)*L142)</f>
        <v>1</v>
      </c>
      <c r="N142" s="104">
        <f t="shared" si="75"/>
        <v>33232.000000000247</v>
      </c>
      <c r="O142" s="253">
        <f>N142 / Y903</f>
        <v>1.0230083462741887E-4</v>
      </c>
      <c r="P142" s="140">
        <f t="shared" si="76"/>
        <v>-4942992</v>
      </c>
      <c r="Q142" s="255">
        <f>P142 / Y903*100</f>
        <v>-1.5216424144097578</v>
      </c>
      <c r="R142" s="106">
        <f t="shared" si="77"/>
        <v>-1.5216424144097578</v>
      </c>
      <c r="S142" s="255">
        <f t="shared" si="78"/>
        <v>0</v>
      </c>
      <c r="T142">
        <f t="shared" si="79"/>
        <v>1</v>
      </c>
      <c r="U142">
        <v>0</v>
      </c>
      <c r="V142">
        <v>1</v>
      </c>
      <c r="W142" s="105">
        <f t="shared" si="80"/>
        <v>1.0230083462741887E-4</v>
      </c>
      <c r="X142" s="105">
        <f t="shared" si="81"/>
        <v>0</v>
      </c>
      <c r="Z142" s="107">
        <f>_xll.BDH(C142,$Z$12,$D$1,$D$1)</f>
        <v>46.18</v>
      </c>
      <c r="AA142" s="107">
        <f t="shared" si="82"/>
        <v>0.24000000000000199</v>
      </c>
      <c r="AB142" s="117">
        <f t="shared" si="83"/>
        <v>0.51970550021654827</v>
      </c>
      <c r="AC142" s="109">
        <v>-107200</v>
      </c>
      <c r="AD142" s="110">
        <f>IF(D142 = D903,1,_xll.BDP(K142,$AD$12)*L142)</f>
        <v>1</v>
      </c>
      <c r="AE142" s="259">
        <f>AA142*AC142*T142/AD142 / AF903</f>
        <v>-7.8041499963005505E-5</v>
      </c>
      <c r="AF142" s="111"/>
      <c r="AG142" s="64"/>
      <c r="AH142" s="56"/>
    </row>
    <row r="143" spans="1:34" x14ac:dyDescent="0.2">
      <c r="A143" s="158" t="s">
        <v>1461</v>
      </c>
      <c r="B143" s="158"/>
      <c r="C143" s="158"/>
      <c r="D143" s="158"/>
      <c r="E143" s="158" t="s">
        <v>152</v>
      </c>
      <c r="F143" s="159"/>
      <c r="G143" s="159"/>
      <c r="H143" s="160"/>
      <c r="I143" s="161"/>
      <c r="J143" s="162"/>
      <c r="K143" s="158"/>
      <c r="L143" s="158"/>
      <c r="M143" s="249"/>
      <c r="N143" s="163">
        <f t="shared" ref="N143:S143" si="84" xml:space="preserve"> SUM(N85:N142)</f>
        <v>23128.600000000286</v>
      </c>
      <c r="O143" s="266">
        <f t="shared" si="84"/>
        <v>7.119869655042524E-5</v>
      </c>
      <c r="P143" s="164">
        <f t="shared" si="84"/>
        <v>-12334793.5</v>
      </c>
      <c r="Q143" s="256">
        <f t="shared" si="84"/>
        <v>-3.7971222616961109</v>
      </c>
      <c r="R143" s="244">
        <f t="shared" si="84"/>
        <v>-4.0122827857527064</v>
      </c>
      <c r="S143" s="256">
        <f t="shared" si="84"/>
        <v>0.21516052405659486</v>
      </c>
      <c r="T143" s="158"/>
      <c r="U143" s="158"/>
      <c r="V143" s="158"/>
      <c r="W143" s="245">
        <f xml:space="preserve"> SUM(W85:W142)</f>
        <v>1.1438410485128614E-4</v>
      </c>
      <c r="X143" s="245">
        <f xml:space="preserve"> SUM(X85:X142)</f>
        <v>0</v>
      </c>
      <c r="Y143" s="158"/>
      <c r="Z143" s="165"/>
      <c r="AA143" s="165"/>
      <c r="AB143" s="166"/>
      <c r="AC143" s="167"/>
      <c r="AD143" s="168"/>
      <c r="AE143" s="268">
        <f xml:space="preserve"> SUM(AE85:AE142)</f>
        <v>-3.3894423219317032E-5</v>
      </c>
      <c r="AF143" s="263"/>
      <c r="AG143" s="64"/>
      <c r="AH143" s="56"/>
    </row>
    <row r="144" spans="1:34" x14ac:dyDescent="0.2">
      <c r="B144" s="27"/>
      <c r="C144" s="42"/>
      <c r="F144" s="31"/>
      <c r="G144" s="31"/>
      <c r="H144" s="32"/>
      <c r="I144" s="35"/>
      <c r="J144" s="16"/>
      <c r="K144" s="27"/>
      <c r="L144" s="27"/>
      <c r="M144" s="273"/>
      <c r="N144" s="83"/>
      <c r="O144" s="278"/>
      <c r="P144" s="33"/>
      <c r="Q144" s="280"/>
      <c r="R144" s="84"/>
      <c r="S144" s="286"/>
      <c r="T144" s="22"/>
      <c r="W144" s="44"/>
      <c r="X144" s="44"/>
      <c r="Y144" s="65"/>
      <c r="Z144" s="59"/>
      <c r="AA144" s="58"/>
      <c r="AB144" s="51"/>
      <c r="AC144" s="50"/>
      <c r="AD144" s="52"/>
      <c r="AE144" s="288"/>
      <c r="AF144" s="68"/>
      <c r="AG144" s="64"/>
      <c r="AH144" s="56"/>
    </row>
    <row r="145" spans="2:34" x14ac:dyDescent="0.2">
      <c r="C145" t="s">
        <v>498</v>
      </c>
      <c r="D145" t="str">
        <f>_xll.BDP(C145,$D$12)</f>
        <v>EUR</v>
      </c>
      <c r="E145" t="str">
        <f>_xll.BDP(C145,$E$12)</f>
        <v>DAX INDEX FUTURE  Dec22</v>
      </c>
      <c r="F145" s="99">
        <f>_xll.BDP(C145,$F$12)</f>
        <v>14554</v>
      </c>
      <c r="G145" s="99">
        <f>_xll.BDP(C145,$G$12)</f>
        <v>14439</v>
      </c>
      <c r="H145" s="100">
        <f t="shared" ref="H145:H192" si="85">IF(OR(OR(G145="#N/A N/A",G145="#N/A Real Time"),OR(F145="#N/A N/A",F145="#N/A Real Time")),0,  G145 - F145)</f>
        <v>-115</v>
      </c>
      <c r="I145" s="101">
        <f t="shared" ref="I145:I192" si="86">IF(OR(F145=0,F145="#N/A N/A"),0,H145 / F145*100)</f>
        <v>-0.7901607805414318</v>
      </c>
      <c r="J145" s="102">
        <v>0</v>
      </c>
      <c r="K145" t="str">
        <f>CONCATENATE(D903,D145, " Curncy")</f>
        <v>EUREUR Curncy</v>
      </c>
      <c r="L145">
        <f>IF(D145 = D903,1,_xll.BDP(K145,$L$12))</f>
        <v>1</v>
      </c>
      <c r="M145" s="247">
        <f>IF(D145 = D903,1,_xll.BDP(K145,$M$12)*L145)</f>
        <v>1</v>
      </c>
      <c r="N145" s="104">
        <f t="shared" ref="N145:N192" si="87">H145*J145*T145/M145</f>
        <v>0</v>
      </c>
      <c r="O145" s="253">
        <f>N145 / Y903</f>
        <v>0</v>
      </c>
      <c r="P145" s="140">
        <f t="shared" ref="P145:P192" si="88">IF(OR(OR(J145=0,G145 = "#N/A N/A"),G145="#N/A Real Time"),0,G145*J145*T145/M145)</f>
        <v>0</v>
      </c>
      <c r="Q145" s="255">
        <f>P145 / Y903*100</f>
        <v>0</v>
      </c>
      <c r="R145" s="106">
        <f t="shared" ref="R145:R192" si="89">IF(Q145&lt;0,Q145,0)</f>
        <v>0</v>
      </c>
      <c r="S145" s="255">
        <f t="shared" ref="S145:S192" si="90">IF(Q145&gt;0,Q145,0)</f>
        <v>0</v>
      </c>
      <c r="T145">
        <f t="shared" ref="T145:T192" si="91">IF(EXACT(D145,UPPER(D145)),1,0.01)/V145</f>
        <v>1</v>
      </c>
      <c r="U145">
        <v>3</v>
      </c>
      <c r="V145">
        <v>1</v>
      </c>
      <c r="W145" s="105">
        <f t="shared" ref="W145:W192" si="92">IF(AND(Q145&lt;0,O145&gt;0),O145,0)</f>
        <v>0</v>
      </c>
      <c r="X145" s="105">
        <f t="shared" ref="X145:X192" si="93">IF(AND(Q145&gt;0,O145&gt;0),O145,0)</f>
        <v>0</v>
      </c>
      <c r="Y145" s="65"/>
      <c r="Z145" s="107">
        <f>_xll.BDH(C145,$Z$12,$D$1,$D$1)</f>
        <v>14553</v>
      </c>
      <c r="AA145" s="107">
        <f t="shared" ref="AA145:AA192" si="94">IF(OR(OR(F145="#N/A N/A",F145="#N/A Real Time"),OR(Z145="#N/A N/A",Z145="#N/A Real Time")),0,  F145 - Z145)</f>
        <v>1</v>
      </c>
      <c r="AB145" s="117">
        <f t="shared" ref="AB145:AB192" si="95">IF(OR(Z145=0,Z145="#N/A N/A"),0,AA145 / Z145*100)</f>
        <v>6.8714354428640141E-3</v>
      </c>
      <c r="AC145" s="109">
        <v>0</v>
      </c>
      <c r="AD145" s="110">
        <f>IF(D145 = D903,1,_xll.BDP(K145,$AD$12)*L145)</f>
        <v>1</v>
      </c>
      <c r="AE145" s="259">
        <f>AA145*AC145*T145/AD145 / AF903</f>
        <v>0</v>
      </c>
      <c r="AF145" s="68"/>
      <c r="AG145" s="64"/>
      <c r="AH145" s="56"/>
    </row>
    <row r="146" spans="2:34" x14ac:dyDescent="0.2">
      <c r="B146">
        <v>2245</v>
      </c>
      <c r="C146" t="s">
        <v>537</v>
      </c>
      <c r="D146" t="str">
        <f>_xll.BDP(C146,$D$12)</f>
        <v>EUR</v>
      </c>
      <c r="E146" t="s">
        <v>567</v>
      </c>
      <c r="F146" s="99">
        <f>_xll.BDP(C146,$F$12)</f>
        <v>123.98</v>
      </c>
      <c r="G146" s="99">
        <f>_xll.BDP(C146,$G$12)</f>
        <v>122.72</v>
      </c>
      <c r="H146" s="100">
        <f t="shared" si="85"/>
        <v>-1.2600000000000051</v>
      </c>
      <c r="I146" s="101">
        <f t="shared" si="86"/>
        <v>-1.0162929504758873</v>
      </c>
      <c r="J146" s="102">
        <v>0</v>
      </c>
      <c r="K146" t="str">
        <f>CONCATENATE(D903,D146, " Curncy")</f>
        <v>EUREUR Curncy</v>
      </c>
      <c r="L146">
        <f>IF(D146 = D903,1,_xll.BDP(K146,$L$12))</f>
        <v>1</v>
      </c>
      <c r="M146" s="247">
        <f>IF(D146 = D903,1,_xll.BDP(K146,$M$12)*L146)</f>
        <v>1</v>
      </c>
      <c r="N146" s="104">
        <f t="shared" si="87"/>
        <v>0</v>
      </c>
      <c r="O146" s="253">
        <f>N146 / Y903</f>
        <v>0</v>
      </c>
      <c r="P146" s="140">
        <f t="shared" si="88"/>
        <v>0</v>
      </c>
      <c r="Q146" s="255">
        <f>P146 / Y903*100</f>
        <v>0</v>
      </c>
      <c r="R146" s="106">
        <f t="shared" si="89"/>
        <v>0</v>
      </c>
      <c r="S146" s="255">
        <f t="shared" si="90"/>
        <v>0</v>
      </c>
      <c r="T146">
        <f t="shared" si="91"/>
        <v>1</v>
      </c>
      <c r="U146">
        <v>0</v>
      </c>
      <c r="V146">
        <v>1</v>
      </c>
      <c r="W146" s="105">
        <f t="shared" si="92"/>
        <v>0</v>
      </c>
      <c r="X146" s="105">
        <f t="shared" si="93"/>
        <v>0</v>
      </c>
      <c r="Y146" s="65"/>
      <c r="Z146" s="107">
        <f>_xll.BDH(C146,$Z$12,$D$1,$D$1)</f>
        <v>126.66</v>
      </c>
      <c r="AA146" s="107">
        <f t="shared" si="94"/>
        <v>-2.6799999999999926</v>
      </c>
      <c r="AB146" s="117">
        <f t="shared" si="95"/>
        <v>-2.1159008368861461</v>
      </c>
      <c r="AC146" s="109">
        <v>0</v>
      </c>
      <c r="AD146" s="110">
        <f>IF(D146 = D903,1,_xll.BDP(K146,$AD$12)*L146)</f>
        <v>1</v>
      </c>
      <c r="AE146" s="259">
        <f>AA146*AC146*T146/AD146 / AF903</f>
        <v>0</v>
      </c>
      <c r="AF146" s="68"/>
      <c r="AG146" s="64"/>
      <c r="AH146" s="56"/>
    </row>
    <row r="147" spans="2:34" x14ac:dyDescent="0.2">
      <c r="B147">
        <v>2756</v>
      </c>
      <c r="C147" t="s">
        <v>538</v>
      </c>
      <c r="D147" t="str">
        <f>_xll.BDP(C147,$D$12)</f>
        <v>EUR</v>
      </c>
      <c r="E147" t="s">
        <v>568</v>
      </c>
      <c r="F147" s="99">
        <f>_xll.BDP(C147,$F$12)</f>
        <v>30.02</v>
      </c>
      <c r="G147" s="99">
        <f>_xll.BDP(C147,$G$12)</f>
        <v>30.05</v>
      </c>
      <c r="H147" s="100">
        <f t="shared" si="85"/>
        <v>3.0000000000001137E-2</v>
      </c>
      <c r="I147" s="101">
        <f t="shared" si="86"/>
        <v>9.9933377748171681E-2</v>
      </c>
      <c r="J147" s="102">
        <v>0</v>
      </c>
      <c r="K147" t="str">
        <f>CONCATENATE(D903,D147, " Curncy")</f>
        <v>EUREUR Curncy</v>
      </c>
      <c r="L147">
        <f>IF(D147 = D903,1,_xll.BDP(K147,$L$12))</f>
        <v>1</v>
      </c>
      <c r="M147" s="247">
        <f>IF(D147 = D903,1,_xll.BDP(K147,$M$12)*L147)</f>
        <v>1</v>
      </c>
      <c r="N147" s="104">
        <f t="shared" si="87"/>
        <v>0</v>
      </c>
      <c r="O147" s="253">
        <f>N147 / Y903</f>
        <v>0</v>
      </c>
      <c r="P147" s="140">
        <f t="shared" si="88"/>
        <v>0</v>
      </c>
      <c r="Q147" s="255">
        <f>P147 / Y903*100</f>
        <v>0</v>
      </c>
      <c r="R147" s="106">
        <f t="shared" si="89"/>
        <v>0</v>
      </c>
      <c r="S147" s="255">
        <f t="shared" si="90"/>
        <v>0</v>
      </c>
      <c r="T147">
        <f t="shared" si="91"/>
        <v>1</v>
      </c>
      <c r="U147">
        <v>0</v>
      </c>
      <c r="V147">
        <v>1</v>
      </c>
      <c r="W147" s="105">
        <f t="shared" si="92"/>
        <v>0</v>
      </c>
      <c r="X147" s="105">
        <f t="shared" si="93"/>
        <v>0</v>
      </c>
      <c r="Y147" s="65"/>
      <c r="Z147" s="107">
        <f>_xll.BDH(C147,$Z$12,$D$1,$D$1)</f>
        <v>30.86</v>
      </c>
      <c r="AA147" s="107">
        <f t="shared" si="94"/>
        <v>-0.83999999999999986</v>
      </c>
      <c r="AB147" s="117">
        <f t="shared" si="95"/>
        <v>-2.7219701879455602</v>
      </c>
      <c r="AC147" s="109">
        <v>0</v>
      </c>
      <c r="AD147" s="110">
        <f>IF(D147 = D903,1,_xll.BDP(K147,$AD$12)*L147)</f>
        <v>1</v>
      </c>
      <c r="AE147" s="259">
        <f>AA147*AC147*T147/AD147 / AF903</f>
        <v>0</v>
      </c>
      <c r="AF147" s="68"/>
      <c r="AG147" s="64"/>
      <c r="AH147" s="56"/>
    </row>
    <row r="148" spans="2:34" x14ac:dyDescent="0.2">
      <c r="B148">
        <v>282</v>
      </c>
      <c r="C148" t="s">
        <v>539</v>
      </c>
      <c r="D148" t="str">
        <f>_xll.BDP(C148,$D$12)</f>
        <v>EUR</v>
      </c>
      <c r="E148" t="s">
        <v>569</v>
      </c>
      <c r="F148" s="99">
        <f>_xll.BDP(C148,$F$12)</f>
        <v>205.35</v>
      </c>
      <c r="G148" s="99">
        <f>_xll.BDP(C148,$G$12)</f>
        <v>204.15</v>
      </c>
      <c r="H148" s="100">
        <f t="shared" si="85"/>
        <v>-1.1999999999999886</v>
      </c>
      <c r="I148" s="101">
        <f t="shared" si="86"/>
        <v>-0.58436815193571401</v>
      </c>
      <c r="J148" s="102">
        <v>0</v>
      </c>
      <c r="K148" t="str">
        <f>CONCATENATE(D903,D148, " Curncy")</f>
        <v>EUREUR Curncy</v>
      </c>
      <c r="L148">
        <f>IF(D148 = D903,1,_xll.BDP(K148,$L$12))</f>
        <v>1</v>
      </c>
      <c r="M148" s="247">
        <f>IF(D148 = D903,1,_xll.BDP(K148,$M$12)*L148)</f>
        <v>1</v>
      </c>
      <c r="N148" s="104">
        <f t="shared" si="87"/>
        <v>0</v>
      </c>
      <c r="O148" s="253">
        <f>N148 / Y903</f>
        <v>0</v>
      </c>
      <c r="P148" s="140">
        <f t="shared" si="88"/>
        <v>0</v>
      </c>
      <c r="Q148" s="255">
        <f>P148 / Y903*100</f>
        <v>0</v>
      </c>
      <c r="R148" s="106">
        <f t="shared" si="89"/>
        <v>0</v>
      </c>
      <c r="S148" s="255">
        <f t="shared" si="90"/>
        <v>0</v>
      </c>
      <c r="T148">
        <f t="shared" si="91"/>
        <v>1</v>
      </c>
      <c r="U148">
        <v>0</v>
      </c>
      <c r="V148">
        <v>1</v>
      </c>
      <c r="W148" s="105">
        <f t="shared" si="92"/>
        <v>0</v>
      </c>
      <c r="X148" s="105">
        <f t="shared" si="93"/>
        <v>0</v>
      </c>
      <c r="Y148" s="65"/>
      <c r="Z148" s="107">
        <f>_xll.BDH(C148,$Z$12,$D$1,$D$1)</f>
        <v>204.95</v>
      </c>
      <c r="AA148" s="107">
        <f t="shared" si="94"/>
        <v>0.40000000000000568</v>
      </c>
      <c r="AB148" s="117">
        <f t="shared" si="95"/>
        <v>0.19516955354964904</v>
      </c>
      <c r="AC148" s="109">
        <v>0</v>
      </c>
      <c r="AD148" s="110">
        <f>IF(D148 = D903,1,_xll.BDP(K148,$AD$12)*L148)</f>
        <v>1</v>
      </c>
      <c r="AE148" s="259">
        <f>AA148*AC148*T148/AD148 / AF903</f>
        <v>0</v>
      </c>
      <c r="AF148" s="68"/>
      <c r="AG148" s="64"/>
      <c r="AH148" s="56"/>
    </row>
    <row r="149" spans="2:34" x14ac:dyDescent="0.2">
      <c r="B149">
        <v>13</v>
      </c>
      <c r="C149" t="s">
        <v>151</v>
      </c>
      <c r="D149" t="str">
        <f>_xll.BDP(C149,$D$12)</f>
        <v>EUR</v>
      </c>
      <c r="E149" t="s">
        <v>332</v>
      </c>
      <c r="F149" s="99">
        <f>_xll.BDP(C149,$F$12)</f>
        <v>6.48</v>
      </c>
      <c r="G149" s="99">
        <f>_xll.BDP(C149,$G$12)</f>
        <v>6.48</v>
      </c>
      <c r="H149" s="100">
        <f t="shared" si="85"/>
        <v>0</v>
      </c>
      <c r="I149" s="101">
        <f t="shared" si="86"/>
        <v>0</v>
      </c>
      <c r="J149" s="102">
        <v>0</v>
      </c>
      <c r="K149" t="str">
        <f>CONCATENATE(D903,D149, " Curncy")</f>
        <v>EUREUR Curncy</v>
      </c>
      <c r="L149">
        <f>IF(D149 = D903,1,_xll.BDP(K149,$L$12))</f>
        <v>1</v>
      </c>
      <c r="M149" s="247">
        <f>IF(D149 = D903,1,_xll.BDP(K149,$M$12)*L149)</f>
        <v>1</v>
      </c>
      <c r="N149" s="104">
        <f t="shared" si="87"/>
        <v>0</v>
      </c>
      <c r="O149" s="253">
        <f>N149 / Y903</f>
        <v>0</v>
      </c>
      <c r="P149" s="140">
        <f t="shared" si="88"/>
        <v>0</v>
      </c>
      <c r="Q149" s="255">
        <f>P149 / Y903*100</f>
        <v>0</v>
      </c>
      <c r="R149" s="106">
        <f t="shared" si="89"/>
        <v>0</v>
      </c>
      <c r="S149" s="255">
        <f t="shared" si="90"/>
        <v>0</v>
      </c>
      <c r="T149">
        <f t="shared" si="91"/>
        <v>1</v>
      </c>
      <c r="U149">
        <v>0</v>
      </c>
      <c r="V149">
        <v>1</v>
      </c>
      <c r="W149" s="105">
        <f t="shared" si="92"/>
        <v>0</v>
      </c>
      <c r="X149" s="105">
        <f t="shared" si="93"/>
        <v>0</v>
      </c>
      <c r="Y149" s="65"/>
      <c r="Z149" s="107">
        <f>_xll.BDH(C149,$Z$12,$D$1,$D$1)</f>
        <v>6.44</v>
      </c>
      <c r="AA149" s="107">
        <f t="shared" si="94"/>
        <v>4.0000000000000036E-2</v>
      </c>
      <c r="AB149" s="117">
        <f t="shared" si="95"/>
        <v>0.62111801242236075</v>
      </c>
      <c r="AC149" s="109">
        <v>0</v>
      </c>
      <c r="AD149" s="110">
        <f>IF(D149 = D903,1,_xll.BDP(K149,$AD$12)*L149)</f>
        <v>1</v>
      </c>
      <c r="AE149" s="259">
        <f>AA149*AC149*T149/AD149 / AF903</f>
        <v>0</v>
      </c>
      <c r="AF149" s="68"/>
      <c r="AG149" s="64"/>
      <c r="AH149" s="56"/>
    </row>
    <row r="150" spans="2:34" x14ac:dyDescent="0.2">
      <c r="B150">
        <v>2257</v>
      </c>
      <c r="C150" t="s">
        <v>540</v>
      </c>
      <c r="D150" t="str">
        <f>_xll.BDP(C150,$D$12)</f>
        <v>EUR</v>
      </c>
      <c r="E150" t="s">
        <v>570</v>
      </c>
      <c r="F150" s="99">
        <f>_xll.BDP(C150,$F$12)</f>
        <v>49.604999999999997</v>
      </c>
      <c r="G150" s="99">
        <f>_xll.BDP(C150,$G$12)</f>
        <v>48.96</v>
      </c>
      <c r="H150" s="100">
        <f t="shared" si="85"/>
        <v>-0.64499999999999602</v>
      </c>
      <c r="I150" s="101">
        <f t="shared" si="86"/>
        <v>-1.3002721499848726</v>
      </c>
      <c r="J150" s="102">
        <v>0</v>
      </c>
      <c r="K150" t="str">
        <f>CONCATENATE(D903,D150, " Curncy")</f>
        <v>EUREUR Curncy</v>
      </c>
      <c r="L150">
        <f>IF(D150 = D903,1,_xll.BDP(K150,$L$12))</f>
        <v>1</v>
      </c>
      <c r="M150" s="247">
        <f>IF(D150 = D903,1,_xll.BDP(K150,$M$12)*L150)</f>
        <v>1</v>
      </c>
      <c r="N150" s="104">
        <f t="shared" si="87"/>
        <v>0</v>
      </c>
      <c r="O150" s="253">
        <f>N150 / Y903</f>
        <v>0</v>
      </c>
      <c r="P150" s="140">
        <f t="shared" si="88"/>
        <v>0</v>
      </c>
      <c r="Q150" s="255">
        <f>P150 / Y903*100</f>
        <v>0</v>
      </c>
      <c r="R150" s="106">
        <f t="shared" si="89"/>
        <v>0</v>
      </c>
      <c r="S150" s="255">
        <f t="shared" si="90"/>
        <v>0</v>
      </c>
      <c r="T150">
        <f t="shared" si="91"/>
        <v>1</v>
      </c>
      <c r="U150">
        <v>0</v>
      </c>
      <c r="V150">
        <v>1</v>
      </c>
      <c r="W150" s="105">
        <f t="shared" si="92"/>
        <v>0</v>
      </c>
      <c r="X150" s="105">
        <f t="shared" si="93"/>
        <v>0</v>
      </c>
      <c r="Y150" s="65"/>
      <c r="Z150" s="107">
        <f>_xll.BDH(C150,$Z$12,$D$1,$D$1)</f>
        <v>49.884999999999998</v>
      </c>
      <c r="AA150" s="107">
        <f t="shared" si="94"/>
        <v>-0.28000000000000114</v>
      </c>
      <c r="AB150" s="117">
        <f t="shared" si="95"/>
        <v>-0.56129096922922961</v>
      </c>
      <c r="AC150" s="109">
        <v>0</v>
      </c>
      <c r="AD150" s="110">
        <f>IF(D150 = D903,1,_xll.BDP(K150,$AD$12)*L150)</f>
        <v>1</v>
      </c>
      <c r="AE150" s="259">
        <f>AA150*AC150*T150/AD150 / AF903</f>
        <v>0</v>
      </c>
      <c r="AF150" s="68"/>
      <c r="AG150" s="64"/>
      <c r="AH150" s="56"/>
    </row>
    <row r="151" spans="2:34" x14ac:dyDescent="0.2">
      <c r="B151">
        <v>1514</v>
      </c>
      <c r="C151" t="s">
        <v>542</v>
      </c>
      <c r="D151" t="str">
        <f>_xll.BDP(C151,$D$12)</f>
        <v>EUR</v>
      </c>
      <c r="E151" t="s">
        <v>572</v>
      </c>
      <c r="F151" s="99">
        <f>_xll.BDP(C151,$F$12)</f>
        <v>55.45</v>
      </c>
      <c r="G151" s="99">
        <f>_xll.BDP(C151,$G$12)</f>
        <v>55.78</v>
      </c>
      <c r="H151" s="100">
        <f t="shared" si="85"/>
        <v>0.32999999999999829</v>
      </c>
      <c r="I151" s="101">
        <f t="shared" si="86"/>
        <v>0.59513074842199876</v>
      </c>
      <c r="J151" s="102">
        <v>0</v>
      </c>
      <c r="K151" t="str">
        <f>CONCATENATE(D903,D151, " Curncy")</f>
        <v>EUREUR Curncy</v>
      </c>
      <c r="L151">
        <f>IF(D151 = D903,1,_xll.BDP(K151,$L$12))</f>
        <v>1</v>
      </c>
      <c r="M151" s="247">
        <f>IF(D151 = D903,1,_xll.BDP(K151,$M$12)*L151)</f>
        <v>1</v>
      </c>
      <c r="N151" s="104">
        <f t="shared" si="87"/>
        <v>0</v>
      </c>
      <c r="O151" s="253">
        <f>N151 / Y903</f>
        <v>0</v>
      </c>
      <c r="P151" s="140">
        <f t="shared" si="88"/>
        <v>0</v>
      </c>
      <c r="Q151" s="255">
        <f>P151 / Y903*100</f>
        <v>0</v>
      </c>
      <c r="R151" s="106">
        <f t="shared" si="89"/>
        <v>0</v>
      </c>
      <c r="S151" s="255">
        <f t="shared" si="90"/>
        <v>0</v>
      </c>
      <c r="T151">
        <f t="shared" si="91"/>
        <v>1</v>
      </c>
      <c r="U151">
        <v>0</v>
      </c>
      <c r="V151">
        <v>1</v>
      </c>
      <c r="W151" s="105">
        <f t="shared" si="92"/>
        <v>0</v>
      </c>
      <c r="X151" s="105">
        <f t="shared" si="93"/>
        <v>0</v>
      </c>
      <c r="Y151" s="65"/>
      <c r="Z151" s="107">
        <f>_xll.BDH(C151,$Z$12,$D$1,$D$1)</f>
        <v>55.51</v>
      </c>
      <c r="AA151" s="107">
        <f t="shared" si="94"/>
        <v>-5.9999999999995168E-2</v>
      </c>
      <c r="AB151" s="117">
        <f t="shared" si="95"/>
        <v>-0.10808863267878792</v>
      </c>
      <c r="AC151" s="109">
        <v>0</v>
      </c>
      <c r="AD151" s="110">
        <f>IF(D151 = D903,1,_xll.BDP(K151,$AD$12)*L151)</f>
        <v>1</v>
      </c>
      <c r="AE151" s="259">
        <f>AA151*AC151*T151/AD151 / AF903</f>
        <v>0</v>
      </c>
      <c r="AF151" s="68"/>
      <c r="AG151" s="64"/>
      <c r="AH151" s="56"/>
    </row>
    <row r="152" spans="2:34" x14ac:dyDescent="0.2">
      <c r="B152">
        <v>1125</v>
      </c>
      <c r="C152" t="s">
        <v>541</v>
      </c>
      <c r="D152" t="str">
        <f>_xll.BDP(C152,$D$12)</f>
        <v>EUR</v>
      </c>
      <c r="E152" t="s">
        <v>571</v>
      </c>
      <c r="F152" s="99">
        <f>_xll.BDP(C152,$F$12)</f>
        <v>83.96</v>
      </c>
      <c r="G152" s="99">
        <f>_xll.BDP(C152,$G$12)</f>
        <v>83.67</v>
      </c>
      <c r="H152" s="100">
        <f t="shared" si="85"/>
        <v>-0.28999999999999204</v>
      </c>
      <c r="I152" s="101">
        <f t="shared" si="86"/>
        <v>-0.34540257265363516</v>
      </c>
      <c r="J152" s="102">
        <v>0</v>
      </c>
      <c r="K152" t="str">
        <f>CONCATENATE(D903,D152, " Curncy")</f>
        <v>EUREUR Curncy</v>
      </c>
      <c r="L152">
        <f>IF(D152 = D903,1,_xll.BDP(K152,$L$12))</f>
        <v>1</v>
      </c>
      <c r="M152" s="247">
        <f>IF(D152 = D903,1,_xll.BDP(K152,$M$12)*L152)</f>
        <v>1</v>
      </c>
      <c r="N152" s="104">
        <f t="shared" si="87"/>
        <v>0</v>
      </c>
      <c r="O152" s="253">
        <f>N152 / Y903</f>
        <v>0</v>
      </c>
      <c r="P152" s="140">
        <f t="shared" si="88"/>
        <v>0</v>
      </c>
      <c r="Q152" s="255">
        <f>P152 / Y903*100</f>
        <v>0</v>
      </c>
      <c r="R152" s="106">
        <f t="shared" si="89"/>
        <v>0</v>
      </c>
      <c r="S152" s="255">
        <f t="shared" si="90"/>
        <v>0</v>
      </c>
      <c r="T152">
        <f t="shared" si="91"/>
        <v>1</v>
      </c>
      <c r="U152">
        <v>0</v>
      </c>
      <c r="V152">
        <v>1</v>
      </c>
      <c r="W152" s="105">
        <f t="shared" si="92"/>
        <v>0</v>
      </c>
      <c r="X152" s="105">
        <f t="shared" si="93"/>
        <v>0</v>
      </c>
      <c r="Y152" s="65"/>
      <c r="Z152" s="107">
        <f>_xll.BDH(C152,$Z$12,$D$1,$D$1)</f>
        <v>84.01</v>
      </c>
      <c r="AA152" s="107">
        <f t="shared" si="94"/>
        <v>-5.0000000000011369E-2</v>
      </c>
      <c r="AB152" s="117">
        <f t="shared" si="95"/>
        <v>-5.9516724199513593E-2</v>
      </c>
      <c r="AC152" s="109">
        <v>0</v>
      </c>
      <c r="AD152" s="110">
        <f>IF(D152 = D903,1,_xll.BDP(K152,$AD$12)*L152)</f>
        <v>1</v>
      </c>
      <c r="AE152" s="259">
        <f>AA152*AC152*T152/AD152 / AF903</f>
        <v>0</v>
      </c>
      <c r="AF152" s="68"/>
      <c r="AG152" s="64"/>
      <c r="AH152" s="56"/>
    </row>
    <row r="153" spans="2:34" x14ac:dyDescent="0.2">
      <c r="B153">
        <v>6266</v>
      </c>
      <c r="C153" t="s">
        <v>543</v>
      </c>
      <c r="D153" t="str">
        <f>_xll.BDP(C153,$D$12)</f>
        <v>EUR</v>
      </c>
      <c r="E153" t="s">
        <v>573</v>
      </c>
      <c r="F153" s="99">
        <f>_xll.BDP(C153,$F$12)</f>
        <v>104.8</v>
      </c>
      <c r="G153" s="99">
        <f>_xll.BDP(C153,$G$12)</f>
        <v>104.45</v>
      </c>
      <c r="H153" s="100">
        <f t="shared" si="85"/>
        <v>-0.34999999999999432</v>
      </c>
      <c r="I153" s="101">
        <f t="shared" si="86"/>
        <v>-0.33396946564884955</v>
      </c>
      <c r="J153" s="102">
        <v>0</v>
      </c>
      <c r="K153" t="str">
        <f>CONCATENATE(D903,D153, " Curncy")</f>
        <v>EUREUR Curncy</v>
      </c>
      <c r="L153">
        <f>IF(D153 = D903,1,_xll.BDP(K153,$L$12))</f>
        <v>1</v>
      </c>
      <c r="M153" s="247">
        <f>IF(D153 = D903,1,_xll.BDP(K153,$M$12)*L153)</f>
        <v>1</v>
      </c>
      <c r="N153" s="104">
        <f t="shared" si="87"/>
        <v>0</v>
      </c>
      <c r="O153" s="253">
        <f>N153 / Y903</f>
        <v>0</v>
      </c>
      <c r="P153" s="140">
        <f t="shared" si="88"/>
        <v>0</v>
      </c>
      <c r="Q153" s="255">
        <f>P153 / Y903*100</f>
        <v>0</v>
      </c>
      <c r="R153" s="106">
        <f t="shared" si="89"/>
        <v>0</v>
      </c>
      <c r="S153" s="255">
        <f t="shared" si="90"/>
        <v>0</v>
      </c>
      <c r="T153">
        <f t="shared" si="91"/>
        <v>1</v>
      </c>
      <c r="U153">
        <v>0</v>
      </c>
      <c r="V153">
        <v>1</v>
      </c>
      <c r="W153" s="105">
        <f t="shared" si="92"/>
        <v>0</v>
      </c>
      <c r="X153" s="105">
        <f t="shared" si="93"/>
        <v>0</v>
      </c>
      <c r="Y153" s="65"/>
      <c r="Z153" s="107">
        <f>_xll.BDH(C153,$Z$12,$D$1,$D$1)</f>
        <v>105.3</v>
      </c>
      <c r="AA153" s="107">
        <f t="shared" si="94"/>
        <v>-0.5</v>
      </c>
      <c r="AB153" s="117">
        <f t="shared" si="95"/>
        <v>-0.47483380816714149</v>
      </c>
      <c r="AC153" s="109">
        <v>0</v>
      </c>
      <c r="AD153" s="110">
        <f>IF(D153 = D903,1,_xll.BDP(K153,$AD$12)*L153)</f>
        <v>1</v>
      </c>
      <c r="AE153" s="259">
        <f>AA153*AC153*T153/AD153 / AF903</f>
        <v>0</v>
      </c>
      <c r="AF153" s="68"/>
      <c r="AG153" s="64"/>
      <c r="AH153" s="56"/>
    </row>
    <row r="154" spans="2:34" x14ac:dyDescent="0.2">
      <c r="B154">
        <v>947</v>
      </c>
      <c r="C154" t="s">
        <v>544</v>
      </c>
      <c r="D154" t="str">
        <f>_xll.BDP(C154,$D$12)</f>
        <v>EUR</v>
      </c>
      <c r="E154" t="s">
        <v>574</v>
      </c>
      <c r="F154" s="99">
        <f>_xll.BDP(C154,$F$12)</f>
        <v>27.74</v>
      </c>
      <c r="G154" s="99">
        <f>_xll.BDP(C154,$G$12)</f>
        <v>27.1</v>
      </c>
      <c r="H154" s="100">
        <f t="shared" si="85"/>
        <v>-0.63999999999999702</v>
      </c>
      <c r="I154" s="101">
        <f t="shared" si="86"/>
        <v>-2.307137707281893</v>
      </c>
      <c r="J154" s="102">
        <v>0</v>
      </c>
      <c r="K154" t="str">
        <f>CONCATENATE(D903,D154, " Curncy")</f>
        <v>EUREUR Curncy</v>
      </c>
      <c r="L154">
        <f>IF(D154 = D903,1,_xll.BDP(K154,$L$12))</f>
        <v>1</v>
      </c>
      <c r="M154" s="247">
        <f>IF(D154 = D903,1,_xll.BDP(K154,$M$12)*L154)</f>
        <v>1</v>
      </c>
      <c r="N154" s="104">
        <f t="shared" si="87"/>
        <v>0</v>
      </c>
      <c r="O154" s="253">
        <f>N154 / Y903</f>
        <v>0</v>
      </c>
      <c r="P154" s="140">
        <f t="shared" si="88"/>
        <v>0</v>
      </c>
      <c r="Q154" s="255">
        <f>P154 / Y903*100</f>
        <v>0</v>
      </c>
      <c r="R154" s="106">
        <f t="shared" si="89"/>
        <v>0</v>
      </c>
      <c r="S154" s="255">
        <f t="shared" si="90"/>
        <v>0</v>
      </c>
      <c r="T154">
        <f t="shared" si="91"/>
        <v>1</v>
      </c>
      <c r="U154">
        <v>0</v>
      </c>
      <c r="V154">
        <v>1</v>
      </c>
      <c r="W154" s="105">
        <f t="shared" si="92"/>
        <v>0</v>
      </c>
      <c r="X154" s="105">
        <f t="shared" si="93"/>
        <v>0</v>
      </c>
      <c r="Y154" s="65"/>
      <c r="Z154" s="107">
        <f>_xll.BDH(C154,$Z$12,$D$1,$D$1)</f>
        <v>27.88</v>
      </c>
      <c r="AA154" s="107">
        <f t="shared" si="94"/>
        <v>-0.14000000000000057</v>
      </c>
      <c r="AB154" s="117">
        <f t="shared" si="95"/>
        <v>-0.50215208034433489</v>
      </c>
      <c r="AC154" s="109">
        <v>0</v>
      </c>
      <c r="AD154" s="110">
        <f>IF(D154 = D903,1,_xll.BDP(K154,$AD$12)*L154)</f>
        <v>1</v>
      </c>
      <c r="AE154" s="259">
        <f>AA154*AC154*T154/AD154 / AF903</f>
        <v>0</v>
      </c>
      <c r="AF154" s="68"/>
      <c r="AG154" s="64"/>
      <c r="AH154" s="56"/>
    </row>
    <row r="155" spans="2:34" x14ac:dyDescent="0.2">
      <c r="B155">
        <v>117</v>
      </c>
      <c r="C155" t="s">
        <v>545</v>
      </c>
      <c r="D155" t="str">
        <f>_xll.BDP(C155,$D$12)</f>
        <v>EUR</v>
      </c>
      <c r="E155" t="s">
        <v>575</v>
      </c>
      <c r="F155" s="99">
        <f>_xll.BDP(C155,$F$12)</f>
        <v>8.0299999999999994</v>
      </c>
      <c r="G155" s="99">
        <f>_xll.BDP(C155,$G$12)</f>
        <v>7.9039999999999999</v>
      </c>
      <c r="H155" s="100">
        <f t="shared" si="85"/>
        <v>-0.12599999999999945</v>
      </c>
      <c r="I155" s="101">
        <f t="shared" si="86"/>
        <v>-1.5691158156911515</v>
      </c>
      <c r="J155" s="102">
        <v>0</v>
      </c>
      <c r="K155" t="str">
        <f>CONCATENATE(D903,D155, " Curncy")</f>
        <v>EUREUR Curncy</v>
      </c>
      <c r="L155">
        <f>IF(D155 = D903,1,_xll.BDP(K155,$L$12))</f>
        <v>1</v>
      </c>
      <c r="M155" s="247">
        <f>IF(D155 = D903,1,_xll.BDP(K155,$M$12)*L155)</f>
        <v>1</v>
      </c>
      <c r="N155" s="104">
        <f t="shared" si="87"/>
        <v>0</v>
      </c>
      <c r="O155" s="253">
        <f>N155 / Y903</f>
        <v>0</v>
      </c>
      <c r="P155" s="140">
        <f t="shared" si="88"/>
        <v>0</v>
      </c>
      <c r="Q155" s="255">
        <f>P155 / Y903*100</f>
        <v>0</v>
      </c>
      <c r="R155" s="106">
        <f t="shared" si="89"/>
        <v>0</v>
      </c>
      <c r="S155" s="255">
        <f t="shared" si="90"/>
        <v>0</v>
      </c>
      <c r="T155">
        <f t="shared" si="91"/>
        <v>1</v>
      </c>
      <c r="U155">
        <v>0</v>
      </c>
      <c r="V155">
        <v>1</v>
      </c>
      <c r="W155" s="105">
        <f t="shared" si="92"/>
        <v>0</v>
      </c>
      <c r="X155" s="105">
        <f t="shared" si="93"/>
        <v>0</v>
      </c>
      <c r="Y155" s="65"/>
      <c r="Z155" s="107">
        <f>_xll.BDH(C155,$Z$12,$D$1,$D$1)</f>
        <v>8.16</v>
      </c>
      <c r="AA155" s="107">
        <f t="shared" si="94"/>
        <v>-0.13000000000000078</v>
      </c>
      <c r="AB155" s="117">
        <f t="shared" si="95"/>
        <v>-1.5931372549019704</v>
      </c>
      <c r="AC155" s="109">
        <v>0</v>
      </c>
      <c r="AD155" s="110">
        <f>IF(D155 = D903,1,_xll.BDP(K155,$AD$12)*L155)</f>
        <v>1</v>
      </c>
      <c r="AE155" s="259">
        <f>AA155*AC155*T155/AD155 / AF903</f>
        <v>0</v>
      </c>
      <c r="AF155" s="68"/>
      <c r="AG155" s="64"/>
      <c r="AH155" s="56"/>
    </row>
    <row r="156" spans="2:34" x14ac:dyDescent="0.2">
      <c r="B156">
        <v>306</v>
      </c>
      <c r="C156" t="s">
        <v>1653</v>
      </c>
      <c r="D156" t="str">
        <f>_xll.BDP(C156,$D$12)</f>
        <v>EUR</v>
      </c>
      <c r="E156" t="s">
        <v>1654</v>
      </c>
      <c r="F156" s="99">
        <f>_xll.BDP(C156,$F$12)</f>
        <v>62.37</v>
      </c>
      <c r="G156" s="99">
        <f>_xll.BDP(C156,$G$12)</f>
        <v>61.58</v>
      </c>
      <c r="H156" s="100">
        <f t="shared" si="85"/>
        <v>-0.78999999999999915</v>
      </c>
      <c r="I156" s="101">
        <f t="shared" si="86"/>
        <v>-1.2666345999679318</v>
      </c>
      <c r="J156" s="102">
        <v>0</v>
      </c>
      <c r="K156" t="str">
        <f>CONCATENATE(D903,D156, " Curncy")</f>
        <v>EUREUR Curncy</v>
      </c>
      <c r="L156">
        <f>IF(D156 = D903,1,_xll.BDP(K156,$L$12))</f>
        <v>1</v>
      </c>
      <c r="M156" s="247">
        <f>IF(D156 = D903,1,_xll.BDP(K156,$M$12)*L156)</f>
        <v>1</v>
      </c>
      <c r="N156" s="104">
        <f t="shared" si="87"/>
        <v>0</v>
      </c>
      <c r="O156" s="253">
        <f>N156 / Y903</f>
        <v>0</v>
      </c>
      <c r="P156" s="140">
        <f t="shared" si="88"/>
        <v>0</v>
      </c>
      <c r="Q156" s="255">
        <f>P156 / Y903*100</f>
        <v>0</v>
      </c>
      <c r="R156" s="106">
        <f t="shared" si="89"/>
        <v>0</v>
      </c>
      <c r="S156" s="255">
        <f t="shared" si="90"/>
        <v>0</v>
      </c>
      <c r="T156">
        <f t="shared" si="91"/>
        <v>1</v>
      </c>
      <c r="U156">
        <v>0</v>
      </c>
      <c r="V156">
        <v>1</v>
      </c>
      <c r="W156" s="105">
        <f t="shared" si="92"/>
        <v>0</v>
      </c>
      <c r="X156" s="105">
        <f t="shared" si="93"/>
        <v>0</v>
      </c>
      <c r="Y156" s="65"/>
      <c r="Z156" s="107">
        <f>_xll.BDH(C156,$Z$12,$D$1,$D$1)</f>
        <v>62.5</v>
      </c>
      <c r="AA156" s="107">
        <f t="shared" si="94"/>
        <v>-0.13000000000000256</v>
      </c>
      <c r="AB156" s="117">
        <f t="shared" si="95"/>
        <v>-0.2080000000000041</v>
      </c>
      <c r="AC156" s="109">
        <v>0</v>
      </c>
      <c r="AD156" s="110">
        <f>IF(D156 = D903,1,_xll.BDP(K156,$AD$12)*L156)</f>
        <v>1</v>
      </c>
      <c r="AE156" s="259">
        <f>AA156*AC156*T156/AD156 / AF903</f>
        <v>0</v>
      </c>
      <c r="AF156" s="68"/>
      <c r="AG156" s="64"/>
      <c r="AH156" s="56"/>
    </row>
    <row r="157" spans="2:34" x14ac:dyDescent="0.2">
      <c r="B157">
        <v>2362</v>
      </c>
      <c r="C157" t="s">
        <v>546</v>
      </c>
      <c r="D157" t="str">
        <f>_xll.BDP(C157,$D$12)</f>
        <v>EUR</v>
      </c>
      <c r="E157" t="s">
        <v>576</v>
      </c>
      <c r="F157" s="99">
        <f>_xll.BDP(C157,$F$12)</f>
        <v>10.39</v>
      </c>
      <c r="G157" s="99">
        <f>_xll.BDP(C157,$G$12)</f>
        <v>10.27</v>
      </c>
      <c r="H157" s="100">
        <f t="shared" si="85"/>
        <v>-0.12000000000000099</v>
      </c>
      <c r="I157" s="101">
        <f t="shared" si="86"/>
        <v>-1.1549566891241674</v>
      </c>
      <c r="J157" s="102">
        <v>0</v>
      </c>
      <c r="K157" t="str">
        <f>CONCATENATE(D903,D157, " Curncy")</f>
        <v>EUREUR Curncy</v>
      </c>
      <c r="L157">
        <f>IF(D157 = D903,1,_xll.BDP(K157,$L$12))</f>
        <v>1</v>
      </c>
      <c r="M157" s="247">
        <f>IF(D157 = D903,1,_xll.BDP(K157,$M$12)*L157)</f>
        <v>1</v>
      </c>
      <c r="N157" s="104">
        <f t="shared" si="87"/>
        <v>0</v>
      </c>
      <c r="O157" s="253">
        <f>N157 / Y903</f>
        <v>0</v>
      </c>
      <c r="P157" s="140">
        <f t="shared" si="88"/>
        <v>0</v>
      </c>
      <c r="Q157" s="255">
        <f>P157 / Y903*100</f>
        <v>0</v>
      </c>
      <c r="R157" s="106">
        <f t="shared" si="89"/>
        <v>0</v>
      </c>
      <c r="S157" s="255">
        <f t="shared" si="90"/>
        <v>0</v>
      </c>
      <c r="T157">
        <f t="shared" si="91"/>
        <v>1</v>
      </c>
      <c r="U157">
        <v>0</v>
      </c>
      <c r="V157">
        <v>1</v>
      </c>
      <c r="W157" s="105">
        <f t="shared" si="92"/>
        <v>0</v>
      </c>
      <c r="X157" s="105">
        <f t="shared" si="93"/>
        <v>0</v>
      </c>
      <c r="Y157" s="65"/>
      <c r="Z157" s="107">
        <f>_xll.BDH(C157,$Z$12,$D$1,$D$1)</f>
        <v>10.37</v>
      </c>
      <c r="AA157" s="107">
        <f t="shared" si="94"/>
        <v>2.000000000000135E-2</v>
      </c>
      <c r="AB157" s="117">
        <f t="shared" si="95"/>
        <v>0.19286403085825798</v>
      </c>
      <c r="AC157" s="109">
        <v>0</v>
      </c>
      <c r="AD157" s="110">
        <f>IF(D157 = D903,1,_xll.BDP(K157,$AD$12)*L157)</f>
        <v>1</v>
      </c>
      <c r="AE157" s="259">
        <f>AA157*AC157*T157/AD157 / AF903</f>
        <v>0</v>
      </c>
      <c r="AF157" s="68"/>
      <c r="AG157" s="64"/>
      <c r="AH157" s="56"/>
    </row>
    <row r="158" spans="2:34" x14ac:dyDescent="0.2">
      <c r="B158">
        <v>3982</v>
      </c>
      <c r="C158" t="s">
        <v>548</v>
      </c>
      <c r="D158" t="str">
        <f>_xll.BDP(C158,$D$12)</f>
        <v>EUR</v>
      </c>
      <c r="E158" t="s">
        <v>1270</v>
      </c>
      <c r="F158" s="99">
        <f>_xll.BDP(C158,$F$12)</f>
        <v>7.5670000000000002</v>
      </c>
      <c r="G158" s="99">
        <f>_xll.BDP(C158,$G$12)</f>
        <v>7.5359999999999996</v>
      </c>
      <c r="H158" s="100">
        <f t="shared" si="85"/>
        <v>-3.1000000000000583E-2</v>
      </c>
      <c r="I158" s="101">
        <f t="shared" si="86"/>
        <v>-0.40967358266156445</v>
      </c>
      <c r="J158" s="102">
        <v>0</v>
      </c>
      <c r="K158" t="str">
        <f>CONCATENATE(D903,D158, " Curncy")</f>
        <v>EUREUR Curncy</v>
      </c>
      <c r="L158">
        <f>IF(D158 = D903,1,_xll.BDP(K158,$L$12))</f>
        <v>1</v>
      </c>
      <c r="M158" s="247">
        <f>IF(D158 = D903,1,_xll.BDP(K158,$M$12)*L158)</f>
        <v>1</v>
      </c>
      <c r="N158" s="104">
        <f t="shared" si="87"/>
        <v>0</v>
      </c>
      <c r="O158" s="253">
        <f>N158 / Y903</f>
        <v>0</v>
      </c>
      <c r="P158" s="140">
        <f t="shared" si="88"/>
        <v>0</v>
      </c>
      <c r="Q158" s="255">
        <f>P158 / Y903*100</f>
        <v>0</v>
      </c>
      <c r="R158" s="106">
        <f t="shared" si="89"/>
        <v>0</v>
      </c>
      <c r="S158" s="255">
        <f t="shared" si="90"/>
        <v>0</v>
      </c>
      <c r="T158">
        <f t="shared" si="91"/>
        <v>1</v>
      </c>
      <c r="U158">
        <v>0</v>
      </c>
      <c r="V158">
        <v>1</v>
      </c>
      <c r="W158" s="105">
        <f t="shared" si="92"/>
        <v>0</v>
      </c>
      <c r="X158" s="105">
        <f t="shared" si="93"/>
        <v>0</v>
      </c>
      <c r="Y158" s="65"/>
      <c r="Z158" s="107">
        <f>_xll.BDH(C158,$Z$12,$D$1,$D$1)</f>
        <v>7.5309999999999997</v>
      </c>
      <c r="AA158" s="107">
        <f t="shared" si="94"/>
        <v>3.6000000000000476E-2</v>
      </c>
      <c r="AB158" s="117">
        <f t="shared" si="95"/>
        <v>0.47802416677732673</v>
      </c>
      <c r="AC158" s="109">
        <v>0</v>
      </c>
      <c r="AD158" s="110">
        <f>IF(D158 = D903,1,_xll.BDP(K158,$AD$12)*L158)</f>
        <v>1</v>
      </c>
      <c r="AE158" s="259">
        <f>AA158*AC158*T158/AD158 / AF903</f>
        <v>0</v>
      </c>
      <c r="AF158" s="68"/>
      <c r="AG158" s="64"/>
      <c r="AH158" s="56"/>
    </row>
    <row r="159" spans="2:34" x14ac:dyDescent="0.2">
      <c r="B159">
        <v>445</v>
      </c>
      <c r="C159" t="s">
        <v>547</v>
      </c>
      <c r="D159" t="str">
        <f>_xll.BDP(C159,$D$12)</f>
        <v>EUR</v>
      </c>
      <c r="E159" t="s">
        <v>577</v>
      </c>
      <c r="F159" s="99">
        <f>_xll.BDP(C159,$F$12)</f>
        <v>38.28</v>
      </c>
      <c r="G159" s="99">
        <f>_xll.BDP(C159,$G$12)</f>
        <v>38.21</v>
      </c>
      <c r="H159" s="100">
        <f t="shared" si="85"/>
        <v>-7.0000000000000284E-2</v>
      </c>
      <c r="I159" s="101">
        <f t="shared" si="86"/>
        <v>-0.18286311389759741</v>
      </c>
      <c r="J159" s="102">
        <v>0</v>
      </c>
      <c r="K159" t="str">
        <f>CONCATENATE(D903,D159, " Curncy")</f>
        <v>EUREUR Curncy</v>
      </c>
      <c r="L159">
        <f>IF(D159 = D903,1,_xll.BDP(K159,$L$12))</f>
        <v>1</v>
      </c>
      <c r="M159" s="247">
        <f>IF(D159 = D903,1,_xll.BDP(K159,$M$12)*L159)</f>
        <v>1</v>
      </c>
      <c r="N159" s="104">
        <f t="shared" si="87"/>
        <v>0</v>
      </c>
      <c r="O159" s="253">
        <f>N159 / Y903</f>
        <v>0</v>
      </c>
      <c r="P159" s="140">
        <f t="shared" si="88"/>
        <v>0</v>
      </c>
      <c r="Q159" s="255">
        <f>P159 / Y903*100</f>
        <v>0</v>
      </c>
      <c r="R159" s="106">
        <f t="shared" si="89"/>
        <v>0</v>
      </c>
      <c r="S159" s="255">
        <f t="shared" si="90"/>
        <v>0</v>
      </c>
      <c r="T159">
        <f t="shared" si="91"/>
        <v>1</v>
      </c>
      <c r="U159">
        <v>0</v>
      </c>
      <c r="V159">
        <v>1</v>
      </c>
      <c r="W159" s="105">
        <f t="shared" si="92"/>
        <v>0</v>
      </c>
      <c r="X159" s="105">
        <f t="shared" si="93"/>
        <v>0</v>
      </c>
      <c r="Y159" s="65"/>
      <c r="Z159" s="107">
        <f>_xll.BDH(C159,$Z$12,$D$1,$D$1)</f>
        <v>38.340000000000003</v>
      </c>
      <c r="AA159" s="107">
        <f t="shared" si="94"/>
        <v>-6.0000000000002274E-2</v>
      </c>
      <c r="AB159" s="117">
        <f t="shared" si="95"/>
        <v>-0.15649452269171171</v>
      </c>
      <c r="AC159" s="109">
        <v>0</v>
      </c>
      <c r="AD159" s="110">
        <f>IF(D159 = D903,1,_xll.BDP(K159,$AD$12)*L159)</f>
        <v>1</v>
      </c>
      <c r="AE159" s="259">
        <f>AA159*AC159*T159/AD159 / AF903</f>
        <v>0</v>
      </c>
      <c r="AF159" s="68"/>
      <c r="AG159" s="64"/>
      <c r="AH159" s="56"/>
    </row>
    <row r="160" spans="2:34" x14ac:dyDescent="0.2">
      <c r="B160">
        <v>439</v>
      </c>
      <c r="C160" t="s">
        <v>549</v>
      </c>
      <c r="D160" t="str">
        <f>_xll.BDP(C160,$D$12)</f>
        <v>EUR</v>
      </c>
      <c r="E160" t="s">
        <v>578</v>
      </c>
      <c r="F160" s="99">
        <f>_xll.BDP(C160,$F$12)</f>
        <v>9.1259999999999994</v>
      </c>
      <c r="G160" s="99">
        <f>_xll.BDP(C160,$G$12)</f>
        <v>9.0760000000000005</v>
      </c>
      <c r="H160" s="100">
        <f t="shared" si="85"/>
        <v>-4.9999999999998934E-2</v>
      </c>
      <c r="I160" s="101">
        <f t="shared" si="86"/>
        <v>-0.54788516326976699</v>
      </c>
      <c r="J160" s="102">
        <v>0</v>
      </c>
      <c r="K160" t="str">
        <f>CONCATENATE(D903,D160, " Curncy")</f>
        <v>EUREUR Curncy</v>
      </c>
      <c r="L160">
        <f>IF(D160 = D903,1,_xll.BDP(K160,$L$12))</f>
        <v>1</v>
      </c>
      <c r="M160" s="247">
        <f>IF(D160 = D903,1,_xll.BDP(K160,$M$12)*L160)</f>
        <v>1</v>
      </c>
      <c r="N160" s="104">
        <f t="shared" si="87"/>
        <v>0</v>
      </c>
      <c r="O160" s="253">
        <f>N160 / Y903</f>
        <v>0</v>
      </c>
      <c r="P160" s="140">
        <f t="shared" si="88"/>
        <v>0</v>
      </c>
      <c r="Q160" s="255">
        <f>P160 / Y903*100</f>
        <v>0</v>
      </c>
      <c r="R160" s="106">
        <f t="shared" si="89"/>
        <v>0</v>
      </c>
      <c r="S160" s="255">
        <f t="shared" si="90"/>
        <v>0</v>
      </c>
      <c r="T160">
        <f t="shared" si="91"/>
        <v>1</v>
      </c>
      <c r="U160">
        <v>0</v>
      </c>
      <c r="V160">
        <v>1</v>
      </c>
      <c r="W160" s="105">
        <f t="shared" si="92"/>
        <v>0</v>
      </c>
      <c r="X160" s="105">
        <f t="shared" si="93"/>
        <v>0</v>
      </c>
      <c r="Y160" s="65"/>
      <c r="Z160" s="107">
        <f>_xll.BDH(C160,$Z$12,$D$1,$D$1)</f>
        <v>9.0839999999999996</v>
      </c>
      <c r="AA160" s="107">
        <f t="shared" si="94"/>
        <v>4.1999999999999815E-2</v>
      </c>
      <c r="AB160" s="117">
        <f t="shared" si="95"/>
        <v>0.46235138705415912</v>
      </c>
      <c r="AC160" s="109">
        <v>0</v>
      </c>
      <c r="AD160" s="110">
        <f>IF(D160 = D903,1,_xll.BDP(K160,$AD$12)*L160)</f>
        <v>1</v>
      </c>
      <c r="AE160" s="259">
        <f>AA160*AC160*T160/AD160 / AF903</f>
        <v>0</v>
      </c>
      <c r="AF160" s="68"/>
      <c r="AG160" s="64"/>
      <c r="AH160" s="56"/>
    </row>
    <row r="161" spans="2:34" x14ac:dyDescent="0.2">
      <c r="B161">
        <v>23985</v>
      </c>
      <c r="C161" t="s">
        <v>150</v>
      </c>
      <c r="D161" t="str">
        <f>_xll.BDP(C161,$D$12)</f>
        <v>EUR</v>
      </c>
      <c r="E161" t="s">
        <v>239</v>
      </c>
      <c r="F161" s="99">
        <f>_xll.BDP(C161,$F$12)</f>
        <v>7.43</v>
      </c>
      <c r="G161" s="99">
        <f>_xll.BDP(C161,$G$12)</f>
        <v>7.4850000000000003</v>
      </c>
      <c r="H161" s="100">
        <f t="shared" si="85"/>
        <v>5.5000000000000604E-2</v>
      </c>
      <c r="I161" s="101">
        <f t="shared" si="86"/>
        <v>0.74024226110364211</v>
      </c>
      <c r="J161" s="102">
        <v>0</v>
      </c>
      <c r="K161" t="str">
        <f>CONCATENATE(D903,D161, " Curncy")</f>
        <v>EUREUR Curncy</v>
      </c>
      <c r="L161">
        <f>IF(D161 = D903,1,_xll.BDP(K161,$L$12))</f>
        <v>1</v>
      </c>
      <c r="M161" s="247">
        <f>IF(D161 = D903,1,_xll.BDP(K161,$M$12)*L161)</f>
        <v>1</v>
      </c>
      <c r="N161" s="104">
        <f t="shared" si="87"/>
        <v>0</v>
      </c>
      <c r="O161" s="253">
        <f>N161 / Y903</f>
        <v>0</v>
      </c>
      <c r="P161" s="140">
        <f t="shared" si="88"/>
        <v>0</v>
      </c>
      <c r="Q161" s="255">
        <f>P161 / Y903*100</f>
        <v>0</v>
      </c>
      <c r="R161" s="106">
        <f t="shared" si="89"/>
        <v>0</v>
      </c>
      <c r="S161" s="255">
        <f t="shared" si="90"/>
        <v>0</v>
      </c>
      <c r="T161">
        <f t="shared" si="91"/>
        <v>1</v>
      </c>
      <c r="U161">
        <v>0</v>
      </c>
      <c r="V161">
        <v>1</v>
      </c>
      <c r="W161" s="105">
        <f t="shared" si="92"/>
        <v>0</v>
      </c>
      <c r="X161" s="105">
        <f t="shared" si="93"/>
        <v>0</v>
      </c>
      <c r="Y161" s="65"/>
      <c r="Z161" s="107">
        <f>_xll.BDH(C161,$Z$12,$D$1,$D$1)</f>
        <v>7.3949999999999996</v>
      </c>
      <c r="AA161" s="107">
        <f t="shared" si="94"/>
        <v>3.5000000000000142E-2</v>
      </c>
      <c r="AB161" s="117">
        <f t="shared" si="95"/>
        <v>0.47329276538201687</v>
      </c>
      <c r="AC161" s="109">
        <v>0</v>
      </c>
      <c r="AD161" s="110">
        <f>IF(D161 = D903,1,_xll.BDP(K161,$AD$12)*L161)</f>
        <v>1</v>
      </c>
      <c r="AE161" s="259">
        <f>AA161*AC161*T161/AD161 / AF903</f>
        <v>0</v>
      </c>
      <c r="AF161" s="68"/>
      <c r="AG161" s="64"/>
      <c r="AH161" s="56"/>
    </row>
    <row r="162" spans="2:34" x14ac:dyDescent="0.2">
      <c r="B162">
        <v>24040</v>
      </c>
      <c r="C162" t="s">
        <v>1289</v>
      </c>
      <c r="D162" t="str">
        <f>_xll.BDP(C162,$D$12)</f>
        <v>EUR</v>
      </c>
      <c r="E162" t="s">
        <v>1290</v>
      </c>
      <c r="F162" s="99">
        <f>_xll.BDP(C162,$F$12)</f>
        <v>21.87</v>
      </c>
      <c r="G162" s="99">
        <f>_xll.BDP(C162,$G$12)</f>
        <v>21.53</v>
      </c>
      <c r="H162" s="100">
        <f t="shared" si="85"/>
        <v>-0.33999999999999986</v>
      </c>
      <c r="I162" s="101">
        <f t="shared" si="86"/>
        <v>-1.5546410608138996</v>
      </c>
      <c r="J162" s="102">
        <v>0</v>
      </c>
      <c r="K162" t="str">
        <f>CONCATENATE(D903,D162, " Curncy")</f>
        <v>EUREUR Curncy</v>
      </c>
      <c r="L162">
        <f>IF(D162 = D903,1,_xll.BDP(K162,$L$12))</f>
        <v>1</v>
      </c>
      <c r="M162" s="247">
        <f>IF(D162 = D903,1,_xll.BDP(K162,$M$12)*L162)</f>
        <v>1</v>
      </c>
      <c r="N162" s="104">
        <f t="shared" si="87"/>
        <v>0</v>
      </c>
      <c r="O162" s="253">
        <f>N162 / Y903</f>
        <v>0</v>
      </c>
      <c r="P162" s="140">
        <f t="shared" si="88"/>
        <v>0</v>
      </c>
      <c r="Q162" s="255">
        <f>P162 / Y903*100</f>
        <v>0</v>
      </c>
      <c r="R162" s="106">
        <f t="shared" si="89"/>
        <v>0</v>
      </c>
      <c r="S162" s="255">
        <f t="shared" si="90"/>
        <v>0</v>
      </c>
      <c r="T162">
        <f t="shared" si="91"/>
        <v>1</v>
      </c>
      <c r="U162">
        <v>0</v>
      </c>
      <c r="V162">
        <v>1</v>
      </c>
      <c r="W162" s="105">
        <f t="shared" si="92"/>
        <v>0</v>
      </c>
      <c r="X162" s="105">
        <f t="shared" si="93"/>
        <v>0</v>
      </c>
      <c r="Z162" s="107">
        <f>_xll.BDH(C162,$Z$12,$D$1,$D$1)</f>
        <v>21.73</v>
      </c>
      <c r="AA162" s="107">
        <f t="shared" si="94"/>
        <v>0.14000000000000057</v>
      </c>
      <c r="AB162" s="117">
        <f t="shared" si="95"/>
        <v>0.64427059364933537</v>
      </c>
      <c r="AC162" s="109">
        <v>0</v>
      </c>
      <c r="AD162" s="110">
        <f>IF(D162 = D903,1,_xll.BDP(K162,$AD$12)*L162)</f>
        <v>1</v>
      </c>
      <c r="AE162" s="259">
        <f>AA162*AC162*T162/AD162 / AF903</f>
        <v>0</v>
      </c>
      <c r="AF162" s="111"/>
      <c r="AG162" s="64"/>
      <c r="AH162" s="56"/>
    </row>
    <row r="163" spans="2:34" x14ac:dyDescent="0.2">
      <c r="B163">
        <v>19397</v>
      </c>
      <c r="C163" t="s">
        <v>550</v>
      </c>
      <c r="D163" t="str">
        <f>_xll.BDP(C163,$D$12)</f>
        <v>EUR</v>
      </c>
      <c r="E163" t="s">
        <v>579</v>
      </c>
      <c r="F163" s="99">
        <f>_xll.BDP(C163,$F$12)</f>
        <v>10.210000000000001</v>
      </c>
      <c r="G163" s="99">
        <f>_xll.BDP(C163,$G$12)</f>
        <v>10.16</v>
      </c>
      <c r="H163" s="100">
        <f t="shared" si="85"/>
        <v>-5.0000000000000711E-2</v>
      </c>
      <c r="I163" s="101">
        <f t="shared" si="86"/>
        <v>-0.48971596474045742</v>
      </c>
      <c r="J163" s="102">
        <v>0</v>
      </c>
      <c r="K163" t="str">
        <f>CONCATENATE(D903,D163, " Curncy")</f>
        <v>EUREUR Curncy</v>
      </c>
      <c r="L163">
        <f>IF(D163 = D903,1,_xll.BDP(K163,$L$12))</f>
        <v>1</v>
      </c>
      <c r="M163" s="247">
        <f>IF(D163 = D903,1,_xll.BDP(K163,$M$12)*L163)</f>
        <v>1</v>
      </c>
      <c r="N163" s="104">
        <f t="shared" si="87"/>
        <v>0</v>
      </c>
      <c r="O163" s="253">
        <f>N163 / Y903</f>
        <v>0</v>
      </c>
      <c r="P163" s="140">
        <f t="shared" si="88"/>
        <v>0</v>
      </c>
      <c r="Q163" s="255">
        <f>P163 / Y903*100</f>
        <v>0</v>
      </c>
      <c r="R163" s="106">
        <f t="shared" si="89"/>
        <v>0</v>
      </c>
      <c r="S163" s="255">
        <f t="shared" si="90"/>
        <v>0</v>
      </c>
      <c r="T163">
        <f t="shared" si="91"/>
        <v>1</v>
      </c>
      <c r="U163">
        <v>0</v>
      </c>
      <c r="V163">
        <v>1</v>
      </c>
      <c r="W163" s="105">
        <f t="shared" si="92"/>
        <v>0</v>
      </c>
      <c r="X163" s="105">
        <f t="shared" si="93"/>
        <v>0</v>
      </c>
      <c r="Y163" s="65"/>
      <c r="Z163" s="107">
        <f>_xll.BDH(C163,$Z$12,$D$1,$D$1)</f>
        <v>10.23</v>
      </c>
      <c r="AA163" s="107">
        <f t="shared" si="94"/>
        <v>-1.9999999999999574E-2</v>
      </c>
      <c r="AB163" s="117">
        <f t="shared" si="95"/>
        <v>-0.19550342130986875</v>
      </c>
      <c r="AC163" s="109">
        <v>0</v>
      </c>
      <c r="AD163" s="110">
        <f>IF(D163 = D903,1,_xll.BDP(K163,$AD$12)*L163)</f>
        <v>1</v>
      </c>
      <c r="AE163" s="259">
        <f>AA163*AC163*T163/AD163 / AF903</f>
        <v>0</v>
      </c>
      <c r="AF163" s="68"/>
      <c r="AG163" s="64"/>
      <c r="AH163" s="56"/>
    </row>
    <row r="164" spans="2:34" x14ac:dyDescent="0.2">
      <c r="B164">
        <v>28604</v>
      </c>
      <c r="C164" t="s">
        <v>1251</v>
      </c>
      <c r="D164" t="str">
        <f>_xll.BDP(C164,$D$12)</f>
        <v>EUR</v>
      </c>
      <c r="E164" t="s">
        <v>1252</v>
      </c>
      <c r="F164" s="99">
        <f>_xll.BDP(C164,$F$12)</f>
        <v>20.92</v>
      </c>
      <c r="G164" s="99">
        <f>_xll.BDP(C164,$G$12)</f>
        <v>20.96</v>
      </c>
      <c r="H164" s="100">
        <f t="shared" si="85"/>
        <v>3.9999999999999147E-2</v>
      </c>
      <c r="I164" s="101">
        <f t="shared" si="86"/>
        <v>0.19120458891012976</v>
      </c>
      <c r="J164" s="102">
        <v>0</v>
      </c>
      <c r="K164" t="str">
        <f>CONCATENATE(D903,D164, " Curncy")</f>
        <v>EUREUR Curncy</v>
      </c>
      <c r="L164">
        <f>IF(D164 = D903,1,_xll.BDP(K164,$L$12))</f>
        <v>1</v>
      </c>
      <c r="M164" s="247">
        <f>IF(D164 = D903,1,_xll.BDP(K164,$M$12)*L164)</f>
        <v>1</v>
      </c>
      <c r="N164" s="104">
        <f t="shared" si="87"/>
        <v>0</v>
      </c>
      <c r="O164" s="253">
        <f>N164 / Y903</f>
        <v>0</v>
      </c>
      <c r="P164" s="140">
        <f t="shared" si="88"/>
        <v>0</v>
      </c>
      <c r="Q164" s="255">
        <f>P164 / Y903*100</f>
        <v>0</v>
      </c>
      <c r="R164" s="106">
        <f t="shared" si="89"/>
        <v>0</v>
      </c>
      <c r="S164" s="255">
        <f t="shared" si="90"/>
        <v>0</v>
      </c>
      <c r="T164">
        <f t="shared" si="91"/>
        <v>1</v>
      </c>
      <c r="U164">
        <v>0</v>
      </c>
      <c r="V164">
        <v>1</v>
      </c>
      <c r="W164" s="105">
        <f t="shared" si="92"/>
        <v>0</v>
      </c>
      <c r="X164" s="105">
        <f t="shared" si="93"/>
        <v>0</v>
      </c>
      <c r="Y164" s="141"/>
      <c r="Z164" s="107">
        <f>_xll.BDH(C164,$Z$12,$D$1,$D$1)</f>
        <v>21.44</v>
      </c>
      <c r="AA164" s="107">
        <f t="shared" si="94"/>
        <v>-0.51999999999999957</v>
      </c>
      <c r="AB164" s="117">
        <f t="shared" si="95"/>
        <v>-2.425373134328356</v>
      </c>
      <c r="AC164" s="109">
        <v>0</v>
      </c>
      <c r="AD164" s="110">
        <f>IF(D164 = D903,1,_xll.BDP(K164,$AD$12)*L164)</f>
        <v>1</v>
      </c>
      <c r="AE164" s="259">
        <f>AA164*AC164*T164/AD164 / AF903</f>
        <v>0</v>
      </c>
      <c r="AF164" s="142"/>
      <c r="AG164" s="64"/>
      <c r="AH164" s="56"/>
    </row>
    <row r="165" spans="2:34" x14ac:dyDescent="0.2">
      <c r="B165">
        <v>26538</v>
      </c>
      <c r="C165" t="s">
        <v>551</v>
      </c>
      <c r="D165" t="str">
        <f>_xll.BDP(C165,$D$12)</f>
        <v>EUR</v>
      </c>
      <c r="E165" t="s">
        <v>580</v>
      </c>
      <c r="F165" s="99">
        <f>_xll.BDP(C165,$F$12)</f>
        <v>194.7</v>
      </c>
      <c r="G165" s="99">
        <f>_xll.BDP(C165,$G$12)</f>
        <v>198</v>
      </c>
      <c r="H165" s="100">
        <f t="shared" si="85"/>
        <v>3.3000000000000114</v>
      </c>
      <c r="I165" s="101">
        <f t="shared" si="86"/>
        <v>1.6949152542372941</v>
      </c>
      <c r="J165" s="102">
        <v>0</v>
      </c>
      <c r="K165" t="str">
        <f>CONCATENATE(D903,D165, " Curncy")</f>
        <v>EUREUR Curncy</v>
      </c>
      <c r="L165">
        <f>IF(D165 = D903,1,_xll.BDP(K165,$L$12))</f>
        <v>1</v>
      </c>
      <c r="M165" s="247">
        <f>IF(D165 = D903,1,_xll.BDP(K165,$M$12)*L165)</f>
        <v>1</v>
      </c>
      <c r="N165" s="104">
        <f t="shared" si="87"/>
        <v>0</v>
      </c>
      <c r="O165" s="253">
        <f>N165 / Y903</f>
        <v>0</v>
      </c>
      <c r="P165" s="140">
        <f t="shared" si="88"/>
        <v>0</v>
      </c>
      <c r="Q165" s="255">
        <f>P165 / Y903*100</f>
        <v>0</v>
      </c>
      <c r="R165" s="106">
        <f t="shared" si="89"/>
        <v>0</v>
      </c>
      <c r="S165" s="255">
        <f t="shared" si="90"/>
        <v>0</v>
      </c>
      <c r="T165">
        <f t="shared" si="91"/>
        <v>1</v>
      </c>
      <c r="U165">
        <v>0</v>
      </c>
      <c r="V165">
        <v>1</v>
      </c>
      <c r="W165" s="105">
        <f t="shared" si="92"/>
        <v>0</v>
      </c>
      <c r="X165" s="105">
        <f t="shared" si="93"/>
        <v>0</v>
      </c>
      <c r="Y165" s="65"/>
      <c r="Z165" s="107">
        <f>_xll.BDH(C165,$Z$12,$D$1,$D$1)</f>
        <v>195.7</v>
      </c>
      <c r="AA165" s="107">
        <f t="shared" si="94"/>
        <v>-1</v>
      </c>
      <c r="AB165" s="117">
        <f t="shared" si="95"/>
        <v>-0.51098620337250888</v>
      </c>
      <c r="AC165" s="109">
        <v>0</v>
      </c>
      <c r="AD165" s="110">
        <f>IF(D165 = D903,1,_xll.BDP(K165,$AD$12)*L165)</f>
        <v>1</v>
      </c>
      <c r="AE165" s="259">
        <f>AA165*AC165*T165/AD165 / AF903</f>
        <v>0</v>
      </c>
      <c r="AF165" s="68"/>
      <c r="AG165" s="64"/>
      <c r="AH165" s="56"/>
    </row>
    <row r="166" spans="2:34" x14ac:dyDescent="0.2">
      <c r="B166">
        <v>2559</v>
      </c>
      <c r="C166" t="s">
        <v>552</v>
      </c>
      <c r="D166" t="str">
        <f>_xll.BDP(C166,$D$12)</f>
        <v>EUR</v>
      </c>
      <c r="E166" t="s">
        <v>581</v>
      </c>
      <c r="F166" s="99">
        <f>_xll.BDP(C166,$F$12)</f>
        <v>53.02</v>
      </c>
      <c r="G166" s="99">
        <f>_xll.BDP(C166,$G$12)</f>
        <v>52.64</v>
      </c>
      <c r="H166" s="100">
        <f t="shared" si="85"/>
        <v>-0.38000000000000256</v>
      </c>
      <c r="I166" s="101">
        <f t="shared" si="86"/>
        <v>-0.71671067521690413</v>
      </c>
      <c r="J166" s="102">
        <v>0</v>
      </c>
      <c r="K166" t="str">
        <f>CONCATENATE(D903,D166, " Curncy")</f>
        <v>EUREUR Curncy</v>
      </c>
      <c r="L166">
        <f>IF(D166 = D903,1,_xll.BDP(K166,$L$12))</f>
        <v>1</v>
      </c>
      <c r="M166" s="247">
        <f>IF(D166 = D903,1,_xll.BDP(K166,$M$12)*L166)</f>
        <v>1</v>
      </c>
      <c r="N166" s="104">
        <f t="shared" si="87"/>
        <v>0</v>
      </c>
      <c r="O166" s="253">
        <f>N166 / Y903</f>
        <v>0</v>
      </c>
      <c r="P166" s="140">
        <f t="shared" si="88"/>
        <v>0</v>
      </c>
      <c r="Q166" s="255">
        <f>P166 / Y903*100</f>
        <v>0</v>
      </c>
      <c r="R166" s="106">
        <f t="shared" si="89"/>
        <v>0</v>
      </c>
      <c r="S166" s="255">
        <f t="shared" si="90"/>
        <v>0</v>
      </c>
      <c r="T166">
        <f t="shared" si="91"/>
        <v>1</v>
      </c>
      <c r="U166">
        <v>0</v>
      </c>
      <c r="V166">
        <v>1</v>
      </c>
      <c r="W166" s="105">
        <f t="shared" si="92"/>
        <v>0</v>
      </c>
      <c r="X166" s="105">
        <f t="shared" si="93"/>
        <v>0</v>
      </c>
      <c r="Y166" s="65"/>
      <c r="Z166" s="107">
        <f>_xll.BDH(C166,$Z$12,$D$1,$D$1)</f>
        <v>52.58</v>
      </c>
      <c r="AA166" s="107">
        <f t="shared" si="94"/>
        <v>0.44000000000000483</v>
      </c>
      <c r="AB166" s="117">
        <f t="shared" si="95"/>
        <v>0.83682008368201766</v>
      </c>
      <c r="AC166" s="109">
        <v>0</v>
      </c>
      <c r="AD166" s="110">
        <f>IF(D166 = D903,1,_xll.BDP(K166,$AD$12)*L166)</f>
        <v>1</v>
      </c>
      <c r="AE166" s="259">
        <f>AA166*AC166*T166/AD166 / AF903</f>
        <v>0</v>
      </c>
      <c r="AF166" s="68"/>
      <c r="AG166" s="64"/>
      <c r="AH166" s="56"/>
    </row>
    <row r="167" spans="2:34" x14ac:dyDescent="0.2">
      <c r="B167">
        <v>3015</v>
      </c>
      <c r="C167" t="s">
        <v>553</v>
      </c>
      <c r="D167" t="str">
        <f>_xll.BDP(C167,$D$12)</f>
        <v>EUR</v>
      </c>
      <c r="E167" t="s">
        <v>582</v>
      </c>
      <c r="F167" s="99">
        <f>_xll.BDP(C167,$F$12)</f>
        <v>64.349999999999994</v>
      </c>
      <c r="G167" s="99">
        <f>_xll.BDP(C167,$G$12)</f>
        <v>64.599999999999994</v>
      </c>
      <c r="H167" s="100">
        <f t="shared" si="85"/>
        <v>0.25</v>
      </c>
      <c r="I167" s="101">
        <f t="shared" si="86"/>
        <v>0.38850038850038854</v>
      </c>
      <c r="J167" s="102">
        <v>0</v>
      </c>
      <c r="K167" t="str">
        <f>CONCATENATE(D903,D167, " Curncy")</f>
        <v>EUREUR Curncy</v>
      </c>
      <c r="L167">
        <f>IF(D167 = D903,1,_xll.BDP(K167,$L$12))</f>
        <v>1</v>
      </c>
      <c r="M167" s="247">
        <f>IF(D167 = D903,1,_xll.BDP(K167,$M$12)*L167)</f>
        <v>1</v>
      </c>
      <c r="N167" s="104">
        <f t="shared" si="87"/>
        <v>0</v>
      </c>
      <c r="O167" s="253">
        <f>N167 / Y903</f>
        <v>0</v>
      </c>
      <c r="P167" s="140">
        <f t="shared" si="88"/>
        <v>0</v>
      </c>
      <c r="Q167" s="255">
        <f>P167 / Y903*100</f>
        <v>0</v>
      </c>
      <c r="R167" s="106">
        <f t="shared" si="89"/>
        <v>0</v>
      </c>
      <c r="S167" s="255">
        <f t="shared" si="90"/>
        <v>0</v>
      </c>
      <c r="T167">
        <f t="shared" si="91"/>
        <v>1</v>
      </c>
      <c r="U167">
        <v>0</v>
      </c>
      <c r="V167">
        <v>1</v>
      </c>
      <c r="W167" s="105">
        <f t="shared" si="92"/>
        <v>0</v>
      </c>
      <c r="X167" s="105">
        <f t="shared" si="93"/>
        <v>0</v>
      </c>
      <c r="Y167" s="65"/>
      <c r="Z167" s="107">
        <f>_xll.BDH(C167,$Z$12,$D$1,$D$1)</f>
        <v>64.599999999999994</v>
      </c>
      <c r="AA167" s="107">
        <f t="shared" si="94"/>
        <v>-0.25</v>
      </c>
      <c r="AB167" s="117">
        <f t="shared" si="95"/>
        <v>-0.38699690402476783</v>
      </c>
      <c r="AC167" s="109">
        <v>0</v>
      </c>
      <c r="AD167" s="110">
        <f>IF(D167 = D903,1,_xll.BDP(K167,$AD$12)*L167)</f>
        <v>1</v>
      </c>
      <c r="AE167" s="259">
        <f>AA167*AC167*T167/AD167 / AF903</f>
        <v>0</v>
      </c>
      <c r="AF167" s="68"/>
      <c r="AG167" s="64"/>
      <c r="AH167" s="56"/>
    </row>
    <row r="168" spans="2:34" x14ac:dyDescent="0.2">
      <c r="B168">
        <v>6438</v>
      </c>
      <c r="C168" t="s">
        <v>554</v>
      </c>
      <c r="D168" t="str">
        <f>_xll.BDP(C168,$D$12)</f>
        <v>EUR</v>
      </c>
      <c r="E168" t="s">
        <v>583</v>
      </c>
      <c r="F168" s="99">
        <f>_xll.BDP(C168,$F$12)</f>
        <v>55</v>
      </c>
      <c r="G168" s="99">
        <f>_xll.BDP(C168,$G$12)</f>
        <v>54.84</v>
      </c>
      <c r="H168" s="100">
        <f t="shared" si="85"/>
        <v>-0.15999999999999659</v>
      </c>
      <c r="I168" s="101">
        <f t="shared" si="86"/>
        <v>-0.29090909090908468</v>
      </c>
      <c r="J168" s="102">
        <v>0</v>
      </c>
      <c r="K168" t="str">
        <f>CONCATENATE(D903,D168, " Curncy")</f>
        <v>EUREUR Curncy</v>
      </c>
      <c r="L168">
        <f>IF(D168 = D903,1,_xll.BDP(K168,$L$12))</f>
        <v>1</v>
      </c>
      <c r="M168" s="247">
        <f>IF(D168 = D903,1,_xll.BDP(K168,$M$12)*L168)</f>
        <v>1</v>
      </c>
      <c r="N168" s="104">
        <f t="shared" si="87"/>
        <v>0</v>
      </c>
      <c r="O168" s="253">
        <f>N168 / Y903</f>
        <v>0</v>
      </c>
      <c r="P168" s="140">
        <f t="shared" si="88"/>
        <v>0</v>
      </c>
      <c r="Q168" s="255">
        <f>P168 / Y903*100</f>
        <v>0</v>
      </c>
      <c r="R168" s="106">
        <f t="shared" si="89"/>
        <v>0</v>
      </c>
      <c r="S168" s="255">
        <f t="shared" si="90"/>
        <v>0</v>
      </c>
      <c r="T168">
        <f t="shared" si="91"/>
        <v>1</v>
      </c>
      <c r="U168">
        <v>0</v>
      </c>
      <c r="V168">
        <v>1</v>
      </c>
      <c r="W168" s="105">
        <f t="shared" si="92"/>
        <v>0</v>
      </c>
      <c r="X168" s="105">
        <f t="shared" si="93"/>
        <v>0</v>
      </c>
      <c r="Y168" s="65"/>
      <c r="Z168" s="107">
        <f>_xll.BDH(C168,$Z$12,$D$1,$D$1)</f>
        <v>55.06</v>
      </c>
      <c r="AA168" s="107">
        <f t="shared" si="94"/>
        <v>-6.0000000000002274E-2</v>
      </c>
      <c r="AB168" s="117">
        <f t="shared" si="95"/>
        <v>-0.10897203051217266</v>
      </c>
      <c r="AC168" s="109">
        <v>0</v>
      </c>
      <c r="AD168" s="110">
        <f>IF(D168 = D903,1,_xll.BDP(K168,$AD$12)*L168)</f>
        <v>1</v>
      </c>
      <c r="AE168" s="259">
        <f>AA168*AC168*T168/AD168 / AF903</f>
        <v>0</v>
      </c>
      <c r="AF168" s="68"/>
      <c r="AG168" s="64"/>
      <c r="AH168" s="56"/>
    </row>
    <row r="169" spans="2:34" x14ac:dyDescent="0.2">
      <c r="B169">
        <v>18813</v>
      </c>
      <c r="C169" t="s">
        <v>555</v>
      </c>
      <c r="D169" t="str">
        <f>_xll.BDP(C169,$D$12)</f>
        <v>EUR</v>
      </c>
      <c r="E169" t="s">
        <v>584</v>
      </c>
      <c r="F169" s="99">
        <f>_xll.BDP(C169,$F$12)</f>
        <v>52.14</v>
      </c>
      <c r="G169" s="99">
        <f>_xll.BDP(C169,$G$12)</f>
        <v>52.7</v>
      </c>
      <c r="H169" s="100">
        <f t="shared" si="85"/>
        <v>0.56000000000000227</v>
      </c>
      <c r="I169" s="101">
        <f t="shared" si="86"/>
        <v>1.0740314537782936</v>
      </c>
      <c r="J169" s="102">
        <v>0</v>
      </c>
      <c r="K169" t="str">
        <f>CONCATENATE(D903,D169, " Curncy")</f>
        <v>EUREUR Curncy</v>
      </c>
      <c r="L169">
        <f>IF(D169 = D903,1,_xll.BDP(K169,$L$12))</f>
        <v>1</v>
      </c>
      <c r="M169" s="247">
        <f>IF(D169 = D903,1,_xll.BDP(K169,$M$12)*L169)</f>
        <v>1</v>
      </c>
      <c r="N169" s="104">
        <f t="shared" si="87"/>
        <v>0</v>
      </c>
      <c r="O169" s="253">
        <f>N169 / Y903</f>
        <v>0</v>
      </c>
      <c r="P169" s="140">
        <f t="shared" si="88"/>
        <v>0</v>
      </c>
      <c r="Q169" s="255">
        <f>P169 / Y903*100</f>
        <v>0</v>
      </c>
      <c r="R169" s="106">
        <f t="shared" si="89"/>
        <v>0</v>
      </c>
      <c r="S169" s="255">
        <f t="shared" si="90"/>
        <v>0</v>
      </c>
      <c r="T169">
        <f t="shared" si="91"/>
        <v>1</v>
      </c>
      <c r="U169">
        <v>0</v>
      </c>
      <c r="V169">
        <v>1</v>
      </c>
      <c r="W169" s="105">
        <f t="shared" si="92"/>
        <v>0</v>
      </c>
      <c r="X169" s="105">
        <f t="shared" si="93"/>
        <v>0</v>
      </c>
      <c r="Y169" s="65"/>
      <c r="Z169" s="107">
        <f>_xll.BDH(C169,$Z$12,$D$1,$D$1)</f>
        <v>52.16</v>
      </c>
      <c r="AA169" s="107">
        <f t="shared" si="94"/>
        <v>-1.9999999999996021E-2</v>
      </c>
      <c r="AB169" s="117">
        <f t="shared" si="95"/>
        <v>-3.8343558282200964E-2</v>
      </c>
      <c r="AC169" s="109">
        <v>0</v>
      </c>
      <c r="AD169" s="110">
        <f>IF(D169 = D903,1,_xll.BDP(K169,$AD$12)*L169)</f>
        <v>1</v>
      </c>
      <c r="AE169" s="259">
        <f>AA169*AC169*T169/AD169 / AF903</f>
        <v>0</v>
      </c>
      <c r="AF169" s="68"/>
      <c r="AG169" s="64"/>
      <c r="AH169" s="56"/>
    </row>
    <row r="170" spans="2:34" x14ac:dyDescent="0.2">
      <c r="B170">
        <v>1980</v>
      </c>
      <c r="C170" t="s">
        <v>149</v>
      </c>
      <c r="D170" t="str">
        <f>_xll.BDP(C170,$D$12)</f>
        <v>EUR</v>
      </c>
      <c r="E170" t="s">
        <v>297</v>
      </c>
      <c r="F170" s="99">
        <f>_xll.BDP(C170,$F$12)</f>
        <v>31.6</v>
      </c>
      <c r="G170" s="99">
        <f>_xll.BDP(C170,$G$12)</f>
        <v>30.864999999999998</v>
      </c>
      <c r="H170" s="100">
        <f t="shared" si="85"/>
        <v>-0.73500000000000298</v>
      </c>
      <c r="I170" s="101">
        <f t="shared" si="86"/>
        <v>-2.3259493670886169</v>
      </c>
      <c r="J170" s="102">
        <v>0</v>
      </c>
      <c r="K170" t="str">
        <f>CONCATENATE(D903,D170, " Curncy")</f>
        <v>EUREUR Curncy</v>
      </c>
      <c r="L170">
        <f>IF(D170 = D903,1,_xll.BDP(K170,$L$12))</f>
        <v>1</v>
      </c>
      <c r="M170" s="247">
        <f>IF(D170 = D903,1,_xll.BDP(K170,$M$12)*L170)</f>
        <v>1</v>
      </c>
      <c r="N170" s="104">
        <f t="shared" si="87"/>
        <v>0</v>
      </c>
      <c r="O170" s="253">
        <f>N170 / Y903</f>
        <v>0</v>
      </c>
      <c r="P170" s="140">
        <f t="shared" si="88"/>
        <v>0</v>
      </c>
      <c r="Q170" s="255">
        <f>P170 / Y903*100</f>
        <v>0</v>
      </c>
      <c r="R170" s="106">
        <f t="shared" si="89"/>
        <v>0</v>
      </c>
      <c r="S170" s="255">
        <f t="shared" si="90"/>
        <v>0</v>
      </c>
      <c r="T170">
        <f t="shared" si="91"/>
        <v>1</v>
      </c>
      <c r="U170">
        <v>0</v>
      </c>
      <c r="V170">
        <v>1</v>
      </c>
      <c r="W170" s="105">
        <f t="shared" si="92"/>
        <v>0</v>
      </c>
      <c r="X170" s="105">
        <f t="shared" si="93"/>
        <v>0</v>
      </c>
      <c r="Y170" s="65"/>
      <c r="Z170" s="107">
        <f>_xll.BDH(C170,$Z$12,$D$1,$D$1)</f>
        <v>31.85</v>
      </c>
      <c r="AA170" s="107">
        <f t="shared" si="94"/>
        <v>-0.25</v>
      </c>
      <c r="AB170" s="117">
        <f t="shared" si="95"/>
        <v>-0.78492935635792771</v>
      </c>
      <c r="AC170" s="109">
        <v>0</v>
      </c>
      <c r="AD170" s="110">
        <f>IF(D170 = D903,1,_xll.BDP(K170,$AD$12)*L170)</f>
        <v>1</v>
      </c>
      <c r="AE170" s="259">
        <f>AA170*AC170*T170/AD170 / AF903</f>
        <v>0</v>
      </c>
      <c r="AF170" s="68"/>
      <c r="AG170" s="64"/>
      <c r="AH170" s="56"/>
    </row>
    <row r="171" spans="2:34" x14ac:dyDescent="0.2">
      <c r="B171">
        <v>1933</v>
      </c>
      <c r="C171" t="s">
        <v>148</v>
      </c>
      <c r="D171" t="str">
        <f>_xll.BDP(C171,$D$12)</f>
        <v>EUR</v>
      </c>
      <c r="E171" t="s">
        <v>234</v>
      </c>
      <c r="F171" s="99">
        <f>_xll.BDP(C171,$F$12)</f>
        <v>21.5</v>
      </c>
      <c r="G171" s="99">
        <f>_xll.BDP(C171,$G$12)</f>
        <v>21.28</v>
      </c>
      <c r="H171" s="100">
        <f t="shared" si="85"/>
        <v>-0.21999999999999886</v>
      </c>
      <c r="I171" s="101">
        <f t="shared" si="86"/>
        <v>-1.0232558139534831</v>
      </c>
      <c r="J171" s="102">
        <v>0</v>
      </c>
      <c r="K171" t="str">
        <f>CONCATENATE(D903,D171, " Curncy")</f>
        <v>EUREUR Curncy</v>
      </c>
      <c r="L171">
        <f>IF(D171 = D903,1,_xll.BDP(K171,$L$12))</f>
        <v>1</v>
      </c>
      <c r="M171" s="247">
        <f>IF(D171 = D903,1,_xll.BDP(K171,$M$12)*L171)</f>
        <v>1</v>
      </c>
      <c r="N171" s="104">
        <f t="shared" si="87"/>
        <v>0</v>
      </c>
      <c r="O171" s="253">
        <f>N171 / Y903</f>
        <v>0</v>
      </c>
      <c r="P171" s="140">
        <f t="shared" si="88"/>
        <v>0</v>
      </c>
      <c r="Q171" s="255">
        <f>P171 / Y903*100</f>
        <v>0</v>
      </c>
      <c r="R171" s="106">
        <f t="shared" si="89"/>
        <v>0</v>
      </c>
      <c r="S171" s="255">
        <f t="shared" si="90"/>
        <v>0</v>
      </c>
      <c r="T171">
        <f t="shared" si="91"/>
        <v>1</v>
      </c>
      <c r="U171">
        <v>0</v>
      </c>
      <c r="V171">
        <v>1</v>
      </c>
      <c r="W171" s="105">
        <f t="shared" si="92"/>
        <v>0</v>
      </c>
      <c r="X171" s="105">
        <f t="shared" si="93"/>
        <v>0</v>
      </c>
      <c r="Y171" s="65"/>
      <c r="Z171" s="107">
        <f>_xll.BDH(C171,$Z$12,$D$1,$D$1)</f>
        <v>21.22</v>
      </c>
      <c r="AA171" s="107">
        <f t="shared" si="94"/>
        <v>0.28000000000000114</v>
      </c>
      <c r="AB171" s="117">
        <f t="shared" si="95"/>
        <v>1.3195098963242278</v>
      </c>
      <c r="AC171" s="109">
        <v>0</v>
      </c>
      <c r="AD171" s="110">
        <f>IF(D171 = D903,1,_xll.BDP(K171,$AD$12)*L171)</f>
        <v>1</v>
      </c>
      <c r="AE171" s="259">
        <f>AA171*AC171*T171/AD171 / AF903</f>
        <v>0</v>
      </c>
      <c r="AF171" s="68"/>
      <c r="AG171" s="64"/>
      <c r="AH171" s="56"/>
    </row>
    <row r="172" spans="2:34" x14ac:dyDescent="0.2">
      <c r="B172">
        <v>125</v>
      </c>
      <c r="C172" t="s">
        <v>556</v>
      </c>
      <c r="D172" t="str">
        <f>_xll.BDP(C172,$D$12)</f>
        <v>EUR</v>
      </c>
      <c r="E172" t="s">
        <v>585</v>
      </c>
      <c r="F172" s="99">
        <f>_xll.BDP(C172,$F$12)</f>
        <v>298.5</v>
      </c>
      <c r="G172" s="99">
        <f>_xll.BDP(C172,$G$12)</f>
        <v>294.5</v>
      </c>
      <c r="H172" s="100">
        <f t="shared" si="85"/>
        <v>-4</v>
      </c>
      <c r="I172" s="101">
        <f t="shared" si="86"/>
        <v>-1.340033500837521</v>
      </c>
      <c r="J172" s="102">
        <v>0</v>
      </c>
      <c r="K172" t="str">
        <f>CONCATENATE(D903,D172, " Curncy")</f>
        <v>EUREUR Curncy</v>
      </c>
      <c r="L172">
        <f>IF(D172 = D903,1,_xll.BDP(K172,$L$12))</f>
        <v>1</v>
      </c>
      <c r="M172" s="247">
        <f>IF(D172 = D903,1,_xll.BDP(K172,$M$12)*L172)</f>
        <v>1</v>
      </c>
      <c r="N172" s="104">
        <f t="shared" si="87"/>
        <v>0</v>
      </c>
      <c r="O172" s="253">
        <f>N172 / Y903</f>
        <v>0</v>
      </c>
      <c r="P172" s="140">
        <f t="shared" si="88"/>
        <v>0</v>
      </c>
      <c r="Q172" s="255">
        <f>P172 / Y903*100</f>
        <v>0</v>
      </c>
      <c r="R172" s="106">
        <f t="shared" si="89"/>
        <v>0</v>
      </c>
      <c r="S172" s="255">
        <f t="shared" si="90"/>
        <v>0</v>
      </c>
      <c r="T172">
        <f t="shared" si="91"/>
        <v>1</v>
      </c>
      <c r="U172">
        <v>0</v>
      </c>
      <c r="V172">
        <v>1</v>
      </c>
      <c r="W172" s="105">
        <f t="shared" si="92"/>
        <v>0</v>
      </c>
      <c r="X172" s="105">
        <f t="shared" si="93"/>
        <v>0</v>
      </c>
      <c r="Y172" s="65"/>
      <c r="Z172" s="107">
        <f>_xll.BDH(C172,$Z$12,$D$1,$D$1)</f>
        <v>295.8</v>
      </c>
      <c r="AA172" s="107">
        <f t="shared" si="94"/>
        <v>2.6999999999999886</v>
      </c>
      <c r="AB172" s="117">
        <f t="shared" si="95"/>
        <v>0.91277890466531053</v>
      </c>
      <c r="AC172" s="109">
        <v>0</v>
      </c>
      <c r="AD172" s="110">
        <f>IF(D172 = D903,1,_xll.BDP(K172,$AD$12)*L172)</f>
        <v>1</v>
      </c>
      <c r="AE172" s="259">
        <f>AA172*AC172*T172/AD172 / AF903</f>
        <v>0</v>
      </c>
      <c r="AF172" s="68"/>
      <c r="AG172" s="64"/>
      <c r="AH172" s="56"/>
    </row>
    <row r="173" spans="2:34" x14ac:dyDescent="0.2">
      <c r="B173">
        <v>28163</v>
      </c>
      <c r="C173" t="s">
        <v>1176</v>
      </c>
      <c r="D173" t="str">
        <f>_xll.BDP(C173,$D$12)</f>
        <v>EUR</v>
      </c>
      <c r="E173" t="s">
        <v>1177</v>
      </c>
      <c r="F173" s="99">
        <f>_xll.BDP(C173,$F$12)</f>
        <v>9.52</v>
      </c>
      <c r="G173" s="99">
        <f>_xll.BDP(C173,$G$12)</f>
        <v>9.36</v>
      </c>
      <c r="H173" s="100">
        <f t="shared" si="85"/>
        <v>-0.16000000000000014</v>
      </c>
      <c r="I173" s="101">
        <f t="shared" si="86"/>
        <v>-1.6806722689075646</v>
      </c>
      <c r="J173" s="102">
        <v>0</v>
      </c>
      <c r="K173" t="str">
        <f>CONCATENATE(D903,D173, " Curncy")</f>
        <v>EUREUR Curncy</v>
      </c>
      <c r="L173">
        <f>IF(D173 = D903,1,_xll.BDP(K173,$L$12))</f>
        <v>1</v>
      </c>
      <c r="M173" s="247">
        <f>IF(D173 = D903,1,_xll.BDP(K173,$M$12)*L173)</f>
        <v>1</v>
      </c>
      <c r="N173" s="104">
        <f t="shared" si="87"/>
        <v>0</v>
      </c>
      <c r="O173" s="253">
        <f>N173 / Y903</f>
        <v>0</v>
      </c>
      <c r="P173" s="140">
        <f t="shared" si="88"/>
        <v>0</v>
      </c>
      <c r="Q173" s="255">
        <f>P173 / Y903*100</f>
        <v>0</v>
      </c>
      <c r="R173" s="106">
        <f t="shared" si="89"/>
        <v>0</v>
      </c>
      <c r="S173" s="255">
        <f t="shared" si="90"/>
        <v>0</v>
      </c>
      <c r="T173">
        <f t="shared" si="91"/>
        <v>1</v>
      </c>
      <c r="U173">
        <v>0</v>
      </c>
      <c r="V173">
        <v>1</v>
      </c>
      <c r="W173" s="105">
        <f t="shared" si="92"/>
        <v>0</v>
      </c>
      <c r="X173" s="105">
        <f t="shared" si="93"/>
        <v>0</v>
      </c>
      <c r="Y173" s="141"/>
      <c r="Z173" s="107">
        <f>_xll.BDH(C173,$Z$12,$D$1,$D$1)</f>
        <v>9.68</v>
      </c>
      <c r="AA173" s="107">
        <f t="shared" si="94"/>
        <v>-0.16000000000000014</v>
      </c>
      <c r="AB173" s="117">
        <f t="shared" si="95"/>
        <v>-1.6528925619834725</v>
      </c>
      <c r="AC173" s="109">
        <v>0</v>
      </c>
      <c r="AD173" s="110">
        <f>IF(D173 = D903,1,_xll.BDP(K173,$AD$12)*L173)</f>
        <v>1</v>
      </c>
      <c r="AE173" s="259">
        <f>AA173*AC173*T173/AD173 / AF903</f>
        <v>0</v>
      </c>
      <c r="AF173" s="142"/>
      <c r="AG173" s="64"/>
      <c r="AH173" s="56"/>
    </row>
    <row r="174" spans="2:34" x14ac:dyDescent="0.2">
      <c r="B174">
        <v>3439</v>
      </c>
      <c r="C174" t="s">
        <v>557</v>
      </c>
      <c r="D174" t="str">
        <f>_xll.BDP(C174,$D$12)</f>
        <v>EUR</v>
      </c>
      <c r="E174" t="s">
        <v>586</v>
      </c>
      <c r="F174" s="99">
        <f>_xll.BDP(C174,$F$12)</f>
        <v>58.66</v>
      </c>
      <c r="G174" s="99">
        <f>_xll.BDP(C174,$G$12)</f>
        <v>58.2</v>
      </c>
      <c r="H174" s="100">
        <f t="shared" si="85"/>
        <v>-0.45999999999999375</v>
      </c>
      <c r="I174" s="101">
        <f t="shared" si="86"/>
        <v>-0.78418002045685942</v>
      </c>
      <c r="J174" s="102">
        <v>0</v>
      </c>
      <c r="K174" t="str">
        <f>CONCATENATE(D903,D174, " Curncy")</f>
        <v>EUREUR Curncy</v>
      </c>
      <c r="L174">
        <f>IF(D174 = D903,1,_xll.BDP(K174,$L$12))</f>
        <v>1</v>
      </c>
      <c r="M174" s="247">
        <f>IF(D174 = D903,1,_xll.BDP(K174,$M$12)*L174)</f>
        <v>1</v>
      </c>
      <c r="N174" s="104">
        <f t="shared" si="87"/>
        <v>0</v>
      </c>
      <c r="O174" s="253">
        <f>N174 / Y903</f>
        <v>0</v>
      </c>
      <c r="P174" s="140">
        <f t="shared" si="88"/>
        <v>0</v>
      </c>
      <c r="Q174" s="255">
        <f>P174 / Y903*100</f>
        <v>0</v>
      </c>
      <c r="R174" s="106">
        <f t="shared" si="89"/>
        <v>0</v>
      </c>
      <c r="S174" s="255">
        <f t="shared" si="90"/>
        <v>0</v>
      </c>
      <c r="T174">
        <f t="shared" si="91"/>
        <v>1</v>
      </c>
      <c r="U174">
        <v>0</v>
      </c>
      <c r="V174">
        <v>1</v>
      </c>
      <c r="W174" s="105">
        <f t="shared" si="92"/>
        <v>0</v>
      </c>
      <c r="X174" s="105">
        <f t="shared" si="93"/>
        <v>0</v>
      </c>
      <c r="Y174" s="65"/>
      <c r="Z174" s="107">
        <f>_xll.BDH(C174,$Z$12,$D$1,$D$1)</f>
        <v>58.6</v>
      </c>
      <c r="AA174" s="107">
        <f t="shared" si="94"/>
        <v>5.9999999999995168E-2</v>
      </c>
      <c r="AB174" s="117">
        <f t="shared" si="95"/>
        <v>0.10238907849828528</v>
      </c>
      <c r="AC174" s="109">
        <v>0</v>
      </c>
      <c r="AD174" s="110">
        <f>IF(D174 = D903,1,_xll.BDP(K174,$AD$12)*L174)</f>
        <v>1</v>
      </c>
      <c r="AE174" s="259">
        <f>AA174*AC174*T174/AD174 / AF903</f>
        <v>0</v>
      </c>
      <c r="AF174" s="68"/>
      <c r="AG174" s="64"/>
      <c r="AH174" s="56"/>
    </row>
    <row r="175" spans="2:34" x14ac:dyDescent="0.2">
      <c r="B175">
        <v>1770</v>
      </c>
      <c r="C175" t="s">
        <v>558</v>
      </c>
      <c r="D175" t="str">
        <f>_xll.BDP(C175,$D$12)</f>
        <v>EUR</v>
      </c>
      <c r="E175" t="s">
        <v>587</v>
      </c>
      <c r="F175" s="99">
        <f>_xll.BDP(C175,$F$12)</f>
        <v>8.9060000000000006</v>
      </c>
      <c r="G175" s="99">
        <f>_xll.BDP(C175,$G$12)</f>
        <v>8.7560000000000002</v>
      </c>
      <c r="H175" s="100">
        <f t="shared" si="85"/>
        <v>-0.15000000000000036</v>
      </c>
      <c r="I175" s="101">
        <f t="shared" si="86"/>
        <v>-1.6842578037278277</v>
      </c>
      <c r="J175" s="102">
        <v>0</v>
      </c>
      <c r="K175" t="str">
        <f>CONCATENATE(D903,D175, " Curncy")</f>
        <v>EUREUR Curncy</v>
      </c>
      <c r="L175">
        <f>IF(D175 = D903,1,_xll.BDP(K175,$L$12))</f>
        <v>1</v>
      </c>
      <c r="M175" s="247">
        <f>IF(D175 = D903,1,_xll.BDP(K175,$M$12)*L175)</f>
        <v>1</v>
      </c>
      <c r="N175" s="104">
        <f t="shared" si="87"/>
        <v>0</v>
      </c>
      <c r="O175" s="253">
        <f>N175 / Y903</f>
        <v>0</v>
      </c>
      <c r="P175" s="140">
        <f t="shared" si="88"/>
        <v>0</v>
      </c>
      <c r="Q175" s="255">
        <f>P175 / Y903*100</f>
        <v>0</v>
      </c>
      <c r="R175" s="106">
        <f t="shared" si="89"/>
        <v>0</v>
      </c>
      <c r="S175" s="255">
        <f t="shared" si="90"/>
        <v>0</v>
      </c>
      <c r="T175">
        <f t="shared" si="91"/>
        <v>1</v>
      </c>
      <c r="U175">
        <v>0</v>
      </c>
      <c r="V175">
        <v>1</v>
      </c>
      <c r="W175" s="105">
        <f t="shared" si="92"/>
        <v>0</v>
      </c>
      <c r="X175" s="105">
        <f t="shared" si="93"/>
        <v>0</v>
      </c>
      <c r="Y175" s="65"/>
      <c r="Z175" s="107">
        <f>_xll.BDH(C175,$Z$12,$D$1,$D$1)</f>
        <v>8.8179999999999996</v>
      </c>
      <c r="AA175" s="107">
        <f t="shared" si="94"/>
        <v>8.8000000000000966E-2</v>
      </c>
      <c r="AB175" s="117">
        <f t="shared" si="95"/>
        <v>0.99795872079837789</v>
      </c>
      <c r="AC175" s="109">
        <v>0</v>
      </c>
      <c r="AD175" s="110">
        <f>IF(D175 = D903,1,_xll.BDP(K175,$AD$12)*L175)</f>
        <v>1</v>
      </c>
      <c r="AE175" s="259">
        <f>AA175*AC175*T175/AD175 / AF903</f>
        <v>0</v>
      </c>
      <c r="AF175" s="68"/>
      <c r="AG175" s="64"/>
      <c r="AH175" s="56"/>
    </row>
    <row r="176" spans="2:34" x14ac:dyDescent="0.2">
      <c r="B176">
        <v>2760</v>
      </c>
      <c r="D176" t="s">
        <v>6</v>
      </c>
      <c r="E176" t="s">
        <v>147</v>
      </c>
      <c r="F176" s="99">
        <v>0</v>
      </c>
      <c r="G176" s="99">
        <v>0</v>
      </c>
      <c r="H176" s="100">
        <f t="shared" si="85"/>
        <v>0</v>
      </c>
      <c r="I176" s="101">
        <f t="shared" si="86"/>
        <v>0</v>
      </c>
      <c r="J176" s="102">
        <v>3500000</v>
      </c>
      <c r="K176" t="str">
        <f>CONCATENATE(D903,D176, " Curncy")</f>
        <v>EUREUR Curncy</v>
      </c>
      <c r="L176">
        <f>IF(D176 = D903,1,_xll.BDP(K176,$L$12))</f>
        <v>1</v>
      </c>
      <c r="M176" s="247">
        <f>IF(D176 = D903,1,_xll.BDP(K176,$M$12)*L176)</f>
        <v>1</v>
      </c>
      <c r="N176" s="104">
        <f t="shared" si="87"/>
        <v>0</v>
      </c>
      <c r="O176" s="253">
        <f>N176 / Y903</f>
        <v>0</v>
      </c>
      <c r="P176" s="140">
        <f t="shared" si="88"/>
        <v>0</v>
      </c>
      <c r="Q176" s="255">
        <f>P176 / Y903*100</f>
        <v>0</v>
      </c>
      <c r="R176" s="106">
        <f t="shared" si="89"/>
        <v>0</v>
      </c>
      <c r="S176" s="255">
        <f t="shared" si="90"/>
        <v>0</v>
      </c>
      <c r="T176">
        <f t="shared" si="91"/>
        <v>1</v>
      </c>
      <c r="U176">
        <v>1</v>
      </c>
      <c r="V176">
        <v>1</v>
      </c>
      <c r="W176" s="105">
        <f t="shared" si="92"/>
        <v>0</v>
      </c>
      <c r="X176" s="105">
        <f t="shared" si="93"/>
        <v>0</v>
      </c>
      <c r="Y176" s="65"/>
      <c r="Z176" s="107">
        <v>0</v>
      </c>
      <c r="AA176" s="107">
        <f t="shared" si="94"/>
        <v>0</v>
      </c>
      <c r="AB176" s="117">
        <f t="shared" si="95"/>
        <v>0</v>
      </c>
      <c r="AC176" s="109">
        <v>3500000</v>
      </c>
      <c r="AD176" s="110">
        <f>IF(D176 = D903,1,_xll.BDP(K176,$AD$12)*L176)</f>
        <v>1</v>
      </c>
      <c r="AE176" s="259">
        <f>AA176*AC176*T176/AD176 / AF903</f>
        <v>0</v>
      </c>
      <c r="AF176" s="68"/>
      <c r="AG176" s="64"/>
      <c r="AH176" s="56"/>
    </row>
    <row r="177" spans="2:34" x14ac:dyDescent="0.2">
      <c r="B177">
        <v>168</v>
      </c>
      <c r="C177" t="s">
        <v>559</v>
      </c>
      <c r="D177" t="str">
        <f>_xll.BDP(C177,$D$12)</f>
        <v>EUR</v>
      </c>
      <c r="E177" t="s">
        <v>1093</v>
      </c>
      <c r="F177" s="99">
        <f>_xll.BDP(C177,$F$12)</f>
        <v>196.85</v>
      </c>
      <c r="G177" s="99">
        <f>_xll.BDP(C177,$G$12)</f>
        <v>192.1</v>
      </c>
      <c r="H177" s="100">
        <f t="shared" si="85"/>
        <v>-4.75</v>
      </c>
      <c r="I177" s="101">
        <f t="shared" si="86"/>
        <v>-2.4130048260096522</v>
      </c>
      <c r="J177" s="102">
        <v>0</v>
      </c>
      <c r="K177" t="str">
        <f>CONCATENATE(D903,D177, " Curncy")</f>
        <v>EUREUR Curncy</v>
      </c>
      <c r="L177">
        <f>IF(D177 = D903,1,_xll.BDP(K177,$L$12))</f>
        <v>1</v>
      </c>
      <c r="M177" s="247">
        <f>IF(D177 = D903,1,_xll.BDP(K177,$M$12)*L177)</f>
        <v>1</v>
      </c>
      <c r="N177" s="104">
        <f t="shared" si="87"/>
        <v>0</v>
      </c>
      <c r="O177" s="253">
        <f>N177 / Y903</f>
        <v>0</v>
      </c>
      <c r="P177" s="140">
        <f t="shared" si="88"/>
        <v>0</v>
      </c>
      <c r="Q177" s="255">
        <f>P177 / Y903*100</f>
        <v>0</v>
      </c>
      <c r="R177" s="106">
        <f t="shared" si="89"/>
        <v>0</v>
      </c>
      <c r="S177" s="255">
        <f t="shared" si="90"/>
        <v>0</v>
      </c>
      <c r="T177">
        <f t="shared" si="91"/>
        <v>1</v>
      </c>
      <c r="U177">
        <v>0</v>
      </c>
      <c r="V177">
        <v>1</v>
      </c>
      <c r="W177" s="105">
        <f t="shared" si="92"/>
        <v>0</v>
      </c>
      <c r="X177" s="105">
        <f t="shared" si="93"/>
        <v>0</v>
      </c>
      <c r="Y177" s="65"/>
      <c r="Z177" s="107">
        <f>_xll.BDH(C177,$Z$12,$D$1,$D$1)</f>
        <v>195.65</v>
      </c>
      <c r="AA177" s="107">
        <f t="shared" si="94"/>
        <v>1.1999999999999886</v>
      </c>
      <c r="AB177" s="117">
        <f t="shared" si="95"/>
        <v>0.61334014822386329</v>
      </c>
      <c r="AC177" s="109">
        <v>0</v>
      </c>
      <c r="AD177" s="110">
        <f>IF(D177 = D903,1,_xll.BDP(K177,$AD$12)*L177)</f>
        <v>1</v>
      </c>
      <c r="AE177" s="259">
        <f>AA177*AC177*T177/AD177 / AF903</f>
        <v>0</v>
      </c>
      <c r="AF177" s="68"/>
      <c r="AG177" s="64"/>
      <c r="AH177" s="56"/>
    </row>
    <row r="178" spans="2:34" x14ac:dyDescent="0.2">
      <c r="B178">
        <v>42</v>
      </c>
      <c r="C178" t="s">
        <v>560</v>
      </c>
      <c r="D178" t="str">
        <f>_xll.BDP(C178,$D$12)</f>
        <v>EUR</v>
      </c>
      <c r="E178" t="s">
        <v>1094</v>
      </c>
      <c r="F178" s="99">
        <f>_xll.BDP(C178,$F$12)</f>
        <v>15.6</v>
      </c>
      <c r="G178" s="99">
        <f>_xll.BDP(C178,$G$12)</f>
        <v>15.5</v>
      </c>
      <c r="H178" s="100">
        <f t="shared" si="85"/>
        <v>-9.9999999999999645E-2</v>
      </c>
      <c r="I178" s="101">
        <f t="shared" si="86"/>
        <v>-0.64102564102563875</v>
      </c>
      <c r="J178" s="102">
        <v>0</v>
      </c>
      <c r="K178" t="str">
        <f>CONCATENATE(D903,D178, " Curncy")</f>
        <v>EUREUR Curncy</v>
      </c>
      <c r="L178">
        <f>IF(D178 = D903,1,_xll.BDP(K178,$L$12))</f>
        <v>1</v>
      </c>
      <c r="M178" s="247">
        <f>IF(D178 = D903,1,_xll.BDP(K178,$M$12)*L178)</f>
        <v>1</v>
      </c>
      <c r="N178" s="104">
        <f t="shared" si="87"/>
        <v>0</v>
      </c>
      <c r="O178" s="253">
        <f>N178 / Y903</f>
        <v>0</v>
      </c>
      <c r="P178" s="140">
        <f t="shared" si="88"/>
        <v>0</v>
      </c>
      <c r="Q178" s="255">
        <f>P178 / Y903*100</f>
        <v>0</v>
      </c>
      <c r="R178" s="106">
        <f t="shared" si="89"/>
        <v>0</v>
      </c>
      <c r="S178" s="255">
        <f t="shared" si="90"/>
        <v>0</v>
      </c>
      <c r="T178">
        <f t="shared" si="91"/>
        <v>1</v>
      </c>
      <c r="U178">
        <v>0</v>
      </c>
      <c r="V178">
        <v>1</v>
      </c>
      <c r="W178" s="105">
        <f t="shared" si="92"/>
        <v>0</v>
      </c>
      <c r="X178" s="105">
        <f t="shared" si="93"/>
        <v>0</v>
      </c>
      <c r="Y178" s="65"/>
      <c r="Z178" s="107">
        <f>_xll.BDH(C178,$Z$12,$D$1,$D$1)</f>
        <v>15.3</v>
      </c>
      <c r="AA178" s="107">
        <f t="shared" si="94"/>
        <v>0.29999999999999893</v>
      </c>
      <c r="AB178" s="117">
        <f t="shared" si="95"/>
        <v>1.9607843137254832</v>
      </c>
      <c r="AC178" s="109">
        <v>0</v>
      </c>
      <c r="AD178" s="110">
        <f>IF(D178 = D903,1,_xll.BDP(K178,$AD$12)*L178)</f>
        <v>1</v>
      </c>
      <c r="AE178" s="259">
        <f>AA178*AC178*T178/AD178 / AF903</f>
        <v>0</v>
      </c>
      <c r="AF178" s="68"/>
      <c r="AG178" s="64"/>
      <c r="AH178" s="56"/>
    </row>
    <row r="179" spans="2:34" x14ac:dyDescent="0.2">
      <c r="B179">
        <v>2089</v>
      </c>
      <c r="C179" t="s">
        <v>561</v>
      </c>
      <c r="D179" t="str">
        <f>_xll.BDP(C179,$D$12)</f>
        <v>EUR</v>
      </c>
      <c r="E179" t="s">
        <v>588</v>
      </c>
      <c r="F179" s="99">
        <f>_xll.BDP(C179,$F$12)</f>
        <v>42.41</v>
      </c>
      <c r="G179" s="99">
        <f>_xll.BDP(C179,$G$12)</f>
        <v>42.42</v>
      </c>
      <c r="H179" s="100">
        <f t="shared" si="85"/>
        <v>1.0000000000005116E-2</v>
      </c>
      <c r="I179" s="101">
        <f t="shared" si="86"/>
        <v>2.3579344494235127E-2</v>
      </c>
      <c r="J179" s="102">
        <v>0</v>
      </c>
      <c r="K179" t="str">
        <f>CONCATENATE(D903,D179, " Curncy")</f>
        <v>EUREUR Curncy</v>
      </c>
      <c r="L179">
        <f>IF(D179 = D903,1,_xll.BDP(K179,$L$12))</f>
        <v>1</v>
      </c>
      <c r="M179" s="247">
        <f>IF(D179 = D903,1,_xll.BDP(K179,$M$12)*L179)</f>
        <v>1</v>
      </c>
      <c r="N179" s="104">
        <f t="shared" si="87"/>
        <v>0</v>
      </c>
      <c r="O179" s="253">
        <f>N179 / Y903</f>
        <v>0</v>
      </c>
      <c r="P179" s="140">
        <f t="shared" si="88"/>
        <v>0</v>
      </c>
      <c r="Q179" s="255">
        <f>P179 / Y903*100</f>
        <v>0</v>
      </c>
      <c r="R179" s="106">
        <f t="shared" si="89"/>
        <v>0</v>
      </c>
      <c r="S179" s="255">
        <f t="shared" si="90"/>
        <v>0</v>
      </c>
      <c r="T179">
        <f t="shared" si="91"/>
        <v>1</v>
      </c>
      <c r="U179">
        <v>0</v>
      </c>
      <c r="V179">
        <v>1</v>
      </c>
      <c r="W179" s="105">
        <f t="shared" si="92"/>
        <v>0</v>
      </c>
      <c r="X179" s="105">
        <f t="shared" si="93"/>
        <v>0</v>
      </c>
      <c r="Y179" s="65"/>
      <c r="Z179" s="107">
        <f>_xll.BDH(C179,$Z$12,$D$1,$D$1)</f>
        <v>41.61</v>
      </c>
      <c r="AA179" s="107">
        <f t="shared" si="94"/>
        <v>0.79999999999999716</v>
      </c>
      <c r="AB179" s="117">
        <f t="shared" si="95"/>
        <v>1.9226147560682461</v>
      </c>
      <c r="AC179" s="109">
        <v>0</v>
      </c>
      <c r="AD179" s="110">
        <f>IF(D179 = D903,1,_xll.BDP(K179,$AD$12)*L179)</f>
        <v>1</v>
      </c>
      <c r="AE179" s="259">
        <f>AA179*AC179*T179/AD179 / AF903</f>
        <v>0</v>
      </c>
      <c r="AF179" s="68"/>
      <c r="AG179" s="64"/>
      <c r="AH179" s="56"/>
    </row>
    <row r="180" spans="2:34" x14ac:dyDescent="0.2">
      <c r="B180">
        <v>2450</v>
      </c>
      <c r="C180" t="s">
        <v>146</v>
      </c>
      <c r="D180" t="str">
        <f>_xll.BDP(C180,$D$12)</f>
        <v>EUR</v>
      </c>
      <c r="E180" t="s">
        <v>296</v>
      </c>
      <c r="F180" s="99">
        <f>_xll.BDP(C180,$F$12)</f>
        <v>106.02</v>
      </c>
      <c r="G180" s="99">
        <f>_xll.BDP(C180,$G$12)</f>
        <v>105.26</v>
      </c>
      <c r="H180" s="100">
        <f t="shared" si="85"/>
        <v>-0.75999999999999091</v>
      </c>
      <c r="I180" s="101">
        <f t="shared" si="86"/>
        <v>-0.71684587813619216</v>
      </c>
      <c r="J180" s="102">
        <v>0</v>
      </c>
      <c r="K180" t="str">
        <f>CONCATENATE(D903,D180, " Curncy")</f>
        <v>EUREUR Curncy</v>
      </c>
      <c r="L180">
        <f>IF(D180 = D903,1,_xll.BDP(K180,$L$12))</f>
        <v>1</v>
      </c>
      <c r="M180" s="247">
        <f>IF(D180 = D903,1,_xll.BDP(K180,$M$12)*L180)</f>
        <v>1</v>
      </c>
      <c r="N180" s="104">
        <f t="shared" si="87"/>
        <v>0</v>
      </c>
      <c r="O180" s="253">
        <f>N180 / Y903</f>
        <v>0</v>
      </c>
      <c r="P180" s="140">
        <f t="shared" si="88"/>
        <v>0</v>
      </c>
      <c r="Q180" s="255">
        <f>P180 / Y903*100</f>
        <v>0</v>
      </c>
      <c r="R180" s="106">
        <f t="shared" si="89"/>
        <v>0</v>
      </c>
      <c r="S180" s="255">
        <f t="shared" si="90"/>
        <v>0</v>
      </c>
      <c r="T180">
        <f t="shared" si="91"/>
        <v>1</v>
      </c>
      <c r="U180">
        <v>0</v>
      </c>
      <c r="V180">
        <v>1</v>
      </c>
      <c r="W180" s="105">
        <f t="shared" si="92"/>
        <v>0</v>
      </c>
      <c r="X180" s="105">
        <f t="shared" si="93"/>
        <v>0</v>
      </c>
      <c r="Y180" s="65"/>
      <c r="Z180" s="107">
        <f>_xll.BDH(C180,$Z$12,$D$1,$D$1)</f>
        <v>105.46</v>
      </c>
      <c r="AA180" s="107">
        <f t="shared" si="94"/>
        <v>0.56000000000000227</v>
      </c>
      <c r="AB180" s="117">
        <f t="shared" si="95"/>
        <v>0.53100701687843954</v>
      </c>
      <c r="AC180" s="109">
        <v>0</v>
      </c>
      <c r="AD180" s="110">
        <f>IF(D180 = D903,1,_xll.BDP(K180,$AD$12)*L180)</f>
        <v>1</v>
      </c>
      <c r="AE180" s="259">
        <f>AA180*AC180*T180/AD180 / AF903</f>
        <v>0</v>
      </c>
      <c r="AF180" s="68"/>
      <c r="AG180" s="64"/>
      <c r="AH180" s="56"/>
    </row>
    <row r="181" spans="2:34" x14ac:dyDescent="0.2">
      <c r="B181">
        <v>6735</v>
      </c>
      <c r="C181" t="s">
        <v>562</v>
      </c>
      <c r="D181" t="str">
        <f>_xll.BDP(C181,$D$12)</f>
        <v>EUR</v>
      </c>
      <c r="E181" t="s">
        <v>1095</v>
      </c>
      <c r="F181" s="99">
        <f>_xll.BDP(C181,$F$12)</f>
        <v>7.44</v>
      </c>
      <c r="G181" s="99">
        <f>_xll.BDP(C181,$G$12)</f>
        <v>7.18</v>
      </c>
      <c r="H181" s="100">
        <f t="shared" si="85"/>
        <v>-0.26000000000000068</v>
      </c>
      <c r="I181" s="101">
        <f t="shared" si="86"/>
        <v>-3.4946236559139874</v>
      </c>
      <c r="J181" s="102">
        <v>0</v>
      </c>
      <c r="K181" t="str">
        <f>CONCATENATE(D903,D181, " Curncy")</f>
        <v>EUREUR Curncy</v>
      </c>
      <c r="L181">
        <f>IF(D181 = D903,1,_xll.BDP(K181,$L$12))</f>
        <v>1</v>
      </c>
      <c r="M181" s="247">
        <f>IF(D181 = D903,1,_xll.BDP(K181,$M$12)*L181)</f>
        <v>1</v>
      </c>
      <c r="N181" s="104">
        <f t="shared" si="87"/>
        <v>0</v>
      </c>
      <c r="O181" s="253">
        <f>N181 / Y903</f>
        <v>0</v>
      </c>
      <c r="P181" s="140">
        <f t="shared" si="88"/>
        <v>0</v>
      </c>
      <c r="Q181" s="255">
        <f>P181 / Y903*100</f>
        <v>0</v>
      </c>
      <c r="R181" s="106">
        <f t="shared" si="89"/>
        <v>0</v>
      </c>
      <c r="S181" s="255">
        <f t="shared" si="90"/>
        <v>0</v>
      </c>
      <c r="T181">
        <f t="shared" si="91"/>
        <v>1</v>
      </c>
      <c r="U181">
        <v>0</v>
      </c>
      <c r="V181">
        <v>1</v>
      </c>
      <c r="W181" s="105">
        <f t="shared" si="92"/>
        <v>0</v>
      </c>
      <c r="X181" s="105">
        <f t="shared" si="93"/>
        <v>0</v>
      </c>
      <c r="Y181" s="65"/>
      <c r="Z181" s="107">
        <f>_xll.BDH(C181,$Z$12,$D$1,$D$1)</f>
        <v>7.5049999999999999</v>
      </c>
      <c r="AA181" s="107">
        <f t="shared" si="94"/>
        <v>-6.4999999999999503E-2</v>
      </c>
      <c r="AB181" s="117">
        <f t="shared" si="95"/>
        <v>-0.86608927381744849</v>
      </c>
      <c r="AC181" s="109">
        <v>0</v>
      </c>
      <c r="AD181" s="110">
        <f>IF(D181 = D903,1,_xll.BDP(K181,$AD$12)*L181)</f>
        <v>1</v>
      </c>
      <c r="AE181" s="259">
        <f>AA181*AC181*T181/AD181 / AF903</f>
        <v>0</v>
      </c>
      <c r="AF181" s="68"/>
      <c r="AG181" s="64"/>
      <c r="AH181" s="56"/>
    </row>
    <row r="182" spans="2:34" x14ac:dyDescent="0.2">
      <c r="B182">
        <v>1178</v>
      </c>
      <c r="C182" t="s">
        <v>563</v>
      </c>
      <c r="D182" t="str">
        <f>_xll.BDP(C182,$D$12)</f>
        <v>EUR</v>
      </c>
      <c r="E182" t="s">
        <v>589</v>
      </c>
      <c r="F182" s="99">
        <f>_xll.BDP(C182,$F$12)</f>
        <v>132.06</v>
      </c>
      <c r="G182" s="99">
        <f>_xll.BDP(C182,$G$12)</f>
        <v>132.26</v>
      </c>
      <c r="H182" s="100">
        <f t="shared" si="85"/>
        <v>0.19999999999998863</v>
      </c>
      <c r="I182" s="101">
        <f t="shared" si="86"/>
        <v>0.1514463122822873</v>
      </c>
      <c r="J182" s="102">
        <v>0</v>
      </c>
      <c r="K182" t="str">
        <f>CONCATENATE(D903,D182, " Curncy")</f>
        <v>EUREUR Curncy</v>
      </c>
      <c r="L182">
        <f>IF(D182 = D903,1,_xll.BDP(K182,$L$12))</f>
        <v>1</v>
      </c>
      <c r="M182" s="247">
        <f>IF(D182 = D903,1,_xll.BDP(K182,$M$12)*L182)</f>
        <v>1</v>
      </c>
      <c r="N182" s="104">
        <f t="shared" si="87"/>
        <v>0</v>
      </c>
      <c r="O182" s="253">
        <f>N182 / Y903</f>
        <v>0</v>
      </c>
      <c r="P182" s="140">
        <f t="shared" si="88"/>
        <v>0</v>
      </c>
      <c r="Q182" s="255">
        <f>P182 / Y903*100</f>
        <v>0</v>
      </c>
      <c r="R182" s="106">
        <f t="shared" si="89"/>
        <v>0</v>
      </c>
      <c r="S182" s="255">
        <f t="shared" si="90"/>
        <v>0</v>
      </c>
      <c r="T182">
        <f t="shared" si="91"/>
        <v>1</v>
      </c>
      <c r="U182">
        <v>0</v>
      </c>
      <c r="V182">
        <v>1</v>
      </c>
      <c r="W182" s="105">
        <f t="shared" si="92"/>
        <v>0</v>
      </c>
      <c r="X182" s="105">
        <f t="shared" si="93"/>
        <v>0</v>
      </c>
      <c r="Y182" s="65"/>
      <c r="Z182" s="107">
        <f>_xll.BDH(C182,$Z$12,$D$1,$D$1)</f>
        <v>130.96</v>
      </c>
      <c r="AA182" s="107">
        <f t="shared" si="94"/>
        <v>1.0999999999999943</v>
      </c>
      <c r="AB182" s="117">
        <f t="shared" si="95"/>
        <v>0.8399511301160616</v>
      </c>
      <c r="AC182" s="109">
        <v>0</v>
      </c>
      <c r="AD182" s="110">
        <f>IF(D182 = D903,1,_xll.BDP(K182,$AD$12)*L182)</f>
        <v>1</v>
      </c>
      <c r="AE182" s="259">
        <f>AA182*AC182*T182/AD182 / AF903</f>
        <v>0</v>
      </c>
      <c r="AF182" s="68"/>
      <c r="AG182" s="64"/>
      <c r="AH182" s="56"/>
    </row>
    <row r="183" spans="2:34" x14ac:dyDescent="0.2">
      <c r="B183">
        <v>27088</v>
      </c>
      <c r="C183" t="s">
        <v>333</v>
      </c>
      <c r="D183" t="str">
        <f>_xll.BDP(C183,$D$12)</f>
        <v>EUR</v>
      </c>
      <c r="E183" t="s">
        <v>334</v>
      </c>
      <c r="F183" s="99">
        <f>_xll.BDP(C183,$F$12)</f>
        <v>79.25</v>
      </c>
      <c r="G183" s="99">
        <f>_xll.BDP(C183,$G$12)</f>
        <v>78.849999999999994</v>
      </c>
      <c r="H183" s="100">
        <f t="shared" si="85"/>
        <v>-0.40000000000000568</v>
      </c>
      <c r="I183" s="101">
        <f t="shared" si="86"/>
        <v>-0.50473186119874536</v>
      </c>
      <c r="J183" s="102">
        <v>0</v>
      </c>
      <c r="K183" t="str">
        <f>CONCATENATE(D903,D183, " Curncy")</f>
        <v>EUREUR Curncy</v>
      </c>
      <c r="L183">
        <f>IF(D183 = D903,1,_xll.BDP(K183,$L$12))</f>
        <v>1</v>
      </c>
      <c r="M183" s="247">
        <f>IF(D183 = D903,1,_xll.BDP(K183,$M$12)*L183)</f>
        <v>1</v>
      </c>
      <c r="N183" s="104">
        <f t="shared" si="87"/>
        <v>0</v>
      </c>
      <c r="O183" s="253">
        <f>N183 / Y903</f>
        <v>0</v>
      </c>
      <c r="P183" s="140">
        <f t="shared" si="88"/>
        <v>0</v>
      </c>
      <c r="Q183" s="255">
        <f>P183 / Y903*100</f>
        <v>0</v>
      </c>
      <c r="R183" s="106">
        <f t="shared" si="89"/>
        <v>0</v>
      </c>
      <c r="S183" s="255">
        <f t="shared" si="90"/>
        <v>0</v>
      </c>
      <c r="T183">
        <f t="shared" si="91"/>
        <v>1</v>
      </c>
      <c r="U183">
        <v>0</v>
      </c>
      <c r="V183">
        <v>1</v>
      </c>
      <c r="W183" s="105">
        <f t="shared" si="92"/>
        <v>0</v>
      </c>
      <c r="X183" s="105">
        <f t="shared" si="93"/>
        <v>0</v>
      </c>
      <c r="Y183" s="65"/>
      <c r="Z183" s="107">
        <f>_xll.BDH(C183,$Z$12,$D$1,$D$1)</f>
        <v>80.349999999999994</v>
      </c>
      <c r="AA183" s="107">
        <f t="shared" si="94"/>
        <v>-1.0999999999999943</v>
      </c>
      <c r="AB183" s="117">
        <f t="shared" si="95"/>
        <v>-1.3690105787181013</v>
      </c>
      <c r="AC183" s="109">
        <v>0</v>
      </c>
      <c r="AD183" s="110">
        <f>IF(D183 = D903,1,_xll.BDP(K183,$AD$12)*L183)</f>
        <v>1</v>
      </c>
      <c r="AE183" s="259">
        <f>AA183*AC183*T183/AD183 / AF903</f>
        <v>0</v>
      </c>
      <c r="AF183" s="68"/>
      <c r="AG183" s="64"/>
      <c r="AH183" s="56"/>
    </row>
    <row r="184" spans="2:34" x14ac:dyDescent="0.2">
      <c r="B184">
        <v>1967</v>
      </c>
      <c r="C184" t="s">
        <v>564</v>
      </c>
      <c r="D184" t="str">
        <f>_xll.BDP(C184,$D$12)</f>
        <v>EUR</v>
      </c>
      <c r="E184" t="s">
        <v>1096</v>
      </c>
      <c r="F184" s="99">
        <f>_xll.BDP(C184,$F$12)</f>
        <v>25.86</v>
      </c>
      <c r="G184" s="99">
        <f>_xll.BDP(C184,$G$12)</f>
        <v>25.1</v>
      </c>
      <c r="H184" s="100">
        <f t="shared" si="85"/>
        <v>-0.75999999999999801</v>
      </c>
      <c r="I184" s="101">
        <f t="shared" si="86"/>
        <v>-2.938901778808964</v>
      </c>
      <c r="J184" s="102">
        <v>0</v>
      </c>
      <c r="K184" t="str">
        <f>CONCATENATE(D903,D184, " Curncy")</f>
        <v>EUREUR Curncy</v>
      </c>
      <c r="L184">
        <f>IF(D184 = D903,1,_xll.BDP(K184,$L$12))</f>
        <v>1</v>
      </c>
      <c r="M184" s="247">
        <f>IF(D184 = D903,1,_xll.BDP(K184,$M$12)*L184)</f>
        <v>1</v>
      </c>
      <c r="N184" s="104">
        <f t="shared" si="87"/>
        <v>0</v>
      </c>
      <c r="O184" s="253">
        <f>N184 / Y903</f>
        <v>0</v>
      </c>
      <c r="P184" s="140">
        <f t="shared" si="88"/>
        <v>0</v>
      </c>
      <c r="Q184" s="255">
        <f>P184 / Y903*100</f>
        <v>0</v>
      </c>
      <c r="R184" s="106">
        <f t="shared" si="89"/>
        <v>0</v>
      </c>
      <c r="S184" s="255">
        <f t="shared" si="90"/>
        <v>0</v>
      </c>
      <c r="T184">
        <f t="shared" si="91"/>
        <v>1</v>
      </c>
      <c r="U184">
        <v>0</v>
      </c>
      <c r="V184">
        <v>1</v>
      </c>
      <c r="W184" s="105">
        <f t="shared" si="92"/>
        <v>0</v>
      </c>
      <c r="X184" s="105">
        <f t="shared" si="93"/>
        <v>0</v>
      </c>
      <c r="Y184" s="65"/>
      <c r="Z184" s="107">
        <f>_xll.BDH(C184,$Z$12,$D$1,$D$1)</f>
        <v>25.96</v>
      </c>
      <c r="AA184" s="107">
        <f t="shared" si="94"/>
        <v>-0.10000000000000142</v>
      </c>
      <c r="AB184" s="117">
        <f t="shared" si="95"/>
        <v>-0.38520801232666185</v>
      </c>
      <c r="AC184" s="109">
        <v>0</v>
      </c>
      <c r="AD184" s="110">
        <f>IF(D184 = D903,1,_xll.BDP(K184,$AD$12)*L184)</f>
        <v>1</v>
      </c>
      <c r="AE184" s="259">
        <f>AA184*AC184*T184/AD184 / AF903</f>
        <v>0</v>
      </c>
      <c r="AF184" s="68"/>
      <c r="AG184" s="64"/>
      <c r="AH184" s="56"/>
    </row>
    <row r="185" spans="2:34" x14ac:dyDescent="0.2">
      <c r="B185">
        <v>3209</v>
      </c>
      <c r="C185" t="s">
        <v>145</v>
      </c>
      <c r="D185" t="str">
        <f>_xll.BDP(C185,$D$12)</f>
        <v>EUR</v>
      </c>
      <c r="E185" t="s">
        <v>295</v>
      </c>
      <c r="F185" s="99">
        <f>_xll.BDP(C185,$F$12)</f>
        <v>14.16</v>
      </c>
      <c r="G185" s="99">
        <f>_xll.BDP(C185,$G$12)</f>
        <v>14.06</v>
      </c>
      <c r="H185" s="100">
        <f t="shared" si="85"/>
        <v>-9.9999999999999645E-2</v>
      </c>
      <c r="I185" s="101">
        <f t="shared" si="86"/>
        <v>-0.70621468926553421</v>
      </c>
      <c r="J185" s="102">
        <v>0</v>
      </c>
      <c r="K185" t="str">
        <f>CONCATENATE(D903,D185, " Curncy")</f>
        <v>EUREUR Curncy</v>
      </c>
      <c r="L185">
        <f>IF(D185 = D903,1,_xll.BDP(K185,$L$12))</f>
        <v>1</v>
      </c>
      <c r="M185" s="247">
        <f>IF(D185 = D903,1,_xll.BDP(K185,$M$12)*L185)</f>
        <v>1</v>
      </c>
      <c r="N185" s="104">
        <f t="shared" si="87"/>
        <v>0</v>
      </c>
      <c r="O185" s="253">
        <f>N185 / Y903</f>
        <v>0</v>
      </c>
      <c r="P185" s="140">
        <f t="shared" si="88"/>
        <v>0</v>
      </c>
      <c r="Q185" s="255">
        <f>P185 / Y903*100</f>
        <v>0</v>
      </c>
      <c r="R185" s="106">
        <f t="shared" si="89"/>
        <v>0</v>
      </c>
      <c r="S185" s="255">
        <f t="shared" si="90"/>
        <v>0</v>
      </c>
      <c r="T185">
        <f t="shared" si="91"/>
        <v>1</v>
      </c>
      <c r="U185">
        <v>0</v>
      </c>
      <c r="V185">
        <v>1</v>
      </c>
      <c r="W185" s="105">
        <f t="shared" si="92"/>
        <v>0</v>
      </c>
      <c r="X185" s="105">
        <f t="shared" si="93"/>
        <v>0</v>
      </c>
      <c r="Y185" s="65"/>
      <c r="Z185" s="107">
        <f>_xll.BDH(C185,$Z$12,$D$1,$D$1)</f>
        <v>14.38</v>
      </c>
      <c r="AA185" s="107">
        <f t="shared" si="94"/>
        <v>-0.22000000000000064</v>
      </c>
      <c r="AB185" s="117">
        <f t="shared" si="95"/>
        <v>-1.5299026425591142</v>
      </c>
      <c r="AC185" s="109">
        <v>0</v>
      </c>
      <c r="AD185" s="110">
        <f>IF(D185 = D903,1,_xll.BDP(K185,$AD$12)*L185)</f>
        <v>1</v>
      </c>
      <c r="AE185" s="259">
        <f>AA185*AC185*T185/AD185 / AF903</f>
        <v>0</v>
      </c>
      <c r="AF185" s="68"/>
      <c r="AG185" s="64"/>
      <c r="AH185" s="56"/>
    </row>
    <row r="186" spans="2:34" x14ac:dyDescent="0.2">
      <c r="B186">
        <v>1764</v>
      </c>
      <c r="C186" t="s">
        <v>1423</v>
      </c>
      <c r="D186" t="str">
        <f>_xll.BDP(C186,$D$12)</f>
        <v>EUR</v>
      </c>
      <c r="E186" t="s">
        <v>1424</v>
      </c>
      <c r="F186" s="99">
        <f>_xll.BDP(C186,$F$12)</f>
        <v>110.9</v>
      </c>
      <c r="G186" s="99">
        <f>_xll.BDP(C186,$G$12)</f>
        <v>110.3</v>
      </c>
      <c r="H186" s="100">
        <f t="shared" si="85"/>
        <v>-0.60000000000000853</v>
      </c>
      <c r="I186" s="101">
        <f t="shared" si="86"/>
        <v>-0.54102795311091845</v>
      </c>
      <c r="J186" s="102">
        <v>0</v>
      </c>
      <c r="K186" t="str">
        <f>CONCATENATE(D903,D186, " Curncy")</f>
        <v>EUREUR Curncy</v>
      </c>
      <c r="L186">
        <f>IF(D186 = D903,1,_xll.BDP(K186,$L$12))</f>
        <v>1</v>
      </c>
      <c r="M186" s="247">
        <f>IF(D186 = D903,1,_xll.BDP(K186,$M$12)*L186)</f>
        <v>1</v>
      </c>
      <c r="N186" s="104">
        <f t="shared" si="87"/>
        <v>0</v>
      </c>
      <c r="O186" s="253">
        <f>N186 / Y903</f>
        <v>0</v>
      </c>
      <c r="P186" s="140">
        <f t="shared" si="88"/>
        <v>0</v>
      </c>
      <c r="Q186" s="255">
        <f>P186 / Y903*100</f>
        <v>0</v>
      </c>
      <c r="R186" s="106">
        <f t="shared" si="89"/>
        <v>0</v>
      </c>
      <c r="S186" s="255">
        <f t="shared" si="90"/>
        <v>0</v>
      </c>
      <c r="T186">
        <f t="shared" si="91"/>
        <v>1</v>
      </c>
      <c r="U186">
        <v>0</v>
      </c>
      <c r="V186">
        <v>1</v>
      </c>
      <c r="W186" s="105">
        <f t="shared" si="92"/>
        <v>0</v>
      </c>
      <c r="X186" s="105">
        <f t="shared" si="93"/>
        <v>0</v>
      </c>
      <c r="Y186" s="141"/>
      <c r="Z186" s="107">
        <f>_xll.BDH(C186,$Z$12,$D$1,$D$1)</f>
        <v>111.5</v>
      </c>
      <c r="AA186" s="107">
        <f t="shared" si="94"/>
        <v>-0.59999999999999432</v>
      </c>
      <c r="AB186" s="117">
        <f t="shared" si="95"/>
        <v>-0.53811659192824601</v>
      </c>
      <c r="AC186" s="109">
        <v>0</v>
      </c>
      <c r="AD186" s="110">
        <f>IF(D186 = D903,1,_xll.BDP(K186,$AD$12)*L186)</f>
        <v>1</v>
      </c>
      <c r="AE186" s="259">
        <f>AA186*AC186*T186/AD186 / AF903</f>
        <v>0</v>
      </c>
      <c r="AF186" s="142"/>
      <c r="AG186" s="64"/>
      <c r="AH186" s="56"/>
    </row>
    <row r="187" spans="2:34" x14ac:dyDescent="0.2">
      <c r="B187">
        <v>829</v>
      </c>
      <c r="C187" t="s">
        <v>144</v>
      </c>
      <c r="D187" t="str">
        <f>_xll.BDP(C187,$D$12)</f>
        <v>EUR</v>
      </c>
      <c r="E187" t="s">
        <v>294</v>
      </c>
      <c r="F187" s="99">
        <f>_xll.BDP(C187,$F$12)</f>
        <v>5.2480000000000002</v>
      </c>
      <c r="G187" s="99">
        <f>_xll.BDP(C187,$G$12)</f>
        <v>5.1719999999999997</v>
      </c>
      <c r="H187" s="100">
        <f t="shared" si="85"/>
        <v>-7.6000000000000512E-2</v>
      </c>
      <c r="I187" s="101">
        <f t="shared" si="86"/>
        <v>-1.4481707317073267</v>
      </c>
      <c r="J187" s="102">
        <v>0</v>
      </c>
      <c r="K187" t="str">
        <f>CONCATENATE(D903,D187, " Curncy")</f>
        <v>EUREUR Curncy</v>
      </c>
      <c r="L187">
        <f>IF(D187 = D903,1,_xll.BDP(K187,$L$12))</f>
        <v>1</v>
      </c>
      <c r="M187" s="247">
        <f>IF(D187 = D903,1,_xll.BDP(K187,$M$12)*L187)</f>
        <v>1</v>
      </c>
      <c r="N187" s="104">
        <f t="shared" si="87"/>
        <v>0</v>
      </c>
      <c r="O187" s="253">
        <f>N187 / Y903</f>
        <v>0</v>
      </c>
      <c r="P187" s="140">
        <f t="shared" si="88"/>
        <v>0</v>
      </c>
      <c r="Q187" s="255">
        <f>P187 / Y903*100</f>
        <v>0</v>
      </c>
      <c r="R187" s="106">
        <f t="shared" si="89"/>
        <v>0</v>
      </c>
      <c r="S187" s="255">
        <f t="shared" si="90"/>
        <v>0</v>
      </c>
      <c r="T187">
        <f t="shared" si="91"/>
        <v>1</v>
      </c>
      <c r="U187">
        <v>0</v>
      </c>
      <c r="V187">
        <v>1</v>
      </c>
      <c r="W187" s="105">
        <f t="shared" si="92"/>
        <v>0</v>
      </c>
      <c r="X187" s="105">
        <f t="shared" si="93"/>
        <v>0</v>
      </c>
      <c r="Y187" s="65"/>
      <c r="Z187" s="107">
        <f>_xll.BDH(C187,$Z$12,$D$1,$D$1)</f>
        <v>5.3019999999999996</v>
      </c>
      <c r="AA187" s="107">
        <f t="shared" si="94"/>
        <v>-5.3999999999999382E-2</v>
      </c>
      <c r="AB187" s="117">
        <f t="shared" si="95"/>
        <v>-1.0184835910976873</v>
      </c>
      <c r="AC187" s="109">
        <v>0</v>
      </c>
      <c r="AD187" s="110">
        <f>IF(D187 = D903,1,_xll.BDP(K187,$AD$12)*L187)</f>
        <v>1</v>
      </c>
      <c r="AE187" s="259">
        <f>AA187*AC187*T187/AD187 / AF903</f>
        <v>0</v>
      </c>
      <c r="AF187" s="68"/>
      <c r="AG187" s="64"/>
      <c r="AH187" s="56"/>
    </row>
    <row r="188" spans="2:34" x14ac:dyDescent="0.2">
      <c r="B188">
        <v>363</v>
      </c>
      <c r="C188" t="s">
        <v>565</v>
      </c>
      <c r="D188" t="str">
        <f>_xll.BDP(C188,$D$12)</f>
        <v>EUR</v>
      </c>
      <c r="E188" t="s">
        <v>590</v>
      </c>
      <c r="F188" s="99">
        <f>_xll.BDP(C188,$F$12)</f>
        <v>1.7275</v>
      </c>
      <c r="G188" s="99">
        <f>_xll.BDP(C188,$G$12)</f>
        <v>1.7015</v>
      </c>
      <c r="H188" s="100">
        <f t="shared" si="85"/>
        <v>-2.6000000000000023E-2</v>
      </c>
      <c r="I188" s="101">
        <f t="shared" si="86"/>
        <v>-1.5050651230101315</v>
      </c>
      <c r="J188" s="102">
        <v>0</v>
      </c>
      <c r="K188" t="str">
        <f>CONCATENATE(D903,D188, " Curncy")</f>
        <v>EUREUR Curncy</v>
      </c>
      <c r="L188">
        <f>IF(D188 = D903,1,_xll.BDP(K188,$L$12))</f>
        <v>1</v>
      </c>
      <c r="M188" s="247">
        <f>IF(D188 = D903,1,_xll.BDP(K188,$M$12)*L188)</f>
        <v>1</v>
      </c>
      <c r="N188" s="104">
        <f t="shared" si="87"/>
        <v>0</v>
      </c>
      <c r="O188" s="253">
        <f>N188 / Y903</f>
        <v>0</v>
      </c>
      <c r="P188" s="140">
        <f t="shared" si="88"/>
        <v>0</v>
      </c>
      <c r="Q188" s="255">
        <f>P188 / Y903*100</f>
        <v>0</v>
      </c>
      <c r="R188" s="106">
        <f t="shared" si="89"/>
        <v>0</v>
      </c>
      <c r="S188" s="255">
        <f t="shared" si="90"/>
        <v>0</v>
      </c>
      <c r="T188">
        <f t="shared" si="91"/>
        <v>1</v>
      </c>
      <c r="U188">
        <v>0</v>
      </c>
      <c r="V188">
        <v>1</v>
      </c>
      <c r="W188" s="105">
        <f t="shared" si="92"/>
        <v>0</v>
      </c>
      <c r="X188" s="105">
        <f t="shared" si="93"/>
        <v>0</v>
      </c>
      <c r="Y188" s="65"/>
      <c r="Z188" s="107">
        <f>_xll.BDH(C188,$Z$12,$D$1,$D$1)</f>
        <v>1.7144999999999999</v>
      </c>
      <c r="AA188" s="107">
        <f t="shared" si="94"/>
        <v>1.3000000000000123E-2</v>
      </c>
      <c r="AB188" s="117">
        <f t="shared" si="95"/>
        <v>0.75823855351415126</v>
      </c>
      <c r="AC188" s="109">
        <v>0</v>
      </c>
      <c r="AD188" s="110">
        <f>IF(D188 = D903,1,_xll.BDP(K188,$AD$12)*L188)</f>
        <v>1</v>
      </c>
      <c r="AE188" s="259">
        <f>AA188*AC188*T188/AD188 / AF903</f>
        <v>0</v>
      </c>
      <c r="AF188" s="68"/>
      <c r="AG188" s="64"/>
      <c r="AH188" s="56"/>
    </row>
    <row r="189" spans="2:34" x14ac:dyDescent="0.2">
      <c r="B189">
        <v>24720</v>
      </c>
      <c r="C189" t="s">
        <v>143</v>
      </c>
      <c r="D189" t="str">
        <f>_xll.BDP(C189,$D$12)</f>
        <v>EUR</v>
      </c>
      <c r="E189" t="s">
        <v>293</v>
      </c>
      <c r="F189" s="99">
        <f>_xll.BDP(C189,$F$12)</f>
        <v>4.8019999999999996</v>
      </c>
      <c r="G189" s="99">
        <f>_xll.BDP(C189,$G$12)</f>
        <v>4.6440000000000001</v>
      </c>
      <c r="H189" s="100">
        <f t="shared" si="85"/>
        <v>-0.15799999999999947</v>
      </c>
      <c r="I189" s="101">
        <f t="shared" si="86"/>
        <v>-3.2902957101207728</v>
      </c>
      <c r="J189" s="102">
        <v>0</v>
      </c>
      <c r="K189" t="str">
        <f>CONCATENATE(D903,D189, " Curncy")</f>
        <v>EUREUR Curncy</v>
      </c>
      <c r="L189">
        <f>IF(D189 = D903,1,_xll.BDP(K189,$L$12))</f>
        <v>1</v>
      </c>
      <c r="M189" s="247">
        <f>IF(D189 = D903,1,_xll.BDP(K189,$M$12)*L189)</f>
        <v>1</v>
      </c>
      <c r="N189" s="104">
        <f t="shared" si="87"/>
        <v>0</v>
      </c>
      <c r="O189" s="253">
        <f>N189 / Y903</f>
        <v>0</v>
      </c>
      <c r="P189" s="140">
        <f t="shared" si="88"/>
        <v>0</v>
      </c>
      <c r="Q189" s="255">
        <f>P189 / Y903*100</f>
        <v>0</v>
      </c>
      <c r="R189" s="106">
        <f t="shared" si="89"/>
        <v>0</v>
      </c>
      <c r="S189" s="255">
        <f t="shared" si="90"/>
        <v>0</v>
      </c>
      <c r="T189">
        <f t="shared" si="91"/>
        <v>1</v>
      </c>
      <c r="U189">
        <v>0</v>
      </c>
      <c r="V189">
        <v>1</v>
      </c>
      <c r="W189" s="105">
        <f t="shared" si="92"/>
        <v>0</v>
      </c>
      <c r="X189" s="105">
        <f t="shared" si="93"/>
        <v>0</v>
      </c>
      <c r="Y189" s="65"/>
      <c r="Z189" s="107">
        <f>_xll.BDH(C189,$Z$12,$D$1,$D$1)</f>
        <v>5.4749999999999996</v>
      </c>
      <c r="AA189" s="107">
        <f t="shared" si="94"/>
        <v>-0.67300000000000004</v>
      </c>
      <c r="AB189" s="117">
        <f t="shared" si="95"/>
        <v>-12.292237442922376</v>
      </c>
      <c r="AC189" s="109">
        <v>0</v>
      </c>
      <c r="AD189" s="110">
        <f>IF(D189 = D903,1,_xll.BDP(K189,$AD$12)*L189)</f>
        <v>1</v>
      </c>
      <c r="AE189" s="259">
        <f>AA189*AC189*T189/AD189 / AF903</f>
        <v>0</v>
      </c>
      <c r="AF189" s="68"/>
      <c r="AG189" s="64"/>
      <c r="AH189" s="56"/>
    </row>
    <row r="190" spans="2:34" x14ac:dyDescent="0.2">
      <c r="B190">
        <v>575</v>
      </c>
      <c r="C190" t="s">
        <v>566</v>
      </c>
      <c r="D190" t="str">
        <f>_xll.BDP(C190,$D$12)</f>
        <v>EUR</v>
      </c>
      <c r="E190" t="s">
        <v>591</v>
      </c>
      <c r="F190" s="99">
        <f>_xll.BDP(C190,$F$12)</f>
        <v>183.05</v>
      </c>
      <c r="G190" s="99">
        <f>_xll.BDP(C190,$G$12)</f>
        <v>181.2</v>
      </c>
      <c r="H190" s="100">
        <f t="shared" si="85"/>
        <v>-1.8500000000000227</v>
      </c>
      <c r="I190" s="101">
        <f t="shared" si="86"/>
        <v>-1.0106528270964341</v>
      </c>
      <c r="J190" s="102">
        <v>0</v>
      </c>
      <c r="K190" t="str">
        <f>CONCATENATE(D903,D190, " Curncy")</f>
        <v>EUREUR Curncy</v>
      </c>
      <c r="L190">
        <f>IF(D190 = D903,1,_xll.BDP(K190,$L$12))</f>
        <v>1</v>
      </c>
      <c r="M190" s="247">
        <f>IF(D190 = D903,1,_xll.BDP(K190,$M$12)*L190)</f>
        <v>1</v>
      </c>
      <c r="N190" s="104">
        <f t="shared" si="87"/>
        <v>0</v>
      </c>
      <c r="O190" s="253">
        <f>N190 / Y903</f>
        <v>0</v>
      </c>
      <c r="P190" s="140">
        <f t="shared" si="88"/>
        <v>0</v>
      </c>
      <c r="Q190" s="255">
        <f>P190 / Y903*100</f>
        <v>0</v>
      </c>
      <c r="R190" s="106">
        <f t="shared" si="89"/>
        <v>0</v>
      </c>
      <c r="S190" s="255">
        <f t="shared" si="90"/>
        <v>0</v>
      </c>
      <c r="T190">
        <f t="shared" si="91"/>
        <v>1</v>
      </c>
      <c r="U190">
        <v>0</v>
      </c>
      <c r="V190">
        <v>1</v>
      </c>
      <c r="W190" s="105">
        <f t="shared" si="92"/>
        <v>0</v>
      </c>
      <c r="X190" s="105">
        <f t="shared" si="93"/>
        <v>0</v>
      </c>
      <c r="Y190" s="65"/>
      <c r="Z190" s="107">
        <f>_xll.BDH(C190,$Z$12,$D$1,$D$1)</f>
        <v>183.4</v>
      </c>
      <c r="AA190" s="107">
        <f t="shared" si="94"/>
        <v>-0.34999999999999432</v>
      </c>
      <c r="AB190" s="117">
        <f t="shared" si="95"/>
        <v>-0.19083969465648545</v>
      </c>
      <c r="AC190" s="109">
        <v>0</v>
      </c>
      <c r="AD190" s="110">
        <f>IF(D190 = D903,1,_xll.BDP(K190,$AD$12)*L190)</f>
        <v>1</v>
      </c>
      <c r="AE190" s="259">
        <f>AA190*AC190*T190/AD190 / AF903</f>
        <v>0</v>
      </c>
      <c r="AF190" s="68"/>
      <c r="AG190" s="64"/>
      <c r="AH190" s="56"/>
    </row>
    <row r="191" spans="2:34" x14ac:dyDescent="0.2">
      <c r="B191">
        <v>10361</v>
      </c>
      <c r="C191" t="s">
        <v>142</v>
      </c>
      <c r="D191" t="str">
        <f>_xll.BDP(C191,$D$12)</f>
        <v>EUR</v>
      </c>
      <c r="E191" t="s">
        <v>292</v>
      </c>
      <c r="F191" s="99">
        <f>_xll.BDP(C191,$F$12)</f>
        <v>125.7</v>
      </c>
      <c r="G191" s="99">
        <f>_xll.BDP(C191,$G$12)</f>
        <v>123.65</v>
      </c>
      <c r="H191" s="100">
        <f t="shared" si="85"/>
        <v>-2.0499999999999972</v>
      </c>
      <c r="I191" s="101">
        <f t="shared" si="86"/>
        <v>-1.6308671439936333</v>
      </c>
      <c r="J191" s="102">
        <v>0</v>
      </c>
      <c r="K191" t="str">
        <f>CONCATENATE(D903,D191, " Curncy")</f>
        <v>EUREUR Curncy</v>
      </c>
      <c r="L191">
        <f>IF(D191 = D903,1,_xll.BDP(K191,$L$12))</f>
        <v>1</v>
      </c>
      <c r="M191" s="247">
        <f>IF(D191 = D903,1,_xll.BDP(K191,$M$12)*L191)</f>
        <v>1</v>
      </c>
      <c r="N191" s="104">
        <f t="shared" si="87"/>
        <v>0</v>
      </c>
      <c r="O191" s="253">
        <f>N191 / Y903</f>
        <v>0</v>
      </c>
      <c r="P191" s="140">
        <f t="shared" si="88"/>
        <v>0</v>
      </c>
      <c r="Q191" s="255">
        <f>P191 / Y903*100</f>
        <v>0</v>
      </c>
      <c r="R191" s="106">
        <f t="shared" si="89"/>
        <v>0</v>
      </c>
      <c r="S191" s="255">
        <f t="shared" si="90"/>
        <v>0</v>
      </c>
      <c r="T191">
        <f t="shared" si="91"/>
        <v>1</v>
      </c>
      <c r="U191">
        <v>0</v>
      </c>
      <c r="V191">
        <v>1</v>
      </c>
      <c r="W191" s="105">
        <f t="shared" si="92"/>
        <v>0</v>
      </c>
      <c r="X191" s="105">
        <f t="shared" si="93"/>
        <v>0</v>
      </c>
      <c r="Y191" s="65"/>
      <c r="Z191" s="107">
        <f>_xll.BDH(C191,$Z$12,$D$1,$D$1)</f>
        <v>125.4</v>
      </c>
      <c r="AA191" s="107">
        <f t="shared" si="94"/>
        <v>0.29999999999999716</v>
      </c>
      <c r="AB191" s="117">
        <f t="shared" si="95"/>
        <v>0.23923444976076327</v>
      </c>
      <c r="AC191" s="109">
        <v>0</v>
      </c>
      <c r="AD191" s="110">
        <f>IF(D191 = D903,1,_xll.BDP(K191,$AD$12)*L191)</f>
        <v>1</v>
      </c>
      <c r="AE191" s="259">
        <f>AA191*AC191*T191/AD191 / AF903</f>
        <v>0</v>
      </c>
      <c r="AF191" s="68"/>
      <c r="AG191" s="64"/>
      <c r="AH191" s="56"/>
    </row>
    <row r="192" spans="2:34" x14ac:dyDescent="0.2">
      <c r="B192">
        <v>20700</v>
      </c>
      <c r="C192" t="s">
        <v>1390</v>
      </c>
      <c r="D192" t="str">
        <f>_xll.BDP(C192,$D$12)</f>
        <v>EUR</v>
      </c>
      <c r="E192" t="s">
        <v>1391</v>
      </c>
      <c r="F192" s="99">
        <f>_xll.BDP(C192,$F$12)</f>
        <v>29.11</v>
      </c>
      <c r="G192" s="99">
        <f>_xll.BDP(C192,$G$12)</f>
        <v>29.11</v>
      </c>
      <c r="H192" s="100">
        <f t="shared" si="85"/>
        <v>0</v>
      </c>
      <c r="I192" s="101">
        <f t="shared" si="86"/>
        <v>0</v>
      </c>
      <c r="J192" s="102">
        <v>0</v>
      </c>
      <c r="K192" t="str">
        <f>CONCATENATE(D903,D192, " Curncy")</f>
        <v>EUREUR Curncy</v>
      </c>
      <c r="L192">
        <f>IF(D192 = D903,1,_xll.BDP(K192,$L$12))</f>
        <v>1</v>
      </c>
      <c r="M192" s="247">
        <f>IF(D192 = D903,1,_xll.BDP(K192,$M$12)*L192)</f>
        <v>1</v>
      </c>
      <c r="N192" s="104">
        <f t="shared" si="87"/>
        <v>0</v>
      </c>
      <c r="O192" s="253">
        <f>N192 / Y903</f>
        <v>0</v>
      </c>
      <c r="P192" s="140">
        <f t="shared" si="88"/>
        <v>0</v>
      </c>
      <c r="Q192" s="255">
        <f>P192 / Y903*100</f>
        <v>0</v>
      </c>
      <c r="R192" s="106">
        <f t="shared" si="89"/>
        <v>0</v>
      </c>
      <c r="S192" s="255">
        <f t="shared" si="90"/>
        <v>0</v>
      </c>
      <c r="T192">
        <f t="shared" si="91"/>
        <v>1</v>
      </c>
      <c r="U192">
        <v>0</v>
      </c>
      <c r="V192">
        <v>1</v>
      </c>
      <c r="W192" s="105">
        <f t="shared" si="92"/>
        <v>0</v>
      </c>
      <c r="X192" s="105">
        <f t="shared" si="93"/>
        <v>0</v>
      </c>
      <c r="Y192" s="141"/>
      <c r="Z192" s="107">
        <f>_xll.BDH(C192,$Z$12,$D$1,$D$1)</f>
        <v>29.99</v>
      </c>
      <c r="AA192" s="107">
        <f t="shared" si="94"/>
        <v>-0.87999999999999901</v>
      </c>
      <c r="AB192" s="117">
        <f t="shared" si="95"/>
        <v>-2.9343114371457122</v>
      </c>
      <c r="AC192" s="109">
        <v>0</v>
      </c>
      <c r="AD192" s="110">
        <f>IF(D192 = D903,1,_xll.BDP(K192,$AD$12)*L192)</f>
        <v>1</v>
      </c>
      <c r="AE192" s="259">
        <f>AA192*AC192*T192/AD192 / AF903</f>
        <v>0</v>
      </c>
      <c r="AF192" s="142"/>
      <c r="AG192" s="64"/>
      <c r="AH192" s="56"/>
    </row>
    <row r="193" spans="1:34" x14ac:dyDescent="0.2">
      <c r="A193" s="158" t="s">
        <v>1462</v>
      </c>
      <c r="B193" s="158"/>
      <c r="C193" s="158"/>
      <c r="D193" s="158"/>
      <c r="E193" s="158" t="s">
        <v>141</v>
      </c>
      <c r="F193" s="159"/>
      <c r="G193" s="159"/>
      <c r="H193" s="160"/>
      <c r="I193" s="161"/>
      <c r="J193" s="162"/>
      <c r="K193" s="158"/>
      <c r="L193" s="158"/>
      <c r="M193" s="249"/>
      <c r="N193" s="163">
        <f t="shared" ref="N193:S193" si="96" xml:space="preserve"> SUM(N144:N192)</f>
        <v>0</v>
      </c>
      <c r="O193" s="266">
        <f t="shared" si="96"/>
        <v>0</v>
      </c>
      <c r="P193" s="164">
        <f t="shared" si="96"/>
        <v>0</v>
      </c>
      <c r="Q193" s="256">
        <f t="shared" si="96"/>
        <v>0</v>
      </c>
      <c r="R193" s="244">
        <f t="shared" si="96"/>
        <v>0</v>
      </c>
      <c r="S193" s="256">
        <f t="shared" si="96"/>
        <v>0</v>
      </c>
      <c r="T193" s="158"/>
      <c r="U193" s="158"/>
      <c r="V193" s="158"/>
      <c r="W193" s="245">
        <f xml:space="preserve"> SUM(W144:W192)</f>
        <v>0</v>
      </c>
      <c r="X193" s="245">
        <f xml:space="preserve"> SUM(X144:X192)</f>
        <v>0</v>
      </c>
      <c r="Y193" s="158"/>
      <c r="Z193" s="165"/>
      <c r="AA193" s="165"/>
      <c r="AB193" s="166"/>
      <c r="AC193" s="167"/>
      <c r="AD193" s="168"/>
      <c r="AE193" s="268">
        <f xml:space="preserve"> SUM(AE144:AE192)</f>
        <v>0</v>
      </c>
      <c r="AF193" s="263"/>
      <c r="AG193" s="64"/>
      <c r="AH193" s="56"/>
    </row>
    <row r="194" spans="1:34" x14ac:dyDescent="0.2">
      <c r="A194" s="1"/>
      <c r="B194" s="27"/>
      <c r="C194" s="42"/>
      <c r="D194" s="1"/>
      <c r="E194" s="5"/>
      <c r="F194" s="77"/>
      <c r="G194" s="77"/>
      <c r="H194" s="32"/>
      <c r="I194" s="35"/>
      <c r="J194" s="19"/>
      <c r="K194" s="27"/>
      <c r="L194" s="27"/>
      <c r="M194" s="273"/>
      <c r="N194" s="78"/>
      <c r="O194" s="278"/>
      <c r="P194" s="78"/>
      <c r="Q194" s="281"/>
      <c r="R194" s="112"/>
      <c r="S194" s="285"/>
      <c r="T194" s="22"/>
      <c r="U194" s="1"/>
      <c r="V194" s="1"/>
      <c r="W194" s="79"/>
      <c r="X194" s="79"/>
      <c r="Y194" s="80"/>
      <c r="Z194" s="81"/>
      <c r="AA194" s="81"/>
      <c r="AB194" s="51"/>
      <c r="AC194" s="81"/>
      <c r="AD194" s="82"/>
      <c r="AE194" s="289"/>
      <c r="AF194" s="68"/>
      <c r="AG194" s="64"/>
      <c r="AH194" s="56"/>
    </row>
    <row r="195" spans="1:34" x14ac:dyDescent="0.2">
      <c r="A195" s="1"/>
      <c r="B195">
        <v>6948</v>
      </c>
      <c r="C195" t="s">
        <v>336</v>
      </c>
      <c r="D195" t="str">
        <f>_xll.BDP(C195,$D$12)</f>
        <v>EUR</v>
      </c>
      <c r="E195" t="s">
        <v>337</v>
      </c>
      <c r="F195" s="99">
        <f>_xll.BDP(C195,$F$12)</f>
        <v>1.04</v>
      </c>
      <c r="G195" s="99">
        <f>_xll.BDP(C195,$G$12)</f>
        <v>1.022</v>
      </c>
      <c r="H195" s="100">
        <f>IF(OR(OR(G195="#N/A N/A",G195="#N/A Real Time"),OR(F195="#N/A N/A",F195="#N/A Real Time")),0,  G195 - F195)</f>
        <v>-1.8000000000000016E-2</v>
      </c>
      <c r="I195" s="101">
        <f>IF(OR(F195=0,F195="#N/A N/A"),0,H195 / F195*100)</f>
        <v>-1.7307692307692322</v>
      </c>
      <c r="J195" s="102">
        <v>0</v>
      </c>
      <c r="K195" t="str">
        <f>CONCATENATE(D903,D195, " Curncy")</f>
        <v>EUREUR Curncy</v>
      </c>
      <c r="L195">
        <f>IF(D195 = D903,1,_xll.BDP(K195,$L$12))</f>
        <v>1</v>
      </c>
      <c r="M195" s="247">
        <f>IF(D195 = D903,1,_xll.BDP(K195,$M$12)*L195)</f>
        <v>1</v>
      </c>
      <c r="N195" s="104">
        <f>H195*J195*T195/M195</f>
        <v>0</v>
      </c>
      <c r="O195" s="253">
        <f>N195 / Y903</f>
        <v>0</v>
      </c>
      <c r="P195" s="140">
        <f>IF(OR(OR(J195=0,G195 = "#N/A N/A"),G195="#N/A Real Time"),0,G195*J195*T195/M195)</f>
        <v>0</v>
      </c>
      <c r="Q195" s="255">
        <f>P195 / Y903*100</f>
        <v>0</v>
      </c>
      <c r="R195" s="106">
        <f>IF(Q195&lt;0,Q195,0)</f>
        <v>0</v>
      </c>
      <c r="S195" s="255">
        <f>IF(Q195&gt;0,Q195,0)</f>
        <v>0</v>
      </c>
      <c r="T195">
        <f>IF(EXACT(D195,UPPER(D195)),1,0.01)/V195</f>
        <v>1</v>
      </c>
      <c r="U195">
        <v>0</v>
      </c>
      <c r="V195">
        <v>1</v>
      </c>
      <c r="W195" s="105">
        <f>IF(AND(Q195&lt;0,O195&gt;0),O195,0)</f>
        <v>0</v>
      </c>
      <c r="X195" s="105">
        <f>IF(AND(Q195&gt;0,O195&gt;0),O195,0)</f>
        <v>0</v>
      </c>
      <c r="Y195" s="80"/>
      <c r="Z195" s="107">
        <f>_xll.BDH(C195,$Z$12,$D$1,$D$1)</f>
        <v>1.052</v>
      </c>
      <c r="AA195" s="107">
        <f>IF(OR(OR(F195="#N/A N/A",F195="#N/A Real Time"),OR(Z195="#N/A N/A",Z195="#N/A Real Time")),0,  F195 - Z195)</f>
        <v>-1.2000000000000011E-2</v>
      </c>
      <c r="AB195" s="117">
        <f>IF(OR(Z195=0,Z195="#N/A N/A"),0,AA195 / Z195*100)</f>
        <v>-1.1406844106463887</v>
      </c>
      <c r="AC195" s="109">
        <v>0</v>
      </c>
      <c r="AD195" s="110">
        <f>IF(D195 = D903,1,_xll.BDP(K195,$AD$12)*L195)</f>
        <v>1</v>
      </c>
      <c r="AE195" s="259">
        <f>AA195*AC195*T195/AD195 / AF903</f>
        <v>0</v>
      </c>
      <c r="AF195" s="68"/>
      <c r="AG195" s="64"/>
      <c r="AH195" s="56"/>
    </row>
    <row r="196" spans="1:34" x14ac:dyDescent="0.2">
      <c r="A196" s="158" t="s">
        <v>1463</v>
      </c>
      <c r="B196" s="158"/>
      <c r="C196" s="158"/>
      <c r="D196" s="158"/>
      <c r="E196" s="158" t="s">
        <v>335</v>
      </c>
      <c r="F196" s="159"/>
      <c r="G196" s="159"/>
      <c r="H196" s="160"/>
      <c r="I196" s="161"/>
      <c r="J196" s="162"/>
      <c r="K196" s="158"/>
      <c r="L196" s="158"/>
      <c r="M196" s="249"/>
      <c r="N196" s="163">
        <f t="shared" ref="N196:S196" si="97" xml:space="preserve"> SUM(N194:N195)</f>
        <v>0</v>
      </c>
      <c r="O196" s="266">
        <f t="shared" si="97"/>
        <v>0</v>
      </c>
      <c r="P196" s="164">
        <f t="shared" si="97"/>
        <v>0</v>
      </c>
      <c r="Q196" s="256">
        <f t="shared" si="97"/>
        <v>0</v>
      </c>
      <c r="R196" s="244">
        <f t="shared" si="97"/>
        <v>0</v>
      </c>
      <c r="S196" s="256">
        <f t="shared" si="97"/>
        <v>0</v>
      </c>
      <c r="T196" s="158"/>
      <c r="U196" s="158"/>
      <c r="V196" s="158"/>
      <c r="W196" s="245">
        <f xml:space="preserve"> SUM(W194:W195)</f>
        <v>0</v>
      </c>
      <c r="X196" s="245">
        <f xml:space="preserve"> SUM(X194:X195)</f>
        <v>0</v>
      </c>
      <c r="Y196" s="158"/>
      <c r="Z196" s="165"/>
      <c r="AA196" s="165"/>
      <c r="AB196" s="166"/>
      <c r="AC196" s="167"/>
      <c r="AD196" s="168"/>
      <c r="AE196" s="268">
        <f xml:space="preserve"> SUM(AE194:AE195)</f>
        <v>0</v>
      </c>
      <c r="AF196" s="263"/>
      <c r="AG196" s="64"/>
      <c r="AH196" s="56"/>
    </row>
    <row r="197" spans="1:34" x14ac:dyDescent="0.2">
      <c r="B197" s="27"/>
      <c r="C197" s="42"/>
      <c r="F197" s="31"/>
      <c r="G197" s="31"/>
      <c r="H197" s="32"/>
      <c r="I197" s="35"/>
      <c r="J197" s="16"/>
      <c r="K197" s="27"/>
      <c r="L197" s="27"/>
      <c r="M197" s="273"/>
      <c r="N197" s="83"/>
      <c r="O197" s="278"/>
      <c r="P197" s="33"/>
      <c r="Q197" s="280"/>
      <c r="R197" s="84"/>
      <c r="S197" s="286"/>
      <c r="T197" s="22"/>
      <c r="W197" s="44"/>
      <c r="X197" s="44"/>
      <c r="Y197" s="65"/>
      <c r="Z197" s="59"/>
      <c r="AA197" s="58"/>
      <c r="AB197" s="51"/>
      <c r="AC197" s="50"/>
      <c r="AD197" s="52"/>
      <c r="AE197" s="288"/>
      <c r="AF197" s="68"/>
      <c r="AG197" s="64"/>
      <c r="AH197" s="56"/>
    </row>
    <row r="198" spans="1:34" x14ac:dyDescent="0.2">
      <c r="B198">
        <v>23726</v>
      </c>
      <c r="C198" t="s">
        <v>140</v>
      </c>
      <c r="D198" t="str">
        <f>_xll.BDP(C198,$D$12)</f>
        <v>USD</v>
      </c>
      <c r="E198" t="s">
        <v>291</v>
      </c>
      <c r="F198" s="99">
        <f>_xll.BDP(C198,$F$12)</f>
        <v>88.58</v>
      </c>
      <c r="G198" s="99">
        <f>_xll.BDP(C198,$G$12)</f>
        <v>88.58</v>
      </c>
      <c r="H198" s="100">
        <f>IF(OR(OR(G198="#N/A N/A",G198="#N/A Real Time"),OR(F198="#N/A N/A",F198="#N/A Real Time")),0,  G198 - F198)</f>
        <v>0</v>
      </c>
      <c r="I198" s="101">
        <f>IF(OR(F198=0,F198="#N/A N/A"),0,H198 / F198*100)</f>
        <v>0</v>
      </c>
      <c r="J198" s="102">
        <v>13259.497799999999</v>
      </c>
      <c r="K198" t="str">
        <f>CONCATENATE(D903,D198, " Curncy")</f>
        <v>EURUSD Curncy</v>
      </c>
      <c r="L198">
        <f>IF(D198 = D903,1,_xll.BDP(K198,$L$12))</f>
        <v>1</v>
      </c>
      <c r="M198" s="247">
        <f>IF(D198 = D903,1,_xll.BDP(K198,$M$12)*L198)</f>
        <v>1.0417000000000001</v>
      </c>
      <c r="N198" s="104">
        <f>H198*J198*T198/M198</f>
        <v>0</v>
      </c>
      <c r="O198" s="253">
        <f>N198 / Y903</f>
        <v>0</v>
      </c>
      <c r="P198" s="140">
        <f>IF(OR(OR(J198=0,G198 = "#N/A N/A"),G198="#N/A Real Time"),0,G198*J198*T198/M198)</f>
        <v>1127509.1822252087</v>
      </c>
      <c r="Q198" s="255">
        <f>P198 / Y903*100</f>
        <v>0.34709054643631593</v>
      </c>
      <c r="R198" s="106">
        <f>IF(Q198&lt;0,Q198,0)</f>
        <v>0</v>
      </c>
      <c r="S198" s="255">
        <f>IF(Q198&gt;0,Q198,0)</f>
        <v>0.34709054643631593</v>
      </c>
      <c r="T198">
        <f>IF(EXACT(D198,UPPER(D198)),1,0.01)/V198</f>
        <v>1</v>
      </c>
      <c r="U198">
        <v>4</v>
      </c>
      <c r="V198">
        <v>1</v>
      </c>
      <c r="W198" s="105">
        <f>IF(AND(Q198&lt;0,O198&gt;0),O198,0)</f>
        <v>0</v>
      </c>
      <c r="X198" s="105">
        <f>IF(AND(Q198&gt;0,O198&gt;0),O198,0)</f>
        <v>0</v>
      </c>
      <c r="Y198" s="65"/>
      <c r="Z198" s="107" t="str">
        <f>_xll.BDH(C198,$Z$12,$D$1,$D$1)</f>
        <v>#N/A N/A</v>
      </c>
      <c r="AA198" s="107">
        <f>IF(OR(OR(F198="#N/A N/A",F198="#N/A Real Time"),OR(Z198="#N/A N/A",Z198="#N/A Real Time")),0,  F198 - Z198)</f>
        <v>0</v>
      </c>
      <c r="AB198" s="117">
        <f>IF(OR(Z198=0,Z198="#N/A N/A"),0,AA198 / Z198*100)</f>
        <v>0</v>
      </c>
      <c r="AC198" s="109">
        <v>13259.497799999999</v>
      </c>
      <c r="AD198" s="110">
        <f>IF(D198 = D903,1,_xll.BDP(K198,$AD$12)*L198)</f>
        <v>1.0395000000000001</v>
      </c>
      <c r="AE198" s="259">
        <f>AA198*AC198*T198/AD198 / AF903</f>
        <v>0</v>
      </c>
      <c r="AF198" s="68"/>
      <c r="AG198" s="64"/>
      <c r="AH198" s="56"/>
    </row>
    <row r="199" spans="1:34" x14ac:dyDescent="0.2">
      <c r="A199" s="158" t="s">
        <v>1464</v>
      </c>
      <c r="B199" s="158"/>
      <c r="C199" s="158"/>
      <c r="D199" s="158"/>
      <c r="E199" s="158" t="s">
        <v>139</v>
      </c>
      <c r="F199" s="159"/>
      <c r="G199" s="159"/>
      <c r="H199" s="160"/>
      <c r="I199" s="161"/>
      <c r="J199" s="162"/>
      <c r="K199" s="158"/>
      <c r="L199" s="158"/>
      <c r="M199" s="249"/>
      <c r="N199" s="163">
        <f t="shared" ref="N199:S199" si="98" xml:space="preserve"> SUM(N197:N198)</f>
        <v>0</v>
      </c>
      <c r="O199" s="266">
        <f t="shared" si="98"/>
        <v>0</v>
      </c>
      <c r="P199" s="164">
        <f t="shared" si="98"/>
        <v>1127509.1822252087</v>
      </c>
      <c r="Q199" s="256">
        <f t="shared" si="98"/>
        <v>0.34709054643631593</v>
      </c>
      <c r="R199" s="244">
        <f t="shared" si="98"/>
        <v>0</v>
      </c>
      <c r="S199" s="256">
        <f t="shared" si="98"/>
        <v>0.34709054643631593</v>
      </c>
      <c r="T199" s="158"/>
      <c r="U199" s="158"/>
      <c r="V199" s="158"/>
      <c r="W199" s="245">
        <f xml:space="preserve"> SUM(W197:W198)</f>
        <v>0</v>
      </c>
      <c r="X199" s="245">
        <f xml:space="preserve"> SUM(X197:X198)</f>
        <v>0</v>
      </c>
      <c r="Y199" s="158"/>
      <c r="Z199" s="165"/>
      <c r="AA199" s="165"/>
      <c r="AB199" s="166"/>
      <c r="AC199" s="167"/>
      <c r="AD199" s="168"/>
      <c r="AE199" s="268">
        <f xml:space="preserve"> SUM(AE197:AE198)</f>
        <v>0</v>
      </c>
      <c r="AF199" s="263"/>
      <c r="AG199" s="64"/>
      <c r="AH199" s="56"/>
    </row>
    <row r="200" spans="1:34" x14ac:dyDescent="0.2">
      <c r="B200" s="27"/>
      <c r="C200" s="42"/>
      <c r="F200" s="31"/>
      <c r="G200" s="31"/>
      <c r="H200" s="32"/>
      <c r="I200" s="35"/>
      <c r="J200" s="16"/>
      <c r="K200" s="27"/>
      <c r="L200" s="27"/>
      <c r="M200" s="273"/>
      <c r="N200" s="83"/>
      <c r="O200" s="278"/>
      <c r="P200" s="33"/>
      <c r="Q200" s="280"/>
      <c r="R200" s="84"/>
      <c r="S200" s="286"/>
      <c r="T200" s="22"/>
      <c r="W200" s="44"/>
      <c r="X200" s="44"/>
      <c r="Y200" s="65"/>
      <c r="Z200" s="59"/>
      <c r="AA200" s="58"/>
      <c r="AB200" s="51"/>
      <c r="AC200" s="50"/>
      <c r="AD200" s="52"/>
      <c r="AE200" s="288"/>
      <c r="AF200" s="68"/>
      <c r="AG200" s="64"/>
      <c r="AH200" s="56"/>
    </row>
    <row r="201" spans="1:34" x14ac:dyDescent="0.2">
      <c r="B201">
        <v>833</v>
      </c>
      <c r="C201" t="s">
        <v>500</v>
      </c>
      <c r="D201" t="str">
        <f>_xll.BDP(C201,$D$12)</f>
        <v>HKD</v>
      </c>
      <c r="E201" t="s">
        <v>1100</v>
      </c>
      <c r="F201" s="99">
        <f>_xll.BDP(C201,$F$12)</f>
        <v>12.97</v>
      </c>
      <c r="G201" s="99">
        <f>_xll.BDP(C201,$G$12)</f>
        <v>12.79</v>
      </c>
      <c r="H201" s="100">
        <f t="shared" ref="H201:H217" si="99">IF(OR(OR(G201="#N/A N/A",G201="#N/A Real Time"),OR(F201="#N/A N/A",F201="#N/A Real Time")),0,  G201 - F201)</f>
        <v>-0.18000000000000149</v>
      </c>
      <c r="I201" s="101">
        <f t="shared" ref="I201:I217" si="100">IF(OR(F201=0,F201="#N/A N/A"),0,H201 / F201*100)</f>
        <v>-1.3878180416345527</v>
      </c>
      <c r="J201" s="102">
        <v>0</v>
      </c>
      <c r="K201" t="str">
        <f>CONCATENATE(D903,D201, " Curncy")</f>
        <v>EURHKD Curncy</v>
      </c>
      <c r="L201">
        <f>IF(D201 = D903,1,_xll.BDP(K201,$L$12))</f>
        <v>1</v>
      </c>
      <c r="M201" s="247">
        <f>IF(D201 = D903,1,_xll.BDP(K201,$M$12)*L201)</f>
        <v>8.1450999999999993</v>
      </c>
      <c r="N201" s="104">
        <f t="shared" ref="N201:N217" si="101">H201*J201*T201/M201</f>
        <v>0</v>
      </c>
      <c r="O201" s="253">
        <f>N201 / Y903</f>
        <v>0</v>
      </c>
      <c r="P201" s="140">
        <f t="shared" ref="P201:P217" si="102">IF(OR(OR(J201=0,G201 = "#N/A N/A"),G201="#N/A Real Time"),0,G201*J201*T201/M201)</f>
        <v>0</v>
      </c>
      <c r="Q201" s="255">
        <f>P201 / Y903*100</f>
        <v>0</v>
      </c>
      <c r="R201" s="106">
        <f t="shared" ref="R201:R217" si="103">IF(Q201&lt;0,Q201,0)</f>
        <v>0</v>
      </c>
      <c r="S201" s="255">
        <f t="shared" ref="S201:S217" si="104">IF(Q201&gt;0,Q201,0)</f>
        <v>0</v>
      </c>
      <c r="T201">
        <f t="shared" ref="T201:T217" si="105">IF(EXACT(D201,UPPER(D201)),1,0.01)/V201</f>
        <v>1</v>
      </c>
      <c r="U201">
        <v>0</v>
      </c>
      <c r="V201">
        <v>1</v>
      </c>
      <c r="W201" s="105">
        <f t="shared" ref="W201:W217" si="106">IF(AND(Q201&lt;0,O201&gt;0),O201,0)</f>
        <v>0</v>
      </c>
      <c r="X201" s="105">
        <f t="shared" ref="X201:X217" si="107">IF(AND(Q201&gt;0,O201&gt;0),O201,0)</f>
        <v>0</v>
      </c>
      <c r="Y201" s="65"/>
      <c r="Z201" s="107">
        <f>_xll.BDH(C201,$Z$12,$D$1,$D$1)</f>
        <v>13.02</v>
      </c>
      <c r="AA201" s="107">
        <f t="shared" ref="AA201:AA217" si="108">IF(OR(OR(F201="#N/A N/A",F201="#N/A Real Time"),OR(Z201="#N/A N/A",Z201="#N/A Real Time")),0,  F201 - Z201)</f>
        <v>-4.9999999999998934E-2</v>
      </c>
      <c r="AB201" s="117">
        <f t="shared" ref="AB201:AB217" si="109">IF(OR(Z201=0,Z201="#N/A N/A"),0,AA201 / Z201*100)</f>
        <v>-0.38402457757295649</v>
      </c>
      <c r="AC201" s="109">
        <v>0</v>
      </c>
      <c r="AD201" s="110">
        <f>IF(D201 = D903,1,_xll.BDP(K201,$AD$12)*L201)</f>
        <v>8.1163000000000007</v>
      </c>
      <c r="AE201" s="259">
        <f>AA201*AC201*T201/AD201 / AF903</f>
        <v>0</v>
      </c>
      <c r="AF201" s="68"/>
      <c r="AG201" s="64"/>
      <c r="AH201" s="56"/>
    </row>
    <row r="202" spans="1:34" x14ac:dyDescent="0.2">
      <c r="B202">
        <v>1809</v>
      </c>
      <c r="C202" t="s">
        <v>647</v>
      </c>
      <c r="D202" t="str">
        <f>_xll.BDP(C202,$D$12)</f>
        <v>HKD</v>
      </c>
      <c r="E202" t="s">
        <v>1097</v>
      </c>
      <c r="F202" s="99">
        <f>_xll.BDP(C202,$F$12)</f>
        <v>4.4400000000000004</v>
      </c>
      <c r="G202" s="99">
        <f>_xll.BDP(C202,$G$12)</f>
        <v>4.32</v>
      </c>
      <c r="H202" s="100">
        <f t="shared" si="99"/>
        <v>-0.12000000000000011</v>
      </c>
      <c r="I202" s="101">
        <f t="shared" si="100"/>
        <v>-2.7027027027027049</v>
      </c>
      <c r="J202" s="102">
        <v>0</v>
      </c>
      <c r="K202" t="str">
        <f>CONCATENATE(D903,D202, " Curncy")</f>
        <v>EURHKD Curncy</v>
      </c>
      <c r="L202">
        <f>IF(D202 = D903,1,_xll.BDP(K202,$L$12))</f>
        <v>1</v>
      </c>
      <c r="M202" s="247">
        <f>IF(D202 = D903,1,_xll.BDP(K202,$M$12)*L202)</f>
        <v>8.1450999999999993</v>
      </c>
      <c r="N202" s="104">
        <f t="shared" si="101"/>
        <v>0</v>
      </c>
      <c r="O202" s="253">
        <f>N202 / Y903</f>
        <v>0</v>
      </c>
      <c r="P202" s="140">
        <f t="shared" si="102"/>
        <v>0</v>
      </c>
      <c r="Q202" s="255">
        <f>P202 / Y903*100</f>
        <v>0</v>
      </c>
      <c r="R202" s="106">
        <f t="shared" si="103"/>
        <v>0</v>
      </c>
      <c r="S202" s="255">
        <f t="shared" si="104"/>
        <v>0</v>
      </c>
      <c r="T202">
        <f t="shared" si="105"/>
        <v>1</v>
      </c>
      <c r="U202">
        <v>0</v>
      </c>
      <c r="V202">
        <v>1</v>
      </c>
      <c r="W202" s="105">
        <f t="shared" si="106"/>
        <v>0</v>
      </c>
      <c r="X202" s="105">
        <f t="shared" si="107"/>
        <v>0</v>
      </c>
      <c r="Y202" s="65"/>
      <c r="Z202" s="107">
        <f>_xll.BDH(C202,$Z$12,$D$1,$D$1)</f>
        <v>4.33</v>
      </c>
      <c r="AA202" s="107">
        <f t="shared" si="108"/>
        <v>0.11000000000000032</v>
      </c>
      <c r="AB202" s="117">
        <f t="shared" si="109"/>
        <v>2.540415704387998</v>
      </c>
      <c r="AC202" s="109">
        <v>0</v>
      </c>
      <c r="AD202" s="110">
        <f>IF(D202 = D903,1,_xll.BDP(K202,$AD$12)*L202)</f>
        <v>8.1163000000000007</v>
      </c>
      <c r="AE202" s="259">
        <f>AA202*AC202*T202/AD202 / AF903</f>
        <v>0</v>
      </c>
      <c r="AF202" s="68"/>
      <c r="AG202" s="64"/>
      <c r="AH202" s="56"/>
    </row>
    <row r="203" spans="1:34" x14ac:dyDescent="0.2">
      <c r="B203">
        <v>2992</v>
      </c>
      <c r="C203" t="s">
        <v>648</v>
      </c>
      <c r="D203" t="str">
        <f>_xll.BDP(C203,$D$12)</f>
        <v>HKD</v>
      </c>
      <c r="E203" t="s">
        <v>695</v>
      </c>
      <c r="F203" s="99">
        <f>_xll.BDP(C203,$F$12)</f>
        <v>4.7</v>
      </c>
      <c r="G203" s="99">
        <f>_xll.BDP(C203,$G$12)</f>
        <v>4.59</v>
      </c>
      <c r="H203" s="100">
        <f t="shared" si="99"/>
        <v>-0.11000000000000032</v>
      </c>
      <c r="I203" s="101">
        <f t="shared" si="100"/>
        <v>-2.3404255319149003</v>
      </c>
      <c r="J203" s="102">
        <v>0</v>
      </c>
      <c r="K203" t="str">
        <f>CONCATENATE(D903,D203, " Curncy")</f>
        <v>EURHKD Curncy</v>
      </c>
      <c r="L203">
        <f>IF(D203 = D903,1,_xll.BDP(K203,$L$12))</f>
        <v>1</v>
      </c>
      <c r="M203" s="247">
        <f>IF(D203 = D903,1,_xll.BDP(K203,$M$12)*L203)</f>
        <v>8.1450999999999993</v>
      </c>
      <c r="N203" s="104">
        <f t="shared" si="101"/>
        <v>0</v>
      </c>
      <c r="O203" s="253">
        <f>N203 / Y903</f>
        <v>0</v>
      </c>
      <c r="P203" s="140">
        <f t="shared" si="102"/>
        <v>0</v>
      </c>
      <c r="Q203" s="255">
        <f>P203 / Y903*100</f>
        <v>0</v>
      </c>
      <c r="R203" s="106">
        <f t="shared" si="103"/>
        <v>0</v>
      </c>
      <c r="S203" s="255">
        <f t="shared" si="104"/>
        <v>0</v>
      </c>
      <c r="T203">
        <f t="shared" si="105"/>
        <v>1</v>
      </c>
      <c r="U203">
        <v>0</v>
      </c>
      <c r="V203">
        <v>1</v>
      </c>
      <c r="W203" s="105">
        <f t="shared" si="106"/>
        <v>0</v>
      </c>
      <c r="X203" s="105">
        <f t="shared" si="107"/>
        <v>0</v>
      </c>
      <c r="Y203" s="65"/>
      <c r="Z203" s="107">
        <f>_xll.BDH(C203,$Z$12,$D$1,$D$1)</f>
        <v>4.62</v>
      </c>
      <c r="AA203" s="107">
        <f t="shared" si="108"/>
        <v>8.0000000000000071E-2</v>
      </c>
      <c r="AB203" s="117">
        <f t="shared" si="109"/>
        <v>1.7316017316017329</v>
      </c>
      <c r="AC203" s="109">
        <v>0</v>
      </c>
      <c r="AD203" s="110">
        <f>IF(D203 = D903,1,_xll.BDP(K203,$AD$12)*L203)</f>
        <v>8.1163000000000007</v>
      </c>
      <c r="AE203" s="259">
        <f>AA203*AC203*T203/AD203 / AF903</f>
        <v>0</v>
      </c>
      <c r="AF203" s="68"/>
      <c r="AG203" s="64"/>
      <c r="AH203" s="56"/>
    </row>
    <row r="204" spans="1:34" x14ac:dyDescent="0.2">
      <c r="B204">
        <v>28226</v>
      </c>
      <c r="C204" t="s">
        <v>1203</v>
      </c>
      <c r="D204" t="str">
        <f>_xll.BDP(C204,$D$12)</f>
        <v>HKD</v>
      </c>
      <c r="E204" t="s">
        <v>1204</v>
      </c>
      <c r="F204" s="99">
        <f>_xll.BDP(C204,$F$12)</f>
        <v>1.65</v>
      </c>
      <c r="G204" s="99">
        <f>_xll.BDP(C204,$G$12)</f>
        <v>1.65</v>
      </c>
      <c r="H204" s="100">
        <f t="shared" si="99"/>
        <v>0</v>
      </c>
      <c r="I204" s="101">
        <f t="shared" si="100"/>
        <v>0</v>
      </c>
      <c r="J204" s="102">
        <v>0</v>
      </c>
      <c r="K204" t="str">
        <f>CONCATENATE(D903,D204, " Curncy")</f>
        <v>EURHKD Curncy</v>
      </c>
      <c r="L204">
        <f>IF(D204 = D903,1,_xll.BDP(K204,$L$12))</f>
        <v>1</v>
      </c>
      <c r="M204" s="247">
        <f>IF(D204 = D903,1,_xll.BDP(K204,$M$12)*L204)</f>
        <v>8.1450999999999993</v>
      </c>
      <c r="N204" s="104">
        <f t="shared" si="101"/>
        <v>0</v>
      </c>
      <c r="O204" s="253">
        <f>N204 / Y903</f>
        <v>0</v>
      </c>
      <c r="P204" s="140">
        <f t="shared" si="102"/>
        <v>0</v>
      </c>
      <c r="Q204" s="255">
        <f>P204 / Y903*100</f>
        <v>0</v>
      </c>
      <c r="R204" s="106">
        <f t="shared" si="103"/>
        <v>0</v>
      </c>
      <c r="S204" s="255">
        <f t="shared" si="104"/>
        <v>0</v>
      </c>
      <c r="T204">
        <f t="shared" si="105"/>
        <v>1</v>
      </c>
      <c r="U204">
        <v>0</v>
      </c>
      <c r="V204">
        <v>1</v>
      </c>
      <c r="W204" s="105">
        <f t="shared" si="106"/>
        <v>0</v>
      </c>
      <c r="X204" s="105">
        <f t="shared" si="107"/>
        <v>0</v>
      </c>
      <c r="Y204" s="141"/>
      <c r="Z204" s="107">
        <f>_xll.BDH(C204,$Z$12,$D$1,$D$1)</f>
        <v>1.65</v>
      </c>
      <c r="AA204" s="107">
        <f t="shared" si="108"/>
        <v>0</v>
      </c>
      <c r="AB204" s="117">
        <f t="shared" si="109"/>
        <v>0</v>
      </c>
      <c r="AC204" s="109">
        <v>0</v>
      </c>
      <c r="AD204" s="110">
        <f>IF(D204 = D903,1,_xll.BDP(K204,$AD$12)*L204)</f>
        <v>8.1163000000000007</v>
      </c>
      <c r="AE204" s="259">
        <f>AA204*AC204*T204/AD204 / AF903</f>
        <v>0</v>
      </c>
      <c r="AF204" s="142"/>
      <c r="AG204" s="64"/>
      <c r="AH204" s="56"/>
    </row>
    <row r="205" spans="1:34" x14ac:dyDescent="0.2">
      <c r="B205">
        <v>2474</v>
      </c>
      <c r="C205" t="s">
        <v>650</v>
      </c>
      <c r="D205" t="str">
        <f>_xll.BDP(C205,$D$12)</f>
        <v>HKD</v>
      </c>
      <c r="E205" t="s">
        <v>1098</v>
      </c>
      <c r="F205" s="99">
        <f>_xll.BDP(C205,$F$12)</f>
        <v>7.89</v>
      </c>
      <c r="G205" s="99">
        <f>_xll.BDP(C205,$G$12)</f>
        <v>7.89</v>
      </c>
      <c r="H205" s="100">
        <f t="shared" si="99"/>
        <v>0</v>
      </c>
      <c r="I205" s="101">
        <f t="shared" si="100"/>
        <v>0</v>
      </c>
      <c r="J205" s="102">
        <v>0</v>
      </c>
      <c r="K205" t="str">
        <f>CONCATENATE(D903,D205, " Curncy")</f>
        <v>EURHKD Curncy</v>
      </c>
      <c r="L205">
        <f>IF(D205 = D903,1,_xll.BDP(K205,$L$12))</f>
        <v>1</v>
      </c>
      <c r="M205" s="247">
        <f>IF(D205 = D903,1,_xll.BDP(K205,$M$12)*L205)</f>
        <v>8.1450999999999993</v>
      </c>
      <c r="N205" s="104">
        <f t="shared" si="101"/>
        <v>0</v>
      </c>
      <c r="O205" s="253">
        <f>N205 / Y903</f>
        <v>0</v>
      </c>
      <c r="P205" s="140">
        <f t="shared" si="102"/>
        <v>0</v>
      </c>
      <c r="Q205" s="255">
        <f>P205 / Y903*100</f>
        <v>0</v>
      </c>
      <c r="R205" s="106">
        <f t="shared" si="103"/>
        <v>0</v>
      </c>
      <c r="S205" s="255">
        <f t="shared" si="104"/>
        <v>0</v>
      </c>
      <c r="T205">
        <f t="shared" si="105"/>
        <v>1</v>
      </c>
      <c r="U205">
        <v>0</v>
      </c>
      <c r="V205">
        <v>1</v>
      </c>
      <c r="W205" s="105">
        <f t="shared" si="106"/>
        <v>0</v>
      </c>
      <c r="X205" s="105">
        <f t="shared" si="107"/>
        <v>0</v>
      </c>
      <c r="Y205" s="65"/>
      <c r="Z205" s="107">
        <f>_xll.BDH(C205,$Z$12,$D$1,$D$1)</f>
        <v>9.82</v>
      </c>
      <c r="AA205" s="107">
        <f t="shared" si="108"/>
        <v>-1.9300000000000006</v>
      </c>
      <c r="AB205" s="117">
        <f t="shared" si="109"/>
        <v>-19.653767820773936</v>
      </c>
      <c r="AC205" s="109">
        <v>0</v>
      </c>
      <c r="AD205" s="110">
        <f>IF(D205 = D903,1,_xll.BDP(K205,$AD$12)*L205)</f>
        <v>8.1163000000000007</v>
      </c>
      <c r="AE205" s="259">
        <f>AA205*AC205*T205/AD205 / AF903</f>
        <v>0</v>
      </c>
      <c r="AF205" s="68"/>
      <c r="AG205" s="64"/>
      <c r="AH205" s="56"/>
    </row>
    <row r="206" spans="1:34" x14ac:dyDescent="0.2">
      <c r="B206">
        <v>26486</v>
      </c>
      <c r="C206" t="s">
        <v>138</v>
      </c>
      <c r="D206" t="str">
        <f>_xll.BDP(C206,$D$12)</f>
        <v>HKD</v>
      </c>
      <c r="E206" t="s">
        <v>290</v>
      </c>
      <c r="F206" s="99">
        <f>_xll.BDP(C206,$F$12)</f>
        <v>5.62</v>
      </c>
      <c r="G206" s="99">
        <f>_xll.BDP(C206,$G$12)</f>
        <v>5.53</v>
      </c>
      <c r="H206" s="100">
        <f t="shared" si="99"/>
        <v>-8.9999999999999858E-2</v>
      </c>
      <c r="I206" s="101">
        <f t="shared" si="100"/>
        <v>-1.6014234875444813</v>
      </c>
      <c r="J206" s="102">
        <v>0</v>
      </c>
      <c r="K206" t="str">
        <f>CONCATENATE(D903,D206, " Curncy")</f>
        <v>EURHKD Curncy</v>
      </c>
      <c r="L206">
        <f>IF(D206 = D903,1,_xll.BDP(K206,$L$12))</f>
        <v>1</v>
      </c>
      <c r="M206" s="247">
        <f>IF(D206 = D903,1,_xll.BDP(K206,$M$12)*L206)</f>
        <v>8.1450999999999993</v>
      </c>
      <c r="N206" s="104">
        <f t="shared" si="101"/>
        <v>0</v>
      </c>
      <c r="O206" s="253">
        <f>N206 / Y903</f>
        <v>0</v>
      </c>
      <c r="P206" s="140">
        <f t="shared" si="102"/>
        <v>0</v>
      </c>
      <c r="Q206" s="255">
        <f>P206 / Y903*100</f>
        <v>0</v>
      </c>
      <c r="R206" s="106">
        <f t="shared" si="103"/>
        <v>0</v>
      </c>
      <c r="S206" s="255">
        <f t="shared" si="104"/>
        <v>0</v>
      </c>
      <c r="T206">
        <f t="shared" si="105"/>
        <v>1</v>
      </c>
      <c r="U206">
        <v>0</v>
      </c>
      <c r="V206">
        <v>1</v>
      </c>
      <c r="W206" s="105">
        <f t="shared" si="106"/>
        <v>0</v>
      </c>
      <c r="X206" s="105">
        <f t="shared" si="107"/>
        <v>0</v>
      </c>
      <c r="Y206" s="65"/>
      <c r="Z206" s="107">
        <f>_xll.BDH(C206,$Z$12,$D$1,$D$1)</f>
        <v>5.65</v>
      </c>
      <c r="AA206" s="107">
        <f t="shared" si="108"/>
        <v>-3.0000000000000249E-2</v>
      </c>
      <c r="AB206" s="117">
        <f t="shared" si="109"/>
        <v>-0.53097345132743801</v>
      </c>
      <c r="AC206" s="109">
        <v>0</v>
      </c>
      <c r="AD206" s="110">
        <f>IF(D206 = D903,1,_xll.BDP(K206,$AD$12)*L206)</f>
        <v>8.1163000000000007</v>
      </c>
      <c r="AE206" s="259">
        <f>AA206*AC206*T206/AD206 / AF903</f>
        <v>0</v>
      </c>
      <c r="AF206" s="68"/>
      <c r="AG206" s="64"/>
      <c r="AH206" s="56"/>
    </row>
    <row r="207" spans="1:34" x14ac:dyDescent="0.2">
      <c r="B207">
        <v>28008</v>
      </c>
      <c r="C207" t="s">
        <v>1137</v>
      </c>
      <c r="D207" t="str">
        <f>_xll.BDP(C207,$D$12)</f>
        <v>HKD</v>
      </c>
      <c r="E207" t="s">
        <v>1138</v>
      </c>
      <c r="F207" s="99">
        <f>_xll.BDP(C207,$F$12)</f>
        <v>9.69</v>
      </c>
      <c r="G207" s="99">
        <f>_xll.BDP(C207,$G$12)</f>
        <v>9.67</v>
      </c>
      <c r="H207" s="100">
        <f t="shared" si="99"/>
        <v>-1.9999999999999574E-2</v>
      </c>
      <c r="I207" s="101">
        <f t="shared" si="100"/>
        <v>-0.2063983488132051</v>
      </c>
      <c r="J207" s="102">
        <v>0</v>
      </c>
      <c r="K207" t="str">
        <f>CONCATENATE(D903,D207, " Curncy")</f>
        <v>EURHKD Curncy</v>
      </c>
      <c r="L207">
        <f>IF(D207 = D903,1,_xll.BDP(K207,$L$12))</f>
        <v>1</v>
      </c>
      <c r="M207" s="247">
        <f>IF(D207 = D903,1,_xll.BDP(K207,$M$12)*L207)</f>
        <v>8.1450999999999993</v>
      </c>
      <c r="N207" s="104">
        <f t="shared" si="101"/>
        <v>0</v>
      </c>
      <c r="O207" s="253">
        <f>N207 / Y903</f>
        <v>0</v>
      </c>
      <c r="P207" s="140">
        <f t="shared" si="102"/>
        <v>0</v>
      </c>
      <c r="Q207" s="255">
        <f>P207 / Y903*100</f>
        <v>0</v>
      </c>
      <c r="R207" s="106">
        <f t="shared" si="103"/>
        <v>0</v>
      </c>
      <c r="S207" s="255">
        <f t="shared" si="104"/>
        <v>0</v>
      </c>
      <c r="T207">
        <f t="shared" si="105"/>
        <v>1</v>
      </c>
      <c r="U207">
        <v>0</v>
      </c>
      <c r="V207">
        <v>1</v>
      </c>
      <c r="W207" s="105">
        <f t="shared" si="106"/>
        <v>0</v>
      </c>
      <c r="X207" s="105">
        <f t="shared" si="107"/>
        <v>0</v>
      </c>
      <c r="Z207" s="107">
        <f>_xll.BDH(C207,$Z$12,$D$1,$D$1)</f>
        <v>9.99</v>
      </c>
      <c r="AA207" s="107">
        <f t="shared" si="108"/>
        <v>-0.30000000000000071</v>
      </c>
      <c r="AB207" s="117">
        <f t="shared" si="109"/>
        <v>-3.0030030030030099</v>
      </c>
      <c r="AC207" s="109">
        <v>0</v>
      </c>
      <c r="AD207" s="110">
        <f>IF(D207 = D903,1,_xll.BDP(K207,$AD$12)*L207)</f>
        <v>8.1163000000000007</v>
      </c>
      <c r="AE207" s="259">
        <f>AA207*AC207*T207/AD207 / AF903</f>
        <v>0</v>
      </c>
      <c r="AF207" s="111"/>
      <c r="AG207" s="64"/>
      <c r="AH207" s="56"/>
    </row>
    <row r="208" spans="1:34" x14ac:dyDescent="0.2">
      <c r="B208">
        <v>2424</v>
      </c>
      <c r="C208" t="s">
        <v>691</v>
      </c>
      <c r="D208" t="str">
        <f>_xll.BDP(C208,$D$12)</f>
        <v>HKD</v>
      </c>
      <c r="E208" t="s">
        <v>1102</v>
      </c>
      <c r="F208" s="99">
        <f>_xll.BDP(C208,$F$12)</f>
        <v>9.9499999999999993</v>
      </c>
      <c r="G208" s="99">
        <f>_xll.BDP(C208,$G$12)</f>
        <v>9.74</v>
      </c>
      <c r="H208" s="100">
        <f t="shared" si="99"/>
        <v>-0.20999999999999908</v>
      </c>
      <c r="I208" s="101">
        <f t="shared" si="100"/>
        <v>-2.1105527638190864</v>
      </c>
      <c r="J208" s="102">
        <v>0</v>
      </c>
      <c r="K208" t="str">
        <f>CONCATENATE(D903,D208, " Curncy")</f>
        <v>EURHKD Curncy</v>
      </c>
      <c r="L208">
        <f>IF(D208 = D903,1,_xll.BDP(K208,$L$12))</f>
        <v>1</v>
      </c>
      <c r="M208" s="247">
        <f>IF(D208 = D903,1,_xll.BDP(K208,$M$12)*L208)</f>
        <v>8.1450999999999993</v>
      </c>
      <c r="N208" s="104">
        <f t="shared" si="101"/>
        <v>0</v>
      </c>
      <c r="O208" s="253">
        <f>N208 / Y903</f>
        <v>0</v>
      </c>
      <c r="P208" s="140">
        <f t="shared" si="102"/>
        <v>0</v>
      </c>
      <c r="Q208" s="255">
        <f>P208 / Y903*100</f>
        <v>0</v>
      </c>
      <c r="R208" s="106">
        <f t="shared" si="103"/>
        <v>0</v>
      </c>
      <c r="S208" s="255">
        <f t="shared" si="104"/>
        <v>0</v>
      </c>
      <c r="T208">
        <f t="shared" si="105"/>
        <v>1</v>
      </c>
      <c r="U208">
        <v>0</v>
      </c>
      <c r="V208">
        <v>1</v>
      </c>
      <c r="W208" s="105">
        <f t="shared" si="106"/>
        <v>0</v>
      </c>
      <c r="X208" s="105">
        <f t="shared" si="107"/>
        <v>0</v>
      </c>
      <c r="Y208" s="65"/>
      <c r="Z208" s="107">
        <f>_xll.BDH(C208,$Z$12,$D$1,$D$1)</f>
        <v>9.85</v>
      </c>
      <c r="AA208" s="107">
        <f t="shared" si="108"/>
        <v>9.9999999999999645E-2</v>
      </c>
      <c r="AB208" s="117">
        <f t="shared" si="109"/>
        <v>1.0152284263959355</v>
      </c>
      <c r="AC208" s="109">
        <v>0</v>
      </c>
      <c r="AD208" s="110">
        <f>IF(D208 = D903,1,_xll.BDP(K208,$AD$12)*L208)</f>
        <v>8.1163000000000007</v>
      </c>
      <c r="AE208" s="259">
        <f>AA208*AC208*T208/AD208 / AF903</f>
        <v>0</v>
      </c>
      <c r="AF208" s="68"/>
      <c r="AG208" s="64"/>
      <c r="AH208" s="56"/>
    </row>
    <row r="209" spans="1:34" x14ac:dyDescent="0.2">
      <c r="B209">
        <v>2448</v>
      </c>
      <c r="C209" t="s">
        <v>649</v>
      </c>
      <c r="D209" t="str">
        <f>_xll.BDP(C209,$D$12)</f>
        <v>HKD</v>
      </c>
      <c r="E209" t="s">
        <v>1099</v>
      </c>
      <c r="F209" s="99">
        <f>_xll.BDP(C209,$F$12)</f>
        <v>8</v>
      </c>
      <c r="G209" s="99">
        <f>_xll.BDP(C209,$G$12)</f>
        <v>7.99</v>
      </c>
      <c r="H209" s="100">
        <f t="shared" si="99"/>
        <v>-9.9999999999997868E-3</v>
      </c>
      <c r="I209" s="101">
        <f t="shared" si="100"/>
        <v>-0.12499999999999734</v>
      </c>
      <c r="J209" s="102">
        <v>0</v>
      </c>
      <c r="K209" t="str">
        <f>CONCATENATE(D903,D209, " Curncy")</f>
        <v>EURHKD Curncy</v>
      </c>
      <c r="L209">
        <f>IF(D209 = D903,1,_xll.BDP(K209,$L$12))</f>
        <v>1</v>
      </c>
      <c r="M209" s="247">
        <f>IF(D209 = D903,1,_xll.BDP(K209,$M$12)*L209)</f>
        <v>8.1450999999999993</v>
      </c>
      <c r="N209" s="104">
        <f t="shared" si="101"/>
        <v>0</v>
      </c>
      <c r="O209" s="253">
        <f>N209 / Y903</f>
        <v>0</v>
      </c>
      <c r="P209" s="140">
        <f t="shared" si="102"/>
        <v>0</v>
      </c>
      <c r="Q209" s="255">
        <f>P209 / Y903*100</f>
        <v>0</v>
      </c>
      <c r="R209" s="106">
        <f t="shared" si="103"/>
        <v>0</v>
      </c>
      <c r="S209" s="255">
        <f t="shared" si="104"/>
        <v>0</v>
      </c>
      <c r="T209">
        <f t="shared" si="105"/>
        <v>1</v>
      </c>
      <c r="U209">
        <v>0</v>
      </c>
      <c r="V209">
        <v>1</v>
      </c>
      <c r="W209" s="105">
        <f t="shared" si="106"/>
        <v>0</v>
      </c>
      <c r="X209" s="105">
        <f t="shared" si="107"/>
        <v>0</v>
      </c>
      <c r="Y209" s="65"/>
      <c r="Z209" s="107">
        <f>_xll.BDH(C209,$Z$12,$D$1,$D$1)</f>
        <v>8.11</v>
      </c>
      <c r="AA209" s="107">
        <f t="shared" si="108"/>
        <v>-0.10999999999999943</v>
      </c>
      <c r="AB209" s="117">
        <f t="shared" si="109"/>
        <v>-1.3563501849568365</v>
      </c>
      <c r="AC209" s="109">
        <v>0</v>
      </c>
      <c r="AD209" s="110">
        <f>IF(D209 = D903,1,_xll.BDP(K209,$AD$12)*L209)</f>
        <v>8.1163000000000007</v>
      </c>
      <c r="AE209" s="259">
        <f>AA209*AC209*T209/AD209 / AF903</f>
        <v>0</v>
      </c>
      <c r="AF209" s="68"/>
      <c r="AG209" s="64"/>
      <c r="AH209" s="56"/>
    </row>
    <row r="210" spans="1:34" x14ac:dyDescent="0.2">
      <c r="B210">
        <v>1819</v>
      </c>
      <c r="C210" t="s">
        <v>658</v>
      </c>
      <c r="D210" t="str">
        <f>_xll.BDP(C210,$D$12)</f>
        <v>HKD</v>
      </c>
      <c r="E210" t="s">
        <v>702</v>
      </c>
      <c r="F210" s="99">
        <f>_xll.BDP(C210,$F$12)</f>
        <v>287.60000000000002</v>
      </c>
      <c r="G210" s="99">
        <f>_xll.BDP(C210,$G$12)</f>
        <v>279</v>
      </c>
      <c r="H210" s="100">
        <f t="shared" si="99"/>
        <v>-8.6000000000000227</v>
      </c>
      <c r="I210" s="101">
        <f t="shared" si="100"/>
        <v>-2.9902642559109953</v>
      </c>
      <c r="J210" s="102">
        <v>0</v>
      </c>
      <c r="K210" t="str">
        <f>CONCATENATE(D903,D210, " Curncy")</f>
        <v>EURHKD Curncy</v>
      </c>
      <c r="L210">
        <f>IF(D210 = D903,1,_xll.BDP(K210,$L$12))</f>
        <v>1</v>
      </c>
      <c r="M210" s="247">
        <f>IF(D210 = D903,1,_xll.BDP(K210,$M$12)*L210)</f>
        <v>8.1450999999999993</v>
      </c>
      <c r="N210" s="104">
        <f t="shared" si="101"/>
        <v>0</v>
      </c>
      <c r="O210" s="253">
        <f>N210 / Y903</f>
        <v>0</v>
      </c>
      <c r="P210" s="140">
        <f t="shared" si="102"/>
        <v>0</v>
      </c>
      <c r="Q210" s="255">
        <f>P210 / Y903*100</f>
        <v>0</v>
      </c>
      <c r="R210" s="106">
        <f t="shared" si="103"/>
        <v>0</v>
      </c>
      <c r="S210" s="255">
        <f t="shared" si="104"/>
        <v>0</v>
      </c>
      <c r="T210">
        <f t="shared" si="105"/>
        <v>1</v>
      </c>
      <c r="U210">
        <v>0</v>
      </c>
      <c r="V210">
        <v>1</v>
      </c>
      <c r="W210" s="105">
        <f t="shared" si="106"/>
        <v>0</v>
      </c>
      <c r="X210" s="105">
        <f t="shared" si="107"/>
        <v>0</v>
      </c>
      <c r="Y210" s="65"/>
      <c r="Z210" s="107">
        <f>_xll.BDH(C210,$Z$12,$D$1,$D$1)</f>
        <v>291.39999999999998</v>
      </c>
      <c r="AA210" s="107">
        <f t="shared" si="108"/>
        <v>-3.7999999999999545</v>
      </c>
      <c r="AB210" s="117">
        <f t="shared" si="109"/>
        <v>-1.3040494166094561</v>
      </c>
      <c r="AC210" s="109">
        <v>0</v>
      </c>
      <c r="AD210" s="110">
        <f>IF(D210 = D903,1,_xll.BDP(K210,$AD$12)*L210)</f>
        <v>8.1163000000000007</v>
      </c>
      <c r="AE210" s="259">
        <f>AA210*AC210*T210/AD210 / AF903</f>
        <v>0</v>
      </c>
      <c r="AF210" s="68"/>
      <c r="AG210" s="64"/>
      <c r="AH210" s="56"/>
    </row>
    <row r="211" spans="1:34" x14ac:dyDescent="0.2">
      <c r="B211">
        <v>1975</v>
      </c>
      <c r="C211" t="s">
        <v>671</v>
      </c>
      <c r="D211" t="str">
        <f>_xll.BDP(C211,$D$12)</f>
        <v>HKD</v>
      </c>
      <c r="E211" t="s">
        <v>1101</v>
      </c>
      <c r="F211" s="99">
        <f>_xll.BDP(C211,$F$12)</f>
        <v>5.87</v>
      </c>
      <c r="G211" s="99">
        <f>_xll.BDP(C211,$G$12)</f>
        <v>5.78</v>
      </c>
      <c r="H211" s="100">
        <f t="shared" si="99"/>
        <v>-8.9999999999999858E-2</v>
      </c>
      <c r="I211" s="101">
        <f t="shared" si="100"/>
        <v>-1.5332197614991459</v>
      </c>
      <c r="J211" s="102">
        <v>0</v>
      </c>
      <c r="K211" t="str">
        <f>CONCATENATE(D903,D211, " Curncy")</f>
        <v>EURHKD Curncy</v>
      </c>
      <c r="L211">
        <f>IF(D211 = D903,1,_xll.BDP(K211,$L$12))</f>
        <v>1</v>
      </c>
      <c r="M211" s="247">
        <f>IF(D211 = D903,1,_xll.BDP(K211,$M$12)*L211)</f>
        <v>8.1450999999999993</v>
      </c>
      <c r="N211" s="104">
        <f t="shared" si="101"/>
        <v>0</v>
      </c>
      <c r="O211" s="253">
        <f>N211 / Y903</f>
        <v>0</v>
      </c>
      <c r="P211" s="140">
        <f t="shared" si="102"/>
        <v>0</v>
      </c>
      <c r="Q211" s="255">
        <f>P211 / Y903*100</f>
        <v>0</v>
      </c>
      <c r="R211" s="106">
        <f t="shared" si="103"/>
        <v>0</v>
      </c>
      <c r="S211" s="255">
        <f t="shared" si="104"/>
        <v>0</v>
      </c>
      <c r="T211">
        <f t="shared" si="105"/>
        <v>1</v>
      </c>
      <c r="U211">
        <v>0</v>
      </c>
      <c r="V211">
        <v>1</v>
      </c>
      <c r="W211" s="105">
        <f t="shared" si="106"/>
        <v>0</v>
      </c>
      <c r="X211" s="105">
        <f t="shared" si="107"/>
        <v>0</v>
      </c>
      <c r="Y211" s="65"/>
      <c r="Z211" s="107">
        <f>_xll.BDH(C211,$Z$12,$D$1,$D$1)</f>
        <v>5.9</v>
      </c>
      <c r="AA211" s="107">
        <f t="shared" si="108"/>
        <v>-3.0000000000000249E-2</v>
      </c>
      <c r="AB211" s="117">
        <f t="shared" si="109"/>
        <v>-0.50847457627119064</v>
      </c>
      <c r="AC211" s="109">
        <v>0</v>
      </c>
      <c r="AD211" s="110">
        <f>IF(D211 = D903,1,_xll.BDP(K211,$AD$12)*L211)</f>
        <v>8.1163000000000007</v>
      </c>
      <c r="AE211" s="259">
        <f>AA211*AC211*T211/AD211 / AF903</f>
        <v>0</v>
      </c>
      <c r="AF211" s="68"/>
      <c r="AG211" s="64"/>
      <c r="AH211" s="56"/>
    </row>
    <row r="212" spans="1:34" x14ac:dyDescent="0.2">
      <c r="B212">
        <v>19837</v>
      </c>
      <c r="C212" t="s">
        <v>677</v>
      </c>
      <c r="D212" t="str">
        <f>_xll.BDP(C212,$D$12)</f>
        <v>HKD</v>
      </c>
      <c r="E212" t="s">
        <v>720</v>
      </c>
      <c r="F212" s="99">
        <f>_xll.BDP(C212,$F$12)</f>
        <v>3.45</v>
      </c>
      <c r="G212" s="99">
        <f>_xll.BDP(C212,$G$12)</f>
        <v>3.39</v>
      </c>
      <c r="H212" s="100">
        <f t="shared" si="99"/>
        <v>-6.0000000000000053E-2</v>
      </c>
      <c r="I212" s="101">
        <f t="shared" si="100"/>
        <v>-1.7391304347826102</v>
      </c>
      <c r="J212" s="102">
        <v>0</v>
      </c>
      <c r="K212" t="str">
        <f>CONCATENATE(D903,D212, " Curncy")</f>
        <v>EURHKD Curncy</v>
      </c>
      <c r="L212">
        <f>IF(D212 = D903,1,_xll.BDP(K212,$L$12))</f>
        <v>1</v>
      </c>
      <c r="M212" s="247">
        <f>IF(D212 = D903,1,_xll.BDP(K212,$M$12)*L212)</f>
        <v>8.1450999999999993</v>
      </c>
      <c r="N212" s="104">
        <f t="shared" si="101"/>
        <v>0</v>
      </c>
      <c r="O212" s="253">
        <f>N212 / Y903</f>
        <v>0</v>
      </c>
      <c r="P212" s="140">
        <f t="shared" si="102"/>
        <v>0</v>
      </c>
      <c r="Q212" s="255">
        <f>P212 / Y903*100</f>
        <v>0</v>
      </c>
      <c r="R212" s="106">
        <f t="shared" si="103"/>
        <v>0</v>
      </c>
      <c r="S212" s="255">
        <f t="shared" si="104"/>
        <v>0</v>
      </c>
      <c r="T212">
        <f t="shared" si="105"/>
        <v>1</v>
      </c>
      <c r="U212">
        <v>0</v>
      </c>
      <c r="V212">
        <v>1</v>
      </c>
      <c r="W212" s="105">
        <f t="shared" si="106"/>
        <v>0</v>
      </c>
      <c r="X212" s="105">
        <f t="shared" si="107"/>
        <v>0</v>
      </c>
      <c r="Y212" s="65"/>
      <c r="Z212" s="107">
        <f>_xll.BDH(C212,$Z$12,$D$1,$D$1)</f>
        <v>3.42</v>
      </c>
      <c r="AA212" s="107">
        <f t="shared" si="108"/>
        <v>3.0000000000000249E-2</v>
      </c>
      <c r="AB212" s="117">
        <f t="shared" si="109"/>
        <v>0.87719298245614763</v>
      </c>
      <c r="AC212" s="109">
        <v>0</v>
      </c>
      <c r="AD212" s="110">
        <f>IF(D212 = D903,1,_xll.BDP(K212,$AD$12)*L212)</f>
        <v>8.1163000000000007</v>
      </c>
      <c r="AE212" s="259">
        <f>AA212*AC212*T212/AD212 / AF903</f>
        <v>0</v>
      </c>
      <c r="AF212" s="68"/>
      <c r="AG212" s="64"/>
      <c r="AH212" s="56"/>
    </row>
    <row r="213" spans="1:34" x14ac:dyDescent="0.2">
      <c r="B213">
        <v>21026</v>
      </c>
      <c r="C213" t="s">
        <v>137</v>
      </c>
      <c r="D213" t="str">
        <f>_xll.BDP(C213,$D$12)</f>
        <v>HKD</v>
      </c>
      <c r="E213" t="s">
        <v>289</v>
      </c>
      <c r="F213" s="99">
        <f>_xll.BDP(C213,$F$12)</f>
        <v>17.34</v>
      </c>
      <c r="G213" s="99">
        <f>_xll.BDP(C213,$G$12)</f>
        <v>18.8</v>
      </c>
      <c r="H213" s="100">
        <f t="shared" si="99"/>
        <v>1.4600000000000009</v>
      </c>
      <c r="I213" s="101">
        <f t="shared" si="100"/>
        <v>8.4198385236447564</v>
      </c>
      <c r="J213" s="102">
        <v>0</v>
      </c>
      <c r="K213" t="str">
        <f>CONCATENATE(D903,D213, " Curncy")</f>
        <v>EURHKD Curncy</v>
      </c>
      <c r="L213">
        <f>IF(D213 = D903,1,_xll.BDP(K213,$L$12))</f>
        <v>1</v>
      </c>
      <c r="M213" s="247">
        <f>IF(D213 = D903,1,_xll.BDP(K213,$M$12)*L213)</f>
        <v>8.1450999999999993</v>
      </c>
      <c r="N213" s="104">
        <f t="shared" si="101"/>
        <v>0</v>
      </c>
      <c r="O213" s="253">
        <f>N213 / Y903</f>
        <v>0</v>
      </c>
      <c r="P213" s="140">
        <f t="shared" si="102"/>
        <v>0</v>
      </c>
      <c r="Q213" s="255">
        <f>P213 / Y903*100</f>
        <v>0</v>
      </c>
      <c r="R213" s="106">
        <f t="shared" si="103"/>
        <v>0</v>
      </c>
      <c r="S213" s="255">
        <f t="shared" si="104"/>
        <v>0</v>
      </c>
      <c r="T213">
        <f t="shared" si="105"/>
        <v>1</v>
      </c>
      <c r="U213">
        <v>0</v>
      </c>
      <c r="V213">
        <v>1</v>
      </c>
      <c r="W213" s="105">
        <f t="shared" si="106"/>
        <v>0</v>
      </c>
      <c r="X213" s="105">
        <f t="shared" si="107"/>
        <v>0</v>
      </c>
      <c r="Y213" s="65"/>
      <c r="Z213" s="107">
        <f>_xll.BDH(C213,$Z$12,$D$1,$D$1)</f>
        <v>18.04</v>
      </c>
      <c r="AA213" s="107">
        <f t="shared" si="108"/>
        <v>-0.69999999999999929</v>
      </c>
      <c r="AB213" s="117">
        <f t="shared" si="109"/>
        <v>-3.8802660753880232</v>
      </c>
      <c r="AC213" s="109">
        <v>0</v>
      </c>
      <c r="AD213" s="110">
        <f>IF(D213 = D903,1,_xll.BDP(K213,$AD$12)*L213)</f>
        <v>8.1163000000000007</v>
      </c>
      <c r="AE213" s="259">
        <f>AA213*AC213*T213/AD213 / AF903</f>
        <v>0</v>
      </c>
      <c r="AF213" s="68"/>
      <c r="AG213" s="64"/>
      <c r="AH213" s="56"/>
    </row>
    <row r="214" spans="1:34" x14ac:dyDescent="0.2">
      <c r="B214">
        <v>25604</v>
      </c>
      <c r="C214" t="s">
        <v>1228</v>
      </c>
      <c r="D214" t="str">
        <f>_xll.BDP(C214,$D$12)</f>
        <v>HKD</v>
      </c>
      <c r="E214" t="s">
        <v>1229</v>
      </c>
      <c r="F214" s="99">
        <f>_xll.BDP(C214,$F$12)</f>
        <v>3.16</v>
      </c>
      <c r="G214" s="99">
        <f>_xll.BDP(C214,$G$12)</f>
        <v>3.38</v>
      </c>
      <c r="H214" s="100">
        <f t="shared" si="99"/>
        <v>0.21999999999999975</v>
      </c>
      <c r="I214" s="101">
        <f t="shared" si="100"/>
        <v>6.9620253164556871</v>
      </c>
      <c r="J214" s="102">
        <v>0</v>
      </c>
      <c r="K214" t="str">
        <f>CONCATENATE(D903,D214, " Curncy")</f>
        <v>EURHKD Curncy</v>
      </c>
      <c r="L214">
        <f>IF(D214 = D903,1,_xll.BDP(K214,$L$12))</f>
        <v>1</v>
      </c>
      <c r="M214" s="247">
        <f>IF(D214 = D903,1,_xll.BDP(K214,$M$12)*L214)</f>
        <v>8.1450999999999993</v>
      </c>
      <c r="N214" s="104">
        <f t="shared" si="101"/>
        <v>0</v>
      </c>
      <c r="O214" s="253">
        <f>N214 / Y903</f>
        <v>0</v>
      </c>
      <c r="P214" s="140">
        <f t="shared" si="102"/>
        <v>0</v>
      </c>
      <c r="Q214" s="255">
        <f>P214 / Y903*100</f>
        <v>0</v>
      </c>
      <c r="R214" s="106">
        <f t="shared" si="103"/>
        <v>0</v>
      </c>
      <c r="S214" s="255">
        <f t="shared" si="104"/>
        <v>0</v>
      </c>
      <c r="T214">
        <f t="shared" si="105"/>
        <v>1</v>
      </c>
      <c r="U214">
        <v>0</v>
      </c>
      <c r="V214">
        <v>1</v>
      </c>
      <c r="W214" s="105">
        <f t="shared" si="106"/>
        <v>0</v>
      </c>
      <c r="X214" s="105">
        <f t="shared" si="107"/>
        <v>0</v>
      </c>
      <c r="Y214" s="141"/>
      <c r="Z214" s="107">
        <f>_xll.BDH(C214,$Z$12,$D$1,$D$1)</f>
        <v>3.28</v>
      </c>
      <c r="AA214" s="107">
        <f t="shared" si="108"/>
        <v>-0.11999999999999966</v>
      </c>
      <c r="AB214" s="117">
        <f t="shared" si="109"/>
        <v>-3.6585365853658436</v>
      </c>
      <c r="AC214" s="109">
        <v>0</v>
      </c>
      <c r="AD214" s="110">
        <f>IF(D214 = D903,1,_xll.BDP(K214,$AD$12)*L214)</f>
        <v>8.1163000000000007</v>
      </c>
      <c r="AE214" s="259">
        <f>AA214*AC214*T214/AD214 / AF903</f>
        <v>0</v>
      </c>
      <c r="AF214" s="142"/>
      <c r="AG214" s="64"/>
      <c r="AH214" s="56"/>
    </row>
    <row r="215" spans="1:34" x14ac:dyDescent="0.2">
      <c r="B215">
        <v>1807</v>
      </c>
      <c r="C215" t="s">
        <v>683</v>
      </c>
      <c r="D215" t="str">
        <f>_xll.BDP(C215,$D$12)</f>
        <v>HKD</v>
      </c>
      <c r="E215" t="s">
        <v>726</v>
      </c>
      <c r="F215" s="99">
        <f>_xll.BDP(C215,$F$12)</f>
        <v>92.2</v>
      </c>
      <c r="G215" s="99">
        <f>_xll.BDP(C215,$G$12)</f>
        <v>91.05</v>
      </c>
      <c r="H215" s="100">
        <f t="shared" si="99"/>
        <v>-1.1500000000000057</v>
      </c>
      <c r="I215" s="101">
        <f t="shared" si="100"/>
        <v>-1.2472885032538021</v>
      </c>
      <c r="J215" s="102">
        <v>0</v>
      </c>
      <c r="K215" t="str">
        <f>CONCATENATE(D903,D215, " Curncy")</f>
        <v>EURHKD Curncy</v>
      </c>
      <c r="L215">
        <f>IF(D215 = D903,1,_xll.BDP(K215,$L$12))</f>
        <v>1</v>
      </c>
      <c r="M215" s="247">
        <f>IF(D215 = D903,1,_xll.BDP(K215,$M$12)*L215)</f>
        <v>8.1450999999999993</v>
      </c>
      <c r="N215" s="104">
        <f t="shared" si="101"/>
        <v>0</v>
      </c>
      <c r="O215" s="253">
        <f>N215 / Y903</f>
        <v>0</v>
      </c>
      <c r="P215" s="140">
        <f t="shared" si="102"/>
        <v>0</v>
      </c>
      <c r="Q215" s="255">
        <f>P215 / Y903*100</f>
        <v>0</v>
      </c>
      <c r="R215" s="106">
        <f t="shared" si="103"/>
        <v>0</v>
      </c>
      <c r="S215" s="255">
        <f t="shared" si="104"/>
        <v>0</v>
      </c>
      <c r="T215">
        <f t="shared" si="105"/>
        <v>1</v>
      </c>
      <c r="U215">
        <v>0</v>
      </c>
      <c r="V215">
        <v>1</v>
      </c>
      <c r="W215" s="105">
        <f t="shared" si="106"/>
        <v>0</v>
      </c>
      <c r="X215" s="105">
        <f t="shared" si="107"/>
        <v>0</v>
      </c>
      <c r="Y215" s="65"/>
      <c r="Z215" s="107">
        <f>_xll.BDH(C215,$Z$12,$D$1,$D$1)</f>
        <v>91.85</v>
      </c>
      <c r="AA215" s="107">
        <f t="shared" si="108"/>
        <v>0.35000000000000853</v>
      </c>
      <c r="AB215" s="117">
        <f t="shared" si="109"/>
        <v>0.38105606967883349</v>
      </c>
      <c r="AC215" s="109">
        <v>0</v>
      </c>
      <c r="AD215" s="110">
        <f>IF(D215 = D903,1,_xll.BDP(K215,$AD$12)*L215)</f>
        <v>8.1163000000000007</v>
      </c>
      <c r="AE215" s="259">
        <f>AA215*AC215*T215/AD215 / AF903</f>
        <v>0</v>
      </c>
      <c r="AF215" s="68"/>
      <c r="AG215" s="64"/>
      <c r="AH215" s="56"/>
    </row>
    <row r="216" spans="1:34" x14ac:dyDescent="0.2">
      <c r="B216">
        <v>28346</v>
      </c>
      <c r="C216" t="s">
        <v>1220</v>
      </c>
      <c r="D216" t="str">
        <f>_xll.BDP(C216,$D$12)</f>
        <v>HKD</v>
      </c>
      <c r="E216" t="s">
        <v>1221</v>
      </c>
      <c r="F216" s="99">
        <f>_xll.BDP(C216,$F$12)</f>
        <v>1.32</v>
      </c>
      <c r="G216" s="99">
        <f>_xll.BDP(C216,$G$12)</f>
        <v>1.22</v>
      </c>
      <c r="H216" s="100">
        <f t="shared" si="99"/>
        <v>-0.10000000000000009</v>
      </c>
      <c r="I216" s="101">
        <f t="shared" si="100"/>
        <v>-7.5757575757575815</v>
      </c>
      <c r="J216" s="102">
        <v>0</v>
      </c>
      <c r="K216" t="str">
        <f>CONCATENATE(D903,D216, " Curncy")</f>
        <v>EURHKD Curncy</v>
      </c>
      <c r="L216">
        <f>IF(D216 = D903,1,_xll.BDP(K216,$L$12))</f>
        <v>1</v>
      </c>
      <c r="M216" s="247">
        <f>IF(D216 = D903,1,_xll.BDP(K216,$M$12)*L216)</f>
        <v>8.1450999999999993</v>
      </c>
      <c r="N216" s="104">
        <f t="shared" si="101"/>
        <v>0</v>
      </c>
      <c r="O216" s="253">
        <f>N216 / Y903</f>
        <v>0</v>
      </c>
      <c r="P216" s="140">
        <f t="shared" si="102"/>
        <v>0</v>
      </c>
      <c r="Q216" s="255">
        <f>P216 / Y903*100</f>
        <v>0</v>
      </c>
      <c r="R216" s="106">
        <f t="shared" si="103"/>
        <v>0</v>
      </c>
      <c r="S216" s="255">
        <f t="shared" si="104"/>
        <v>0</v>
      </c>
      <c r="T216">
        <f t="shared" si="105"/>
        <v>1</v>
      </c>
      <c r="U216">
        <v>0</v>
      </c>
      <c r="V216">
        <v>1</v>
      </c>
      <c r="W216" s="105">
        <f t="shared" si="106"/>
        <v>0</v>
      </c>
      <c r="X216" s="105">
        <f t="shared" si="107"/>
        <v>0</v>
      </c>
      <c r="Y216" s="141"/>
      <c r="Z216" s="107">
        <f>_xll.BDH(C216,$Z$12,$D$1,$D$1)</f>
        <v>1.19</v>
      </c>
      <c r="AA216" s="107">
        <f t="shared" si="108"/>
        <v>0.13000000000000012</v>
      </c>
      <c r="AB216" s="117">
        <f t="shared" si="109"/>
        <v>10.924369747899169</v>
      </c>
      <c r="AC216" s="109">
        <v>0</v>
      </c>
      <c r="AD216" s="110">
        <f>IF(D216 = D903,1,_xll.BDP(K216,$AD$12)*L216)</f>
        <v>8.1163000000000007</v>
      </c>
      <c r="AE216" s="259">
        <f>AA216*AC216*T216/AD216 / AF903</f>
        <v>0</v>
      </c>
      <c r="AF216" s="142"/>
      <c r="AG216" s="64"/>
      <c r="AH216" s="56"/>
    </row>
    <row r="217" spans="1:34" x14ac:dyDescent="0.2">
      <c r="B217">
        <v>24515</v>
      </c>
      <c r="C217" t="s">
        <v>136</v>
      </c>
      <c r="D217" t="str">
        <f>_xll.BDP(C217,$D$12)</f>
        <v>HKD</v>
      </c>
      <c r="E217" t="s">
        <v>288</v>
      </c>
      <c r="F217" s="99">
        <f>_xll.BDP(C217,$F$12)</f>
        <v>4.3600000000000003</v>
      </c>
      <c r="G217" s="99">
        <f>_xll.BDP(C217,$G$12)</f>
        <v>5.0199999999999996</v>
      </c>
      <c r="H217" s="100">
        <f t="shared" si="99"/>
        <v>0.65999999999999925</v>
      </c>
      <c r="I217" s="101">
        <f t="shared" si="100"/>
        <v>15.137614678899064</v>
      </c>
      <c r="J217" s="102">
        <v>0</v>
      </c>
      <c r="K217" t="str">
        <f>CONCATENATE(D903,D217, " Curncy")</f>
        <v>EURHKD Curncy</v>
      </c>
      <c r="L217">
        <f>IF(D217 = D903,1,_xll.BDP(K217,$L$12))</f>
        <v>1</v>
      </c>
      <c r="M217" s="247">
        <f>IF(D217 = D903,1,_xll.BDP(K217,$M$12)*L217)</f>
        <v>8.1450999999999993</v>
      </c>
      <c r="N217" s="104">
        <f t="shared" si="101"/>
        <v>0</v>
      </c>
      <c r="O217" s="253">
        <f>N217 / Y903</f>
        <v>0</v>
      </c>
      <c r="P217" s="140">
        <f t="shared" si="102"/>
        <v>0</v>
      </c>
      <c r="Q217" s="255">
        <f>P217 / Y903*100</f>
        <v>0</v>
      </c>
      <c r="R217" s="106">
        <f t="shared" si="103"/>
        <v>0</v>
      </c>
      <c r="S217" s="255">
        <f t="shared" si="104"/>
        <v>0</v>
      </c>
      <c r="T217">
        <f t="shared" si="105"/>
        <v>1</v>
      </c>
      <c r="U217">
        <v>0</v>
      </c>
      <c r="V217">
        <v>1</v>
      </c>
      <c r="W217" s="105">
        <f t="shared" si="106"/>
        <v>0</v>
      </c>
      <c r="X217" s="105">
        <f t="shared" si="107"/>
        <v>0</v>
      </c>
      <c r="Y217" s="65"/>
      <c r="Z217" s="107">
        <f>_xll.BDH(C217,$Z$12,$D$1,$D$1)</f>
        <v>4.4800000000000004</v>
      </c>
      <c r="AA217" s="107">
        <f t="shared" si="108"/>
        <v>-0.12000000000000011</v>
      </c>
      <c r="AB217" s="117">
        <f t="shared" si="109"/>
        <v>-2.678571428571431</v>
      </c>
      <c r="AC217" s="109">
        <v>0</v>
      </c>
      <c r="AD217" s="110">
        <f>IF(D217 = D903,1,_xll.BDP(K217,$AD$12)*L217)</f>
        <v>8.1163000000000007</v>
      </c>
      <c r="AE217" s="259">
        <f>AA217*AC217*T217/AD217 / AF903</f>
        <v>0</v>
      </c>
      <c r="AF217" s="68"/>
      <c r="AG217" s="64"/>
      <c r="AH217" s="56"/>
    </row>
    <row r="218" spans="1:34" x14ac:dyDescent="0.2">
      <c r="A218" s="158" t="s">
        <v>1465</v>
      </c>
      <c r="B218" s="158"/>
      <c r="C218" s="158"/>
      <c r="D218" s="158"/>
      <c r="E218" s="158" t="s">
        <v>135</v>
      </c>
      <c r="F218" s="159"/>
      <c r="G218" s="159"/>
      <c r="H218" s="160"/>
      <c r="I218" s="161"/>
      <c r="J218" s="162"/>
      <c r="K218" s="158"/>
      <c r="L218" s="158"/>
      <c r="M218" s="249"/>
      <c r="N218" s="163">
        <f t="shared" ref="N218:S218" si="110" xml:space="preserve"> SUM(N200:N217)</f>
        <v>0</v>
      </c>
      <c r="O218" s="266">
        <f t="shared" si="110"/>
        <v>0</v>
      </c>
      <c r="P218" s="164">
        <f t="shared" si="110"/>
        <v>0</v>
      </c>
      <c r="Q218" s="256">
        <f t="shared" si="110"/>
        <v>0</v>
      </c>
      <c r="R218" s="244">
        <f t="shared" si="110"/>
        <v>0</v>
      </c>
      <c r="S218" s="256">
        <f t="shared" si="110"/>
        <v>0</v>
      </c>
      <c r="T218" s="158"/>
      <c r="U218" s="158"/>
      <c r="V218" s="158"/>
      <c r="W218" s="245">
        <f xml:space="preserve"> SUM(W200:W217)</f>
        <v>0</v>
      </c>
      <c r="X218" s="245">
        <f xml:space="preserve"> SUM(X200:X217)</f>
        <v>0</v>
      </c>
      <c r="Y218" s="158"/>
      <c r="Z218" s="165"/>
      <c r="AA218" s="165"/>
      <c r="AB218" s="166"/>
      <c r="AC218" s="167"/>
      <c r="AD218" s="168"/>
      <c r="AE218" s="268">
        <f xml:space="preserve"> SUM(AE200:AE217)</f>
        <v>0</v>
      </c>
      <c r="AF218" s="263"/>
      <c r="AG218" s="64"/>
      <c r="AH218" s="56"/>
    </row>
    <row r="219" spans="1:34" x14ac:dyDescent="0.2">
      <c r="A219" s="1"/>
      <c r="B219" s="27"/>
      <c r="C219" s="42"/>
      <c r="D219" s="1"/>
      <c r="E219" s="1"/>
      <c r="F219" s="77"/>
      <c r="G219" s="77"/>
      <c r="H219" s="32"/>
      <c r="I219" s="35"/>
      <c r="J219" s="19"/>
      <c r="K219" s="27"/>
      <c r="L219" s="27"/>
      <c r="M219" s="273"/>
      <c r="N219" s="83"/>
      <c r="O219" s="278"/>
      <c r="P219" s="83"/>
      <c r="Q219" s="280"/>
      <c r="R219" s="84"/>
      <c r="S219" s="286"/>
      <c r="T219" s="22"/>
      <c r="U219" s="1"/>
      <c r="V219" s="1"/>
      <c r="W219" s="85"/>
      <c r="X219" s="85"/>
      <c r="Y219" s="80"/>
      <c r="Z219" s="81"/>
      <c r="AA219" s="81"/>
      <c r="AB219" s="51"/>
      <c r="AC219" s="81"/>
      <c r="AD219" s="82"/>
      <c r="AE219" s="288"/>
      <c r="AF219" s="68"/>
      <c r="AG219" s="64"/>
      <c r="AH219" s="56"/>
    </row>
    <row r="220" spans="1:34" x14ac:dyDescent="0.2">
      <c r="A220" s="1"/>
      <c r="B220">
        <v>1254</v>
      </c>
      <c r="C220" t="s">
        <v>846</v>
      </c>
      <c r="D220" t="str">
        <f>_xll.BDP(C220,$D$12)</f>
        <v>HUF</v>
      </c>
      <c r="E220" t="s">
        <v>1103</v>
      </c>
      <c r="F220" s="99">
        <f>_xll.BDP(C220,$F$12)</f>
        <v>8315</v>
      </c>
      <c r="G220" s="99">
        <f>_xll.BDP(C220,$G$12)</f>
        <v>8270</v>
      </c>
      <c r="H220" s="100">
        <f>IF(OR(OR(G220="#N/A N/A",G220="#N/A Real Time"),OR(F220="#N/A N/A",F220="#N/A Real Time")),0,  G220 - F220)</f>
        <v>-45</v>
      </c>
      <c r="I220" s="101">
        <f>IF(OR(F220=0,F220="#N/A N/A"),0,H220 / F220*100)</f>
        <v>-0.54119061936259771</v>
      </c>
      <c r="J220" s="102">
        <v>0</v>
      </c>
      <c r="K220" t="str">
        <f>CONCATENATE(D903,D220, " Curncy")</f>
        <v>EURHUF Curncy</v>
      </c>
      <c r="L220">
        <f>IF(D220 = D903,1,_xll.BDP(K220,$L$12))</f>
        <v>1</v>
      </c>
      <c r="M220" s="247">
        <f>IF(D220 = D903,1,_xll.BDP(K220,$M$12)*L220)</f>
        <v>406.78</v>
      </c>
      <c r="N220" s="104">
        <f>H220*J220*T220/M220</f>
        <v>0</v>
      </c>
      <c r="O220" s="253">
        <f>N220 / Y903</f>
        <v>0</v>
      </c>
      <c r="P220" s="140">
        <f>IF(OR(OR(J220=0,G220 = "#N/A N/A"),G220="#N/A Real Time"),0,G220*J220*T220/M220)</f>
        <v>0</v>
      </c>
      <c r="Q220" s="255">
        <f>P220 / Y903*100</f>
        <v>0</v>
      </c>
      <c r="R220" s="106">
        <f>IF(Q220&lt;0,Q220,0)</f>
        <v>0</v>
      </c>
      <c r="S220" s="255">
        <f>IF(Q220&gt;0,Q220,0)</f>
        <v>0</v>
      </c>
      <c r="T220">
        <f>IF(EXACT(D220,UPPER(D220)),1,0.01)/V220</f>
        <v>1</v>
      </c>
      <c r="U220">
        <v>0</v>
      </c>
      <c r="V220">
        <v>1</v>
      </c>
      <c r="W220" s="105">
        <f>IF(AND(Q220&lt;0,O220&gt;0),O220,0)</f>
        <v>0</v>
      </c>
      <c r="X220" s="105">
        <f>IF(AND(Q220&gt;0,O220&gt;0),O220,0)</f>
        <v>0</v>
      </c>
      <c r="Y220" s="80"/>
      <c r="Z220" s="107">
        <f>_xll.BDH(C220,$Z$12,$D$1,$D$1)</f>
        <v>8085</v>
      </c>
      <c r="AA220" s="107">
        <f>IF(OR(OR(F220="#N/A N/A",F220="#N/A Real Time"),OR(Z220="#N/A N/A",Z220="#N/A Real Time")),0,  F220 - Z220)</f>
        <v>230</v>
      </c>
      <c r="AB220" s="117">
        <f>IF(OR(Z220=0,Z220="#N/A N/A"),0,AA220 / Z220*100)</f>
        <v>2.8447742733457018</v>
      </c>
      <c r="AC220" s="109">
        <v>0</v>
      </c>
      <c r="AD220" s="110">
        <f>IF(D220 = D903,1,_xll.BDP(K220,$AD$12)*L220)</f>
        <v>408.4</v>
      </c>
      <c r="AE220" s="259">
        <f>AA220*AC220*T220/AD220 / AF903</f>
        <v>0</v>
      </c>
      <c r="AF220" s="68"/>
      <c r="AG220" s="64"/>
      <c r="AH220" s="56"/>
    </row>
    <row r="221" spans="1:34" x14ac:dyDescent="0.2">
      <c r="A221" s="1"/>
      <c r="B221">
        <v>2244</v>
      </c>
      <c r="C221" t="s">
        <v>396</v>
      </c>
      <c r="D221" t="str">
        <f>_xll.BDP(C221,$D$12)</f>
        <v>HUF</v>
      </c>
      <c r="E221" t="s">
        <v>415</v>
      </c>
      <c r="F221" s="99">
        <f>_xll.BDP(C221,$F$12)</f>
        <v>10800</v>
      </c>
      <c r="G221" s="99">
        <f>_xll.BDP(C221,$G$12)</f>
        <v>10800</v>
      </c>
      <c r="H221" s="100">
        <f>IF(OR(OR(G221="#N/A N/A",G221="#N/A Real Time"),OR(F221="#N/A N/A",F221="#N/A Real Time")),0,  G221 - F221)</f>
        <v>0</v>
      </c>
      <c r="I221" s="101">
        <f>IF(OR(F221=0,F221="#N/A N/A"),0,H221 / F221*100)</f>
        <v>0</v>
      </c>
      <c r="J221" s="102">
        <v>0</v>
      </c>
      <c r="K221" t="str">
        <f>CONCATENATE(D903,D221, " Curncy")</f>
        <v>EURHUF Curncy</v>
      </c>
      <c r="L221">
        <f>IF(D221 = D903,1,_xll.BDP(K221,$L$12))</f>
        <v>1</v>
      </c>
      <c r="M221" s="247">
        <f>IF(D221 = D903,1,_xll.BDP(K221,$M$12)*L221)</f>
        <v>406.78</v>
      </c>
      <c r="N221" s="104">
        <f>H221*J221*T221/M221</f>
        <v>0</v>
      </c>
      <c r="O221" s="253">
        <f>N221 / Y903</f>
        <v>0</v>
      </c>
      <c r="P221" s="140">
        <f>IF(OR(OR(J221=0,G221 = "#N/A N/A"),G221="#N/A Real Time"),0,G221*J221*T221/M221)</f>
        <v>0</v>
      </c>
      <c r="Q221" s="255">
        <f>P221 / Y903*100</f>
        <v>0</v>
      </c>
      <c r="R221" s="106">
        <f>IF(Q221&lt;0,Q221,0)</f>
        <v>0</v>
      </c>
      <c r="S221" s="255">
        <f>IF(Q221&gt;0,Q221,0)</f>
        <v>0</v>
      </c>
      <c r="T221">
        <f>IF(EXACT(D221,UPPER(D221)),1,0.01)/V221</f>
        <v>1</v>
      </c>
      <c r="U221">
        <v>0</v>
      </c>
      <c r="V221">
        <v>1</v>
      </c>
      <c r="W221" s="105">
        <f>IF(AND(Q221&lt;0,O221&gt;0),O221,0)</f>
        <v>0</v>
      </c>
      <c r="X221" s="105">
        <f>IF(AND(Q221&gt;0,O221&gt;0),O221,0)</f>
        <v>0</v>
      </c>
      <c r="Y221" s="80"/>
      <c r="Z221" s="107">
        <f>_xll.BDH(C221,$Z$12,$D$1,$D$1)</f>
        <v>10750</v>
      </c>
      <c r="AA221" s="107">
        <f>IF(OR(OR(F221="#N/A N/A",F221="#N/A Real Time"),OR(Z221="#N/A N/A",Z221="#N/A Real Time")),0,  F221 - Z221)</f>
        <v>50</v>
      </c>
      <c r="AB221" s="117">
        <f>IF(OR(Z221=0,Z221="#N/A N/A"),0,AA221 / Z221*100)</f>
        <v>0.46511627906976744</v>
      </c>
      <c r="AC221" s="109">
        <v>0</v>
      </c>
      <c r="AD221" s="110">
        <f>IF(D221 = D903,1,_xll.BDP(K221,$AD$12)*L221)</f>
        <v>408.4</v>
      </c>
      <c r="AE221" s="259">
        <f>AA221*AC221*T221/AD221 / AF903</f>
        <v>0</v>
      </c>
      <c r="AF221" s="68"/>
      <c r="AG221" s="64"/>
      <c r="AH221" s="56"/>
    </row>
    <row r="222" spans="1:34" x14ac:dyDescent="0.2">
      <c r="A222" s="158" t="s">
        <v>1466</v>
      </c>
      <c r="B222" s="158"/>
      <c r="C222" s="158"/>
      <c r="D222" s="158"/>
      <c r="E222" s="158" t="s">
        <v>414</v>
      </c>
      <c r="F222" s="159"/>
      <c r="G222" s="159"/>
      <c r="H222" s="160"/>
      <c r="I222" s="161"/>
      <c r="J222" s="162"/>
      <c r="K222" s="158"/>
      <c r="L222" s="158"/>
      <c r="M222" s="249"/>
      <c r="N222" s="163">
        <f t="shared" ref="N222:S222" si="111" xml:space="preserve"> SUM(N219:N221)</f>
        <v>0</v>
      </c>
      <c r="O222" s="266">
        <f t="shared" si="111"/>
        <v>0</v>
      </c>
      <c r="P222" s="164">
        <f t="shared" si="111"/>
        <v>0</v>
      </c>
      <c r="Q222" s="256">
        <f t="shared" si="111"/>
        <v>0</v>
      </c>
      <c r="R222" s="244">
        <f t="shared" si="111"/>
        <v>0</v>
      </c>
      <c r="S222" s="256">
        <f t="shared" si="111"/>
        <v>0</v>
      </c>
      <c r="T222" s="158"/>
      <c r="U222" s="158"/>
      <c r="V222" s="158"/>
      <c r="W222" s="245">
        <f xml:space="preserve"> SUM(W219:W221)</f>
        <v>0</v>
      </c>
      <c r="X222" s="245">
        <f xml:space="preserve"> SUM(X219:X221)</f>
        <v>0</v>
      </c>
      <c r="Y222" s="158"/>
      <c r="Z222" s="165"/>
      <c r="AA222" s="165"/>
      <c r="AB222" s="166"/>
      <c r="AC222" s="167"/>
      <c r="AD222" s="168"/>
      <c r="AE222" s="268">
        <f xml:space="preserve"> SUM(AE219:AE221)</f>
        <v>0</v>
      </c>
      <c r="AF222" s="263"/>
      <c r="AG222" s="64"/>
      <c r="AH222" s="56"/>
    </row>
    <row r="223" spans="1:34" x14ac:dyDescent="0.2">
      <c r="B223" s="27"/>
      <c r="C223" s="42"/>
      <c r="F223" s="31"/>
      <c r="G223" s="31"/>
      <c r="H223" s="32"/>
      <c r="I223" s="35"/>
      <c r="J223" s="16"/>
      <c r="K223" s="27"/>
      <c r="L223" s="27"/>
      <c r="M223" s="273"/>
      <c r="N223" s="83"/>
      <c r="O223" s="278"/>
      <c r="P223" s="33"/>
      <c r="Q223" s="280"/>
      <c r="R223" s="84"/>
      <c r="S223" s="286"/>
      <c r="T223" s="22"/>
      <c r="W223" s="44"/>
      <c r="X223" s="44"/>
      <c r="Y223" s="65"/>
      <c r="Z223" s="59"/>
      <c r="AA223" s="58"/>
      <c r="AB223" s="51"/>
      <c r="AC223" s="50"/>
      <c r="AD223" s="52"/>
      <c r="AE223" s="288"/>
      <c r="AF223" s="68"/>
      <c r="AG223" s="64"/>
      <c r="AH223" s="56"/>
    </row>
    <row r="224" spans="1:34" x14ac:dyDescent="0.2">
      <c r="B224">
        <v>27136</v>
      </c>
      <c r="C224" t="s">
        <v>1264</v>
      </c>
      <c r="D224" t="str">
        <f>_xll.BDP(C224,$D$12)</f>
        <v>EUR</v>
      </c>
      <c r="E224" t="s">
        <v>1265</v>
      </c>
      <c r="F224" s="99">
        <f>_xll.BDP(C224,$F$12)</f>
        <v>2.8660000000000001</v>
      </c>
      <c r="G224" s="99">
        <f>_xll.BDP(C224,$G$12)</f>
        <v>2.92</v>
      </c>
      <c r="H224" s="100">
        <f t="shared" ref="H224:H229" si="112">IF(OR(OR(G224="#N/A N/A",G224="#N/A Real Time"),OR(F224="#N/A N/A",F224="#N/A Real Time")),0,  G224 - F224)</f>
        <v>5.3999999999999826E-2</v>
      </c>
      <c r="I224" s="101">
        <f t="shared" ref="I224:I229" si="113">IF(OR(F224=0,F224="#N/A N/A"),0,H224 / F224*100)</f>
        <v>1.8841591067690098</v>
      </c>
      <c r="J224" s="102">
        <v>0</v>
      </c>
      <c r="K224" t="str">
        <f>CONCATENATE(D903,D224, " Curncy")</f>
        <v>EUREUR Curncy</v>
      </c>
      <c r="L224">
        <f>IF(D224 = D903,1,_xll.BDP(K224,$L$12))</f>
        <v>1</v>
      </c>
      <c r="M224" s="247">
        <f>IF(D224 = D903,1,_xll.BDP(K224,$M$12)*L224)</f>
        <v>1</v>
      </c>
      <c r="N224" s="104">
        <f t="shared" ref="N224:N229" si="114">H224*J224*T224/M224</f>
        <v>0</v>
      </c>
      <c r="O224" s="253">
        <f>N224 / Y903</f>
        <v>0</v>
      </c>
      <c r="P224" s="140">
        <f t="shared" ref="P224:P229" si="115">IF(OR(OR(J224=0,G224 = "#N/A N/A"),G224="#N/A Real Time"),0,G224*J224*T224/M224)</f>
        <v>0</v>
      </c>
      <c r="Q224" s="255">
        <f>P224 / Y903*100</f>
        <v>0</v>
      </c>
      <c r="R224" s="106">
        <f t="shared" ref="R224:R229" si="116">IF(Q224&lt;0,Q224,0)</f>
        <v>0</v>
      </c>
      <c r="S224" s="255">
        <f t="shared" ref="S224:S229" si="117">IF(Q224&gt;0,Q224,0)</f>
        <v>0</v>
      </c>
      <c r="T224">
        <f t="shared" ref="T224:T229" si="118">IF(EXACT(D224,UPPER(D224)),1,0.01)/V224</f>
        <v>1</v>
      </c>
      <c r="U224">
        <v>0</v>
      </c>
      <c r="V224">
        <v>1</v>
      </c>
      <c r="W224" s="105">
        <f t="shared" ref="W224:W229" si="119">IF(AND(Q224&lt;0,O224&gt;0),O224,0)</f>
        <v>0</v>
      </c>
      <c r="X224" s="105">
        <f t="shared" ref="X224:X229" si="120">IF(AND(Q224&gt;0,O224&gt;0),O224,0)</f>
        <v>0</v>
      </c>
      <c r="Y224" s="141"/>
      <c r="Z224" s="107">
        <f>_xll.BDH(C224,$Z$12,$D$1,$D$1)</f>
        <v>2.9420000000000002</v>
      </c>
      <c r="AA224" s="107">
        <f t="shared" ref="AA224:AA229" si="121">IF(OR(OR(F224="#N/A N/A",F224="#N/A Real Time"),OR(Z224="#N/A N/A",Z224="#N/A Real Time")),0,  F224 - Z224)</f>
        <v>-7.6000000000000068E-2</v>
      </c>
      <c r="AB224" s="117">
        <f t="shared" ref="AB224:AB229" si="122">IF(OR(Z224=0,Z224="#N/A N/A"),0,AA224 / Z224*100)</f>
        <v>-2.583276682528894</v>
      </c>
      <c r="AC224" s="109">
        <v>0</v>
      </c>
      <c r="AD224" s="110">
        <f>IF(D224 = D903,1,_xll.BDP(K224,$AD$12)*L224)</f>
        <v>1</v>
      </c>
      <c r="AE224" s="259">
        <f>AA224*AC224*T224/AD224 / AF903</f>
        <v>0</v>
      </c>
      <c r="AF224" s="142"/>
      <c r="AG224" s="64"/>
      <c r="AH224" s="56"/>
    </row>
    <row r="225" spans="1:34" ht="12" customHeight="1" x14ac:dyDescent="0.2">
      <c r="B225">
        <v>25140</v>
      </c>
      <c r="C225" t="s">
        <v>1549</v>
      </c>
      <c r="D225" t="str">
        <f>_xll.BDP(C225,$D$12)</f>
        <v>EUR</v>
      </c>
      <c r="E225" t="s">
        <v>1550</v>
      </c>
      <c r="F225" s="99">
        <f>_xll.BDP(C225,$F$12)</f>
        <v>11.65</v>
      </c>
      <c r="G225" s="99">
        <f>_xll.BDP(C225,$G$12)</f>
        <v>11.68</v>
      </c>
      <c r="H225" s="100">
        <f t="shared" si="112"/>
        <v>2.9999999999999361E-2</v>
      </c>
      <c r="I225" s="101">
        <f t="shared" si="113"/>
        <v>0.2575107296137284</v>
      </c>
      <c r="J225" s="102">
        <v>0</v>
      </c>
      <c r="K225" t="str">
        <f>CONCATENATE(D903,D225, " Curncy")</f>
        <v>EUREUR Curncy</v>
      </c>
      <c r="L225">
        <f>IF(D225 = D903,1,_xll.BDP(K225,$L$12))</f>
        <v>1</v>
      </c>
      <c r="M225" s="247">
        <f>IF(D225 = D903,1,_xll.BDP(K225,$M$12)*L225)</f>
        <v>1</v>
      </c>
      <c r="N225" s="104">
        <f t="shared" si="114"/>
        <v>0</v>
      </c>
      <c r="O225" s="253">
        <f>N225 / Y903</f>
        <v>0</v>
      </c>
      <c r="P225" s="140">
        <f t="shared" si="115"/>
        <v>0</v>
      </c>
      <c r="Q225" s="255">
        <f>P225 / Y903*100</f>
        <v>0</v>
      </c>
      <c r="R225" s="106">
        <f t="shared" si="116"/>
        <v>0</v>
      </c>
      <c r="S225" s="255">
        <f t="shared" si="117"/>
        <v>0</v>
      </c>
      <c r="T225">
        <f t="shared" si="118"/>
        <v>1</v>
      </c>
      <c r="U225">
        <v>0</v>
      </c>
      <c r="V225">
        <v>1</v>
      </c>
      <c r="W225" s="105">
        <f t="shared" si="119"/>
        <v>0</v>
      </c>
      <c r="X225" s="105">
        <f t="shared" si="120"/>
        <v>0</v>
      </c>
      <c r="Y225" s="141"/>
      <c r="Z225" s="107">
        <f>_xll.BDH(C225,$Z$12,$D$1,$D$1)</f>
        <v>11.66</v>
      </c>
      <c r="AA225" s="107">
        <f t="shared" si="121"/>
        <v>-9.9999999999997868E-3</v>
      </c>
      <c r="AB225" s="117">
        <f t="shared" si="122"/>
        <v>-8.5763293310461286E-2</v>
      </c>
      <c r="AC225" s="109">
        <v>0</v>
      </c>
      <c r="AD225" s="110">
        <f>IF(D225 = D903,1,_xll.BDP(K225,$AD$12)*L225)</f>
        <v>1</v>
      </c>
      <c r="AE225" s="259">
        <f>AA225*AC225*T225/AD225 / AF903</f>
        <v>0</v>
      </c>
      <c r="AF225" s="142"/>
      <c r="AG225" s="64"/>
      <c r="AH225" s="56"/>
    </row>
    <row r="226" spans="1:34" x14ac:dyDescent="0.2">
      <c r="B226">
        <v>6428</v>
      </c>
      <c r="C226" t="s">
        <v>134</v>
      </c>
      <c r="D226" t="str">
        <f>_xll.BDP(C226,$D$12)</f>
        <v>EUR</v>
      </c>
      <c r="E226" t="s">
        <v>338</v>
      </c>
      <c r="F226" s="99">
        <f>_xll.BDP(C226,$F$12)</f>
        <v>58.4</v>
      </c>
      <c r="G226" s="99">
        <f>_xll.BDP(C226,$G$12)</f>
        <v>56.02</v>
      </c>
      <c r="H226" s="100">
        <f t="shared" si="112"/>
        <v>-2.3799999999999955</v>
      </c>
      <c r="I226" s="101">
        <f t="shared" si="113"/>
        <v>-4.0753424657534172</v>
      </c>
      <c r="J226" s="102">
        <v>0</v>
      </c>
      <c r="K226" t="str">
        <f>CONCATENATE(D903,D226, " Curncy")</f>
        <v>EUREUR Curncy</v>
      </c>
      <c r="L226">
        <f>IF(D226 = D903,1,_xll.BDP(K226,$L$12))</f>
        <v>1</v>
      </c>
      <c r="M226" s="247">
        <f>IF(D226 = D903,1,_xll.BDP(K226,$M$12)*L226)</f>
        <v>1</v>
      </c>
      <c r="N226" s="104">
        <f t="shared" si="114"/>
        <v>0</v>
      </c>
      <c r="O226" s="253">
        <f>N226 / Y903</f>
        <v>0</v>
      </c>
      <c r="P226" s="140">
        <f t="shared" si="115"/>
        <v>0</v>
      </c>
      <c r="Q226" s="255">
        <f>P226 / Y903*100</f>
        <v>0</v>
      </c>
      <c r="R226" s="106">
        <f t="shared" si="116"/>
        <v>0</v>
      </c>
      <c r="S226" s="255">
        <f t="shared" si="117"/>
        <v>0</v>
      </c>
      <c r="T226">
        <f t="shared" si="118"/>
        <v>1</v>
      </c>
      <c r="U226">
        <v>0</v>
      </c>
      <c r="V226">
        <v>1</v>
      </c>
      <c r="W226" s="105">
        <f t="shared" si="119"/>
        <v>0</v>
      </c>
      <c r="X226" s="105">
        <f t="shared" si="120"/>
        <v>0</v>
      </c>
      <c r="Y226" s="65"/>
      <c r="Z226" s="107">
        <f>_xll.BDH(C226,$Z$12,$D$1,$D$1)</f>
        <v>58.2</v>
      </c>
      <c r="AA226" s="107">
        <f t="shared" si="121"/>
        <v>0.19999999999999574</v>
      </c>
      <c r="AB226" s="117">
        <f t="shared" si="122"/>
        <v>0.34364261168384147</v>
      </c>
      <c r="AC226" s="109">
        <v>0</v>
      </c>
      <c r="AD226" s="110">
        <f>IF(D226 = D903,1,_xll.BDP(K226,$AD$12)*L226)</f>
        <v>1</v>
      </c>
      <c r="AE226" s="259">
        <f>AA226*AC226*T226/AD226 / AF903</f>
        <v>0</v>
      </c>
      <c r="AF226" s="68"/>
      <c r="AG226" s="64"/>
      <c r="AH226" s="56"/>
    </row>
    <row r="227" spans="1:34" x14ac:dyDescent="0.2">
      <c r="B227">
        <v>26275</v>
      </c>
      <c r="C227" t="s">
        <v>1646</v>
      </c>
      <c r="D227" t="str">
        <f>_xll.BDP(C227,$D$12)</f>
        <v>USD</v>
      </c>
      <c r="E227" t="s">
        <v>133</v>
      </c>
      <c r="F227" s="99">
        <v>168.78569999999999</v>
      </c>
      <c r="G227" s="99">
        <v>168.78569999999999</v>
      </c>
      <c r="H227" s="100">
        <f t="shared" si="112"/>
        <v>0</v>
      </c>
      <c r="I227" s="101">
        <f t="shared" si="113"/>
        <v>0</v>
      </c>
      <c r="J227" s="102">
        <v>6760.9105</v>
      </c>
      <c r="K227" t="str">
        <f>CONCATENATE(D903,D227, " Curncy")</f>
        <v>EURUSD Curncy</v>
      </c>
      <c r="L227">
        <f>IF(D227 = D903,1,_xll.BDP(K227,$L$12))</f>
        <v>1</v>
      </c>
      <c r="M227" s="247">
        <f>IF(D227 = D903,1,_xll.BDP(K227,$M$12)*L227)</f>
        <v>1.0417000000000001</v>
      </c>
      <c r="N227" s="104">
        <f t="shared" si="114"/>
        <v>0</v>
      </c>
      <c r="O227" s="253">
        <f>N227 / Y903</f>
        <v>0</v>
      </c>
      <c r="P227" s="140">
        <f t="shared" si="115"/>
        <v>1095464.1560716615</v>
      </c>
      <c r="Q227" s="255">
        <f>P227 / Y903*100</f>
        <v>0.33722585902308372</v>
      </c>
      <c r="R227" s="106">
        <f t="shared" si="116"/>
        <v>0</v>
      </c>
      <c r="S227" s="255">
        <f t="shared" si="117"/>
        <v>0.33722585902308372</v>
      </c>
      <c r="T227">
        <f t="shared" si="118"/>
        <v>1</v>
      </c>
      <c r="U227">
        <v>4</v>
      </c>
      <c r="V227">
        <v>1</v>
      </c>
      <c r="W227" s="105">
        <f t="shared" si="119"/>
        <v>0</v>
      </c>
      <c r="X227" s="105">
        <f t="shared" si="120"/>
        <v>0</v>
      </c>
      <c r="Y227" s="65"/>
      <c r="Z227" s="107">
        <v>168.78569999999999</v>
      </c>
      <c r="AA227" s="107">
        <f t="shared" si="121"/>
        <v>0</v>
      </c>
      <c r="AB227" s="117">
        <f t="shared" si="122"/>
        <v>0</v>
      </c>
      <c r="AC227" s="109">
        <v>6760.9105</v>
      </c>
      <c r="AD227" s="110">
        <f>IF(D227 = D903,1,_xll.BDP(K227,$AD$12)*L227)</f>
        <v>1.0395000000000001</v>
      </c>
      <c r="AE227" s="259">
        <f>AA227*AC227*T227/AD227 / AF903</f>
        <v>0</v>
      </c>
      <c r="AF227" s="68"/>
      <c r="AG227" s="64"/>
      <c r="AH227" s="56"/>
    </row>
    <row r="228" spans="1:34" x14ac:dyDescent="0.2">
      <c r="B228">
        <v>3945</v>
      </c>
      <c r="C228" t="s">
        <v>1417</v>
      </c>
      <c r="D228" t="str">
        <f>_xll.BDP(C228,$D$12)</f>
        <v>EUR</v>
      </c>
      <c r="E228" t="s">
        <v>1074</v>
      </c>
      <c r="F228" s="99">
        <f>_xll.BDP(C228,$F$12)</f>
        <v>13.05</v>
      </c>
      <c r="G228" s="99">
        <f>_xll.BDP(C228,$G$12)</f>
        <v>13.04</v>
      </c>
      <c r="H228" s="100">
        <f t="shared" si="112"/>
        <v>-1.0000000000001563E-2</v>
      </c>
      <c r="I228" s="101">
        <f t="shared" si="113"/>
        <v>-7.6628352490433427E-2</v>
      </c>
      <c r="J228" s="102">
        <v>0</v>
      </c>
      <c r="K228" t="str">
        <f>CONCATENATE(D903,D228, " Curncy")</f>
        <v>EUREUR Curncy</v>
      </c>
      <c r="L228">
        <f>IF(D228 = D903,1,_xll.BDP(K228,$L$12))</f>
        <v>1</v>
      </c>
      <c r="M228" s="247">
        <f>IF(D228 = D903,1,_xll.BDP(K228,$M$12)*L228)</f>
        <v>1</v>
      </c>
      <c r="N228" s="104">
        <f t="shared" si="114"/>
        <v>0</v>
      </c>
      <c r="O228" s="253">
        <f>N228 / Y903</f>
        <v>0</v>
      </c>
      <c r="P228" s="140">
        <f t="shared" si="115"/>
        <v>0</v>
      </c>
      <c r="Q228" s="255">
        <f>P228 / Y903*100</f>
        <v>0</v>
      </c>
      <c r="R228" s="106">
        <f t="shared" si="116"/>
        <v>0</v>
      </c>
      <c r="S228" s="255">
        <f t="shared" si="117"/>
        <v>0</v>
      </c>
      <c r="T228">
        <f t="shared" si="118"/>
        <v>1</v>
      </c>
      <c r="U228">
        <v>0</v>
      </c>
      <c r="V228">
        <v>1</v>
      </c>
      <c r="W228" s="105">
        <f t="shared" si="119"/>
        <v>0</v>
      </c>
      <c r="X228" s="105">
        <f t="shared" si="120"/>
        <v>0</v>
      </c>
      <c r="Y228" s="141"/>
      <c r="Z228" s="107">
        <f>_xll.BDH(C228,$Z$12,$D$1,$D$1)</f>
        <v>13.275</v>
      </c>
      <c r="AA228" s="107">
        <f t="shared" si="121"/>
        <v>-0.22499999999999964</v>
      </c>
      <c r="AB228" s="117">
        <f t="shared" si="122"/>
        <v>-1.6949152542372854</v>
      </c>
      <c r="AC228" s="109">
        <v>0</v>
      </c>
      <c r="AD228" s="110">
        <f>IF(D228 = D903,1,_xll.BDP(K228,$AD$12)*L228)</f>
        <v>1</v>
      </c>
      <c r="AE228" s="259">
        <f>AA228*AC228*T228/AD228 / AF903</f>
        <v>0</v>
      </c>
      <c r="AF228" s="142"/>
      <c r="AG228" s="64"/>
      <c r="AH228" s="56"/>
    </row>
    <row r="229" spans="1:34" x14ac:dyDescent="0.2">
      <c r="B229">
        <v>6944</v>
      </c>
      <c r="C229" t="s">
        <v>1440</v>
      </c>
      <c r="D229" t="str">
        <f>_xll.BDP(C229,$D$12)</f>
        <v>EUR</v>
      </c>
      <c r="E229" t="s">
        <v>1441</v>
      </c>
      <c r="F229" s="99">
        <f>_xll.BDP(C229,$F$12)</f>
        <v>35.31</v>
      </c>
      <c r="G229" s="99">
        <f>_xll.BDP(C229,$G$12)</f>
        <v>34.81</v>
      </c>
      <c r="H229" s="100">
        <f t="shared" si="112"/>
        <v>-0.5</v>
      </c>
      <c r="I229" s="101">
        <f t="shared" si="113"/>
        <v>-1.416029453412631</v>
      </c>
      <c r="J229" s="102">
        <v>0</v>
      </c>
      <c r="K229" t="str">
        <f>CONCATENATE(D903,D229, " Curncy")</f>
        <v>EUREUR Curncy</v>
      </c>
      <c r="L229">
        <f>IF(D229 = D903,1,_xll.BDP(K229,$L$12))</f>
        <v>1</v>
      </c>
      <c r="M229" s="247">
        <f>IF(D229 = D903,1,_xll.BDP(K229,$M$12)*L229)</f>
        <v>1</v>
      </c>
      <c r="N229" s="104">
        <f t="shared" si="114"/>
        <v>0</v>
      </c>
      <c r="O229" s="253">
        <f>N229 / Y903</f>
        <v>0</v>
      </c>
      <c r="P229" s="140">
        <f t="shared" si="115"/>
        <v>0</v>
      </c>
      <c r="Q229" s="255">
        <f>P229 / Y903*100</f>
        <v>0</v>
      </c>
      <c r="R229" s="106">
        <f t="shared" si="116"/>
        <v>0</v>
      </c>
      <c r="S229" s="255">
        <f t="shared" si="117"/>
        <v>0</v>
      </c>
      <c r="T229">
        <f t="shared" si="118"/>
        <v>1</v>
      </c>
      <c r="U229">
        <v>0</v>
      </c>
      <c r="V229">
        <v>1</v>
      </c>
      <c r="W229" s="105">
        <f t="shared" si="119"/>
        <v>0</v>
      </c>
      <c r="X229" s="105">
        <f t="shared" si="120"/>
        <v>0</v>
      </c>
      <c r="Y229" s="141"/>
      <c r="Z229" s="107">
        <f>_xll.BDH(C229,$Z$12,$D$1,$D$1)</f>
        <v>35.33</v>
      </c>
      <c r="AA229" s="107">
        <f t="shared" si="121"/>
        <v>-1.9999999999996021E-2</v>
      </c>
      <c r="AB229" s="117">
        <f t="shared" si="122"/>
        <v>-5.660911406735359E-2</v>
      </c>
      <c r="AC229" s="109">
        <v>0</v>
      </c>
      <c r="AD229" s="110">
        <f>IF(D229 = D903,1,_xll.BDP(K229,$AD$12)*L229)</f>
        <v>1</v>
      </c>
      <c r="AE229" s="259">
        <f>AA229*AC229*T229/AD229 / AF903</f>
        <v>0</v>
      </c>
      <c r="AF229" s="142"/>
      <c r="AG229" s="64"/>
      <c r="AH229" s="56"/>
    </row>
    <row r="230" spans="1:34" x14ac:dyDescent="0.2">
      <c r="A230" s="158" t="s">
        <v>1467</v>
      </c>
      <c r="B230" s="158"/>
      <c r="C230" s="158"/>
      <c r="D230" s="158"/>
      <c r="E230" s="158" t="s">
        <v>132</v>
      </c>
      <c r="F230" s="159"/>
      <c r="G230" s="159"/>
      <c r="H230" s="160"/>
      <c r="I230" s="161"/>
      <c r="J230" s="162"/>
      <c r="K230" s="158"/>
      <c r="L230" s="158"/>
      <c r="M230" s="249"/>
      <c r="N230" s="163">
        <f t="shared" ref="N230:S230" si="123" xml:space="preserve"> SUM(N223:N229)</f>
        <v>0</v>
      </c>
      <c r="O230" s="266">
        <f t="shared" si="123"/>
        <v>0</v>
      </c>
      <c r="P230" s="164">
        <f t="shared" si="123"/>
        <v>1095464.1560716615</v>
      </c>
      <c r="Q230" s="256">
        <f t="shared" si="123"/>
        <v>0.33722585902308372</v>
      </c>
      <c r="R230" s="244">
        <f t="shared" si="123"/>
        <v>0</v>
      </c>
      <c r="S230" s="256">
        <f t="shared" si="123"/>
        <v>0.33722585902308372</v>
      </c>
      <c r="T230" s="158"/>
      <c r="U230" s="158"/>
      <c r="V230" s="158"/>
      <c r="W230" s="245">
        <f xml:space="preserve"> SUM(W223:W229)</f>
        <v>0</v>
      </c>
      <c r="X230" s="245">
        <f xml:space="preserve"> SUM(X223:X229)</f>
        <v>0</v>
      </c>
      <c r="Y230" s="158"/>
      <c r="Z230" s="165"/>
      <c r="AA230" s="165"/>
      <c r="AB230" s="166"/>
      <c r="AC230" s="167"/>
      <c r="AD230" s="168"/>
      <c r="AE230" s="268">
        <f xml:space="preserve"> SUM(AE223:AE229)</f>
        <v>0</v>
      </c>
      <c r="AF230" s="263"/>
      <c r="AG230" s="64"/>
      <c r="AH230" s="56"/>
    </row>
    <row r="231" spans="1:34" x14ac:dyDescent="0.2">
      <c r="B231" s="27"/>
      <c r="C231" s="42"/>
      <c r="F231" s="31"/>
      <c r="G231" s="31"/>
      <c r="H231" s="32"/>
      <c r="I231" s="35"/>
      <c r="J231" s="16"/>
      <c r="K231" s="27"/>
      <c r="L231" s="27"/>
      <c r="M231" s="273"/>
      <c r="N231" s="83"/>
      <c r="O231" s="278"/>
      <c r="P231" s="33"/>
      <c r="Q231" s="280"/>
      <c r="R231" s="84"/>
      <c r="S231" s="286"/>
      <c r="T231" s="22"/>
      <c r="W231" s="44"/>
      <c r="X231" s="44"/>
      <c r="Y231" s="65"/>
      <c r="Z231" s="59"/>
      <c r="AA231" s="58"/>
      <c r="AB231" s="51"/>
      <c r="AC231" s="50"/>
      <c r="AD231" s="52"/>
      <c r="AE231" s="288"/>
      <c r="AF231" s="68"/>
      <c r="AG231" s="64"/>
      <c r="AH231" s="56"/>
    </row>
    <row r="232" spans="1:34" x14ac:dyDescent="0.2">
      <c r="C232" t="s">
        <v>499</v>
      </c>
      <c r="D232" t="str">
        <f>_xll.BDP(C232,$D$12)</f>
        <v>EUR</v>
      </c>
      <c r="E232" t="str">
        <f>_xll.BDP(C232,$E$12)</f>
        <v>FTSE/MIB IDX FUT  Dec22</v>
      </c>
      <c r="F232" s="99">
        <f>_xll.BDP(C232,$F$12)</f>
        <v>24736</v>
      </c>
      <c r="G232" s="99">
        <f>_xll.BDP(C232,$G$12)</f>
        <v>24535</v>
      </c>
      <c r="H232" s="100">
        <f t="shared" ref="H232:H250" si="124">IF(OR(OR(G232="#N/A N/A",G232="#N/A Real Time"),OR(F232="#N/A N/A",F232="#N/A Real Time")),0,  G232 - F232)</f>
        <v>-201</v>
      </c>
      <c r="I232" s="101">
        <f t="shared" ref="I232:I250" si="125">IF(OR(F232=0,F232="#N/A N/A"),0,H232 / F232*100)</f>
        <v>-0.81258085381630019</v>
      </c>
      <c r="J232" s="102">
        <v>0</v>
      </c>
      <c r="K232" t="str">
        <f>CONCATENATE(D903,D232, " Curncy")</f>
        <v>EUREUR Curncy</v>
      </c>
      <c r="L232">
        <f>IF(D232 = D903,1,_xll.BDP(K232,$L$12))</f>
        <v>1</v>
      </c>
      <c r="M232" s="247">
        <f>IF(D232 = D903,1,_xll.BDP(K232,$M$12)*L232)</f>
        <v>1</v>
      </c>
      <c r="N232" s="104">
        <f t="shared" ref="N232:N250" si="126">H232*J232*T232/M232</f>
        <v>0</v>
      </c>
      <c r="O232" s="253">
        <f>N232 / Y903</f>
        <v>0</v>
      </c>
      <c r="P232" s="140">
        <f t="shared" ref="P232:P250" si="127">IF(OR(OR(J232=0,G232 = "#N/A N/A"),G232="#N/A Real Time"),0,G232*J232*T232/M232)</f>
        <v>0</v>
      </c>
      <c r="Q232" s="255">
        <f>P232 / Y903*100</f>
        <v>0</v>
      </c>
      <c r="R232" s="106">
        <f t="shared" ref="R232:R250" si="128">IF(Q232&lt;0,Q232,0)</f>
        <v>0</v>
      </c>
      <c r="S232" s="255">
        <f t="shared" ref="S232:S250" si="129">IF(Q232&gt;0,Q232,0)</f>
        <v>0</v>
      </c>
      <c r="T232">
        <f t="shared" ref="T232:T250" si="130">IF(EXACT(D232,UPPER(D232)),1,0.01)/V232</f>
        <v>1</v>
      </c>
      <c r="U232">
        <v>3</v>
      </c>
      <c r="V232">
        <v>1</v>
      </c>
      <c r="W232" s="105">
        <f t="shared" ref="W232:W250" si="131">IF(AND(Q232&lt;0,O232&gt;0),O232,0)</f>
        <v>0</v>
      </c>
      <c r="X232" s="105">
        <f t="shared" ref="X232:X250" si="132">IF(AND(Q232&gt;0,O232&gt;0),O232,0)</f>
        <v>0</v>
      </c>
      <c r="Y232" s="65"/>
      <c r="Z232" s="107">
        <f>_xll.BDH(C232,$Z$12,$D$1,$D$1)</f>
        <v>24757</v>
      </c>
      <c r="AA232" s="107">
        <f t="shared" ref="AA232:AA250" si="133">IF(OR(OR(F232="#N/A N/A",F232="#N/A Real Time"),OR(Z232="#N/A N/A",Z232="#N/A Real Time")),0,  F232 - Z232)</f>
        <v>-21</v>
      </c>
      <c r="AB232" s="117">
        <f t="shared" ref="AB232:AB250" si="134">IF(OR(Z232=0,Z232="#N/A N/A"),0,AA232 / Z232*100)</f>
        <v>-8.4824494082481716E-2</v>
      </c>
      <c r="AC232" s="109">
        <v>0</v>
      </c>
      <c r="AD232" s="110">
        <f>IF(D232 = D903,1,_xll.BDP(K232,$AD$12)*L232)</f>
        <v>1</v>
      </c>
      <c r="AE232" s="259">
        <f>AA232*AC232*T232/AD232 / AF903</f>
        <v>0</v>
      </c>
      <c r="AF232" s="68"/>
      <c r="AG232" s="64"/>
      <c r="AH232" s="56"/>
    </row>
    <row r="233" spans="1:34" x14ac:dyDescent="0.2">
      <c r="B233">
        <v>27961</v>
      </c>
      <c r="C233" t="s">
        <v>600</v>
      </c>
      <c r="D233" t="str">
        <f>_xll.BDP(C233,$D$12)</f>
        <v>EUR</v>
      </c>
      <c r="E233" t="s">
        <v>1104</v>
      </c>
      <c r="F233" s="99">
        <f>_xll.BDP(C233,$F$12)</f>
        <v>13.3</v>
      </c>
      <c r="G233" s="99">
        <f>_xll.BDP(C233,$G$12)</f>
        <v>13.14</v>
      </c>
      <c r="H233" s="100">
        <f t="shared" si="124"/>
        <v>-0.16000000000000014</v>
      </c>
      <c r="I233" s="101">
        <f t="shared" si="125"/>
        <v>-1.2030075187969935</v>
      </c>
      <c r="J233" s="102">
        <v>0</v>
      </c>
      <c r="K233" t="str">
        <f>CONCATENATE(D903,D233, " Curncy")</f>
        <v>EUREUR Curncy</v>
      </c>
      <c r="L233">
        <f>IF(D233 = D903,1,_xll.BDP(K233,$L$12))</f>
        <v>1</v>
      </c>
      <c r="M233" s="247">
        <f>IF(D233 = D903,1,_xll.BDP(K233,$M$12)*L233)</f>
        <v>1</v>
      </c>
      <c r="N233" s="104">
        <f t="shared" si="126"/>
        <v>0</v>
      </c>
      <c r="O233" s="253">
        <f>N233 / Y903</f>
        <v>0</v>
      </c>
      <c r="P233" s="140">
        <f t="shared" si="127"/>
        <v>0</v>
      </c>
      <c r="Q233" s="255">
        <f>P233 / Y903*100</f>
        <v>0</v>
      </c>
      <c r="R233" s="106">
        <f t="shared" si="128"/>
        <v>0</v>
      </c>
      <c r="S233" s="255">
        <f t="shared" si="129"/>
        <v>0</v>
      </c>
      <c r="T233">
        <f t="shared" si="130"/>
        <v>1</v>
      </c>
      <c r="U233">
        <v>0</v>
      </c>
      <c r="V233">
        <v>1</v>
      </c>
      <c r="W233" s="105">
        <f t="shared" si="131"/>
        <v>0</v>
      </c>
      <c r="X233" s="105">
        <f t="shared" si="132"/>
        <v>0</v>
      </c>
      <c r="Y233" s="65"/>
      <c r="Z233" s="107">
        <f>_xll.BDH(C233,$Z$12,$D$1,$D$1)</f>
        <v>13.26</v>
      </c>
      <c r="AA233" s="107">
        <f t="shared" si="133"/>
        <v>4.0000000000000924E-2</v>
      </c>
      <c r="AB233" s="117">
        <f t="shared" si="134"/>
        <v>0.30165912518854393</v>
      </c>
      <c r="AC233" s="109">
        <v>0</v>
      </c>
      <c r="AD233" s="110">
        <f>IF(D233 = D903,1,_xll.BDP(K233,$AD$12)*L233)</f>
        <v>1</v>
      </c>
      <c r="AE233" s="259">
        <f>AA233*AC233*T233/AD233 / AF903</f>
        <v>0</v>
      </c>
      <c r="AF233" s="68"/>
      <c r="AG233" s="64"/>
      <c r="AH233" s="56"/>
    </row>
    <row r="234" spans="1:34" x14ac:dyDescent="0.2">
      <c r="B234">
        <v>7093</v>
      </c>
      <c r="C234" t="s">
        <v>1237</v>
      </c>
      <c r="D234" t="str">
        <f>_xll.BDP(C234,$D$12)</f>
        <v>EUR</v>
      </c>
      <c r="E234" t="s">
        <v>1238</v>
      </c>
      <c r="F234" s="99">
        <f>_xll.BDP(C234,$F$12)</f>
        <v>27.88</v>
      </c>
      <c r="G234" s="99">
        <f>_xll.BDP(C234,$G$12)</f>
        <v>28.07</v>
      </c>
      <c r="H234" s="100">
        <f t="shared" si="124"/>
        <v>0.19000000000000128</v>
      </c>
      <c r="I234" s="101">
        <f t="shared" si="125"/>
        <v>0.68149210903874202</v>
      </c>
      <c r="J234" s="102">
        <v>-110042</v>
      </c>
      <c r="K234" t="str">
        <f>CONCATENATE(D903,D234, " Curncy")</f>
        <v>EUREUR Curncy</v>
      </c>
      <c r="L234">
        <f>IF(D234 = D903,1,_xll.BDP(K234,$L$12))</f>
        <v>1</v>
      </c>
      <c r="M234" s="247">
        <f>IF(D234 = D903,1,_xll.BDP(K234,$M$12)*L234)</f>
        <v>1</v>
      </c>
      <c r="N234" s="104">
        <f t="shared" si="126"/>
        <v>-20907.980000000141</v>
      </c>
      <c r="O234" s="253">
        <f>N234 / Y903</f>
        <v>-6.4362776973199922E-5</v>
      </c>
      <c r="P234" s="140">
        <f t="shared" si="127"/>
        <v>-3088878.94</v>
      </c>
      <c r="Q234" s="255">
        <f>P234 / Y903*100</f>
        <v>-0.950875341914584</v>
      </c>
      <c r="R234" s="106">
        <f t="shared" si="128"/>
        <v>-0.950875341914584</v>
      </c>
      <c r="S234" s="255">
        <f t="shared" si="129"/>
        <v>0</v>
      </c>
      <c r="T234">
        <f t="shared" si="130"/>
        <v>1</v>
      </c>
      <c r="U234">
        <v>0</v>
      </c>
      <c r="V234">
        <v>1</v>
      </c>
      <c r="W234" s="105">
        <f t="shared" si="131"/>
        <v>0</v>
      </c>
      <c r="X234" s="105">
        <f t="shared" si="132"/>
        <v>0</v>
      </c>
      <c r="Y234" s="141"/>
      <c r="Z234" s="107">
        <f>_xll.BDH(C234,$Z$12,$D$1,$D$1)</f>
        <v>27.75</v>
      </c>
      <c r="AA234" s="107">
        <f t="shared" si="133"/>
        <v>0.12999999999999901</v>
      </c>
      <c r="AB234" s="117">
        <f t="shared" si="134"/>
        <v>0.4684684684684649</v>
      </c>
      <c r="AC234" s="109">
        <v>-110042</v>
      </c>
      <c r="AD234" s="110">
        <f>IF(D234 = D903,1,_xll.BDP(K234,$AD$12)*L234)</f>
        <v>1</v>
      </c>
      <c r="AE234" s="259">
        <f>AA234*AC234*T234/AD234 / AF903</f>
        <v>-4.3393173043406355E-5</v>
      </c>
      <c r="AF234" s="142"/>
      <c r="AG234" s="64"/>
      <c r="AH234" s="56"/>
    </row>
    <row r="235" spans="1:34" x14ac:dyDescent="0.2">
      <c r="B235">
        <v>19815</v>
      </c>
      <c r="C235" t="s">
        <v>607</v>
      </c>
      <c r="D235" t="str">
        <f>_xll.BDP(C235,$D$12)</f>
        <v>EUR</v>
      </c>
      <c r="E235" t="s">
        <v>631</v>
      </c>
      <c r="F235" s="99">
        <f>_xll.BDP(C235,$F$12)</f>
        <v>32.21</v>
      </c>
      <c r="G235" s="99">
        <f>_xll.BDP(C235,$G$12)</f>
        <v>32.03</v>
      </c>
      <c r="H235" s="100">
        <f t="shared" si="124"/>
        <v>-0.17999999999999972</v>
      </c>
      <c r="I235" s="101">
        <f t="shared" si="125"/>
        <v>-0.55883266066438908</v>
      </c>
      <c r="J235" s="102">
        <v>0</v>
      </c>
      <c r="K235" t="str">
        <f>CONCATENATE(D903,D235, " Curncy")</f>
        <v>EUREUR Curncy</v>
      </c>
      <c r="L235">
        <f>IF(D235 = D903,1,_xll.BDP(K235,$L$12))</f>
        <v>1</v>
      </c>
      <c r="M235" s="247">
        <f>IF(D235 = D903,1,_xll.BDP(K235,$M$12)*L235)</f>
        <v>1</v>
      </c>
      <c r="N235" s="104">
        <f t="shared" si="126"/>
        <v>0</v>
      </c>
      <c r="O235" s="253">
        <f>N235 / Y903</f>
        <v>0</v>
      </c>
      <c r="P235" s="140">
        <f t="shared" si="127"/>
        <v>0</v>
      </c>
      <c r="Q235" s="255">
        <f>P235 / Y903*100</f>
        <v>0</v>
      </c>
      <c r="R235" s="106">
        <f t="shared" si="128"/>
        <v>0</v>
      </c>
      <c r="S235" s="255">
        <f t="shared" si="129"/>
        <v>0</v>
      </c>
      <c r="T235">
        <f t="shared" si="130"/>
        <v>1</v>
      </c>
      <c r="U235">
        <v>0</v>
      </c>
      <c r="V235">
        <v>1</v>
      </c>
      <c r="W235" s="105">
        <f t="shared" si="131"/>
        <v>0</v>
      </c>
      <c r="X235" s="105">
        <f t="shared" si="132"/>
        <v>0</v>
      </c>
      <c r="Y235" s="65"/>
      <c r="Z235" s="107">
        <f>_xll.BDH(C235,$Z$12,$D$1,$D$1)</f>
        <v>32.1</v>
      </c>
      <c r="AA235" s="107">
        <f t="shared" si="133"/>
        <v>0.10999999999999943</v>
      </c>
      <c r="AB235" s="117">
        <f t="shared" si="134"/>
        <v>0.3426791277258549</v>
      </c>
      <c r="AC235" s="109">
        <v>0</v>
      </c>
      <c r="AD235" s="110">
        <f>IF(D235 = D903,1,_xll.BDP(K235,$AD$12)*L235)</f>
        <v>1</v>
      </c>
      <c r="AE235" s="259">
        <f>AA235*AC235*T235/AD235 / AF903</f>
        <v>0</v>
      </c>
      <c r="AF235" s="68"/>
      <c r="AG235" s="64"/>
      <c r="AH235" s="56"/>
    </row>
    <row r="236" spans="1:34" x14ac:dyDescent="0.2">
      <c r="B236">
        <v>25371</v>
      </c>
      <c r="C236" t="s">
        <v>131</v>
      </c>
      <c r="D236" t="str">
        <f>_xll.BDP(C236,$D$12)</f>
        <v>EUR</v>
      </c>
      <c r="E236" t="s">
        <v>287</v>
      </c>
      <c r="F236" s="99">
        <f>_xll.BDP(C236,$F$12)</f>
        <v>13.16</v>
      </c>
      <c r="G236" s="99">
        <f>_xll.BDP(C236,$G$12)</f>
        <v>13.15</v>
      </c>
      <c r="H236" s="100">
        <f t="shared" si="124"/>
        <v>-9.9999999999997868E-3</v>
      </c>
      <c r="I236" s="101">
        <f t="shared" si="125"/>
        <v>-7.5987841945287141E-2</v>
      </c>
      <c r="J236" s="102">
        <v>34683</v>
      </c>
      <c r="K236" t="str">
        <f>CONCATENATE(D903,D236, " Curncy")</f>
        <v>EUREUR Curncy</v>
      </c>
      <c r="L236">
        <f>IF(D236 = D903,1,_xll.BDP(K236,$L$12))</f>
        <v>1</v>
      </c>
      <c r="M236" s="247">
        <f>IF(D236 = D903,1,_xll.BDP(K236,$M$12)*L236)</f>
        <v>1</v>
      </c>
      <c r="N236" s="104">
        <f t="shared" si="126"/>
        <v>-346.82999999999259</v>
      </c>
      <c r="O236" s="253">
        <f>N236 / Y903</f>
        <v>-1.0676756883072541E-6</v>
      </c>
      <c r="P236" s="140">
        <f t="shared" si="127"/>
        <v>456081.45</v>
      </c>
      <c r="Q236" s="255">
        <f>P236 / Y903*100</f>
        <v>0.14039935301240691</v>
      </c>
      <c r="R236" s="106">
        <f t="shared" si="128"/>
        <v>0</v>
      </c>
      <c r="S236" s="255">
        <f t="shared" si="129"/>
        <v>0.14039935301240691</v>
      </c>
      <c r="T236">
        <f t="shared" si="130"/>
        <v>1</v>
      </c>
      <c r="U236">
        <v>0</v>
      </c>
      <c r="V236">
        <v>1</v>
      </c>
      <c r="W236" s="105">
        <f t="shared" si="131"/>
        <v>0</v>
      </c>
      <c r="X236" s="105">
        <f t="shared" si="132"/>
        <v>0</v>
      </c>
      <c r="Y236" s="65"/>
      <c r="Z236" s="107">
        <f>_xll.BDH(C236,$Z$12,$D$1,$D$1)</f>
        <v>13.12</v>
      </c>
      <c r="AA236" s="107">
        <f t="shared" si="133"/>
        <v>4.0000000000000924E-2</v>
      </c>
      <c r="AB236" s="117">
        <f t="shared" si="134"/>
        <v>0.3048780487804949</v>
      </c>
      <c r="AC236" s="109">
        <v>34683</v>
      </c>
      <c r="AD236" s="110">
        <f>IF(D236 = D903,1,_xll.BDP(K236,$AD$12)*L236)</f>
        <v>1</v>
      </c>
      <c r="AE236" s="259">
        <f>AA236*AC236*T236/AD236 / AF903</f>
        <v>4.2081986057477604E-6</v>
      </c>
      <c r="AF236" s="68"/>
      <c r="AG236" s="64"/>
      <c r="AH236" s="56"/>
    </row>
    <row r="237" spans="1:34" x14ac:dyDescent="0.2">
      <c r="B237">
        <v>3020</v>
      </c>
      <c r="C237" t="s">
        <v>601</v>
      </c>
      <c r="D237" t="str">
        <f>_xll.BDP(C237,$D$12)</f>
        <v>EUR</v>
      </c>
      <c r="E237" t="s">
        <v>626</v>
      </c>
      <c r="F237" s="99">
        <f>_xll.BDP(C237,$F$12)</f>
        <v>1.7769999999999999</v>
      </c>
      <c r="G237" s="99">
        <f>_xll.BDP(C237,$G$12)</f>
        <v>1.7938000000000001</v>
      </c>
      <c r="H237" s="100">
        <f t="shared" si="124"/>
        <v>1.6800000000000148E-2</v>
      </c>
      <c r="I237" s="101">
        <f t="shared" si="125"/>
        <v>0.94541361845808392</v>
      </c>
      <c r="J237" s="102">
        <v>0</v>
      </c>
      <c r="K237" t="str">
        <f>CONCATENATE(D903,D237, " Curncy")</f>
        <v>EUREUR Curncy</v>
      </c>
      <c r="L237">
        <f>IF(D237 = D903,1,_xll.BDP(K237,$L$12))</f>
        <v>1</v>
      </c>
      <c r="M237" s="247">
        <f>IF(D237 = D903,1,_xll.BDP(K237,$M$12)*L237)</f>
        <v>1</v>
      </c>
      <c r="N237" s="104">
        <f t="shared" si="126"/>
        <v>0</v>
      </c>
      <c r="O237" s="253">
        <f>N237 / Y903</f>
        <v>0</v>
      </c>
      <c r="P237" s="140">
        <f t="shared" si="127"/>
        <v>0</v>
      </c>
      <c r="Q237" s="255">
        <f>P237 / Y903*100</f>
        <v>0</v>
      </c>
      <c r="R237" s="106">
        <f t="shared" si="128"/>
        <v>0</v>
      </c>
      <c r="S237" s="255">
        <f t="shared" si="129"/>
        <v>0</v>
      </c>
      <c r="T237">
        <f t="shared" si="130"/>
        <v>1</v>
      </c>
      <c r="U237">
        <v>0</v>
      </c>
      <c r="V237">
        <v>1</v>
      </c>
      <c r="W237" s="105">
        <f t="shared" si="131"/>
        <v>0</v>
      </c>
      <c r="X237" s="105">
        <f t="shared" si="132"/>
        <v>0</v>
      </c>
      <c r="Y237" s="65"/>
      <c r="Z237" s="107">
        <f>_xll.BDH(C237,$Z$12,$D$1,$D$1)</f>
        <v>1.7968</v>
      </c>
      <c r="AA237" s="107">
        <f t="shared" si="133"/>
        <v>-1.980000000000004E-2</v>
      </c>
      <c r="AB237" s="117">
        <f t="shared" si="134"/>
        <v>-1.101959038290296</v>
      </c>
      <c r="AC237" s="109">
        <v>0</v>
      </c>
      <c r="AD237" s="110">
        <f>IF(D237 = D903,1,_xll.BDP(K237,$AD$12)*L237)</f>
        <v>1</v>
      </c>
      <c r="AE237" s="259">
        <f>AA237*AC237*T237/AD237 / AF903</f>
        <v>0</v>
      </c>
      <c r="AF237" s="68"/>
      <c r="AG237" s="64"/>
      <c r="AH237" s="56"/>
    </row>
    <row r="238" spans="1:34" x14ac:dyDescent="0.2">
      <c r="B238">
        <v>19435</v>
      </c>
      <c r="C238" t="s">
        <v>602</v>
      </c>
      <c r="D238" t="str">
        <f>_xll.BDP(C238,$D$12)</f>
        <v>EUR</v>
      </c>
      <c r="E238" t="s">
        <v>627</v>
      </c>
      <c r="F238" s="99">
        <f>_xll.BDP(C238,$F$12)</f>
        <v>15.49</v>
      </c>
      <c r="G238" s="99">
        <f>_xll.BDP(C238,$G$12)</f>
        <v>15.39</v>
      </c>
      <c r="H238" s="100">
        <f t="shared" si="124"/>
        <v>-9.9999999999999645E-2</v>
      </c>
      <c r="I238" s="101">
        <f t="shared" si="125"/>
        <v>-0.64557779212394861</v>
      </c>
      <c r="J238" s="102">
        <v>0</v>
      </c>
      <c r="K238" t="str">
        <f>CONCATENATE(D903,D238, " Curncy")</f>
        <v>EUREUR Curncy</v>
      </c>
      <c r="L238">
        <f>IF(D238 = D903,1,_xll.BDP(K238,$L$12))</f>
        <v>1</v>
      </c>
      <c r="M238" s="247">
        <f>IF(D238 = D903,1,_xll.BDP(K238,$M$12)*L238)</f>
        <v>1</v>
      </c>
      <c r="N238" s="104">
        <f t="shared" si="126"/>
        <v>0</v>
      </c>
      <c r="O238" s="253">
        <f>N238 / Y903</f>
        <v>0</v>
      </c>
      <c r="P238" s="140">
        <f t="shared" si="127"/>
        <v>0</v>
      </c>
      <c r="Q238" s="255">
        <f>P238 / Y903*100</f>
        <v>0</v>
      </c>
      <c r="R238" s="106">
        <f t="shared" si="128"/>
        <v>0</v>
      </c>
      <c r="S238" s="255">
        <f t="shared" si="129"/>
        <v>0</v>
      </c>
      <c r="T238">
        <f t="shared" si="130"/>
        <v>1</v>
      </c>
      <c r="U238">
        <v>0</v>
      </c>
      <c r="V238">
        <v>1</v>
      </c>
      <c r="W238" s="105">
        <f t="shared" si="131"/>
        <v>0</v>
      </c>
      <c r="X238" s="105">
        <f t="shared" si="132"/>
        <v>0</v>
      </c>
      <c r="Y238" s="65"/>
      <c r="Z238" s="107">
        <f>_xll.BDH(C238,$Z$12,$D$1,$D$1)</f>
        <v>15.484999999999999</v>
      </c>
      <c r="AA238" s="107">
        <f t="shared" si="133"/>
        <v>5.0000000000007816E-3</v>
      </c>
      <c r="AB238" s="117">
        <f t="shared" si="134"/>
        <v>3.228931223765439E-2</v>
      </c>
      <c r="AC238" s="109">
        <v>0</v>
      </c>
      <c r="AD238" s="110">
        <f>IF(D238 = D903,1,_xll.BDP(K238,$AD$12)*L238)</f>
        <v>1</v>
      </c>
      <c r="AE238" s="259">
        <f>AA238*AC238*T238/AD238 / AF903</f>
        <v>0</v>
      </c>
      <c r="AF238" s="68"/>
      <c r="AG238" s="64"/>
      <c r="AH238" s="56"/>
    </row>
    <row r="239" spans="1:34" x14ac:dyDescent="0.2">
      <c r="B239">
        <v>76</v>
      </c>
      <c r="C239" t="s">
        <v>603</v>
      </c>
      <c r="D239" t="str">
        <f>_xll.BDP(C239,$D$12)</f>
        <v>EUR</v>
      </c>
      <c r="E239" t="s">
        <v>1105</v>
      </c>
      <c r="F239" s="99">
        <f>_xll.BDP(C239,$F$12)</f>
        <v>6.65</v>
      </c>
      <c r="G239" s="99">
        <f>_xll.BDP(C239,$G$12)</f>
        <v>6.6</v>
      </c>
      <c r="H239" s="100">
        <f t="shared" si="124"/>
        <v>-5.0000000000000711E-2</v>
      </c>
      <c r="I239" s="101">
        <f t="shared" si="125"/>
        <v>-0.75187969924813092</v>
      </c>
      <c r="J239" s="102">
        <v>0</v>
      </c>
      <c r="K239" t="str">
        <f>CONCATENATE(D903,D239, " Curncy")</f>
        <v>EUREUR Curncy</v>
      </c>
      <c r="L239">
        <f>IF(D239 = D903,1,_xll.BDP(K239,$L$12))</f>
        <v>1</v>
      </c>
      <c r="M239" s="247">
        <f>IF(D239 = D903,1,_xll.BDP(K239,$M$12)*L239)</f>
        <v>1</v>
      </c>
      <c r="N239" s="104">
        <f t="shared" si="126"/>
        <v>0</v>
      </c>
      <c r="O239" s="253">
        <f>N239 / Y903</f>
        <v>0</v>
      </c>
      <c r="P239" s="140">
        <f t="shared" si="127"/>
        <v>0</v>
      </c>
      <c r="Q239" s="255">
        <f>P239 / Y903*100</f>
        <v>0</v>
      </c>
      <c r="R239" s="106">
        <f t="shared" si="128"/>
        <v>0</v>
      </c>
      <c r="S239" s="255">
        <f t="shared" si="129"/>
        <v>0</v>
      </c>
      <c r="T239">
        <f t="shared" si="130"/>
        <v>1</v>
      </c>
      <c r="U239">
        <v>0</v>
      </c>
      <c r="V239">
        <v>1</v>
      </c>
      <c r="W239" s="105">
        <f t="shared" si="131"/>
        <v>0</v>
      </c>
      <c r="X239" s="105">
        <f t="shared" si="132"/>
        <v>0</v>
      </c>
      <c r="Y239" s="65"/>
      <c r="Z239" s="107">
        <f>_xll.BDH(C239,$Z$12,$D$1,$D$1)</f>
        <v>6.56</v>
      </c>
      <c r="AA239" s="107">
        <f t="shared" si="133"/>
        <v>9.0000000000000746E-2</v>
      </c>
      <c r="AB239" s="117">
        <f t="shared" si="134"/>
        <v>1.3719512195122066</v>
      </c>
      <c r="AC239" s="109">
        <v>0</v>
      </c>
      <c r="AD239" s="110">
        <f>IF(D239 = D903,1,_xll.BDP(K239,$AD$12)*L239)</f>
        <v>1</v>
      </c>
      <c r="AE239" s="259">
        <f>AA239*AC239*T239/AD239 / AF903</f>
        <v>0</v>
      </c>
      <c r="AF239" s="68"/>
      <c r="AG239" s="64"/>
      <c r="AH239" s="56"/>
    </row>
    <row r="240" spans="1:34" x14ac:dyDescent="0.2">
      <c r="B240">
        <v>4034</v>
      </c>
      <c r="C240" t="s">
        <v>604</v>
      </c>
      <c r="D240" t="str">
        <f>_xll.BDP(C240,$D$12)</f>
        <v>EUR</v>
      </c>
      <c r="E240" t="s">
        <v>628</v>
      </c>
      <c r="F240" s="99">
        <f>_xll.BDP(C240,$F$12)</f>
        <v>5.1550000000000002</v>
      </c>
      <c r="G240" s="99">
        <f>_xll.BDP(C240,$G$12)</f>
        <v>5.0869999999999997</v>
      </c>
      <c r="H240" s="100">
        <f t="shared" si="124"/>
        <v>-6.8000000000000504E-2</v>
      </c>
      <c r="I240" s="101">
        <f t="shared" si="125"/>
        <v>-1.3191076624636373</v>
      </c>
      <c r="J240" s="102">
        <v>0</v>
      </c>
      <c r="K240" t="str">
        <f>CONCATENATE(D903,D240, " Curncy")</f>
        <v>EUREUR Curncy</v>
      </c>
      <c r="L240">
        <f>IF(D240 = D903,1,_xll.BDP(K240,$L$12))</f>
        <v>1</v>
      </c>
      <c r="M240" s="247">
        <f>IF(D240 = D903,1,_xll.BDP(K240,$M$12)*L240)</f>
        <v>1</v>
      </c>
      <c r="N240" s="104">
        <f t="shared" si="126"/>
        <v>0</v>
      </c>
      <c r="O240" s="253">
        <f>N240 / Y903</f>
        <v>0</v>
      </c>
      <c r="P240" s="140">
        <f t="shared" si="127"/>
        <v>0</v>
      </c>
      <c r="Q240" s="255">
        <f>P240 / Y903*100</f>
        <v>0</v>
      </c>
      <c r="R240" s="106">
        <f t="shared" si="128"/>
        <v>0</v>
      </c>
      <c r="S240" s="255">
        <f t="shared" si="129"/>
        <v>0</v>
      </c>
      <c r="T240">
        <f t="shared" si="130"/>
        <v>1</v>
      </c>
      <c r="U240">
        <v>0</v>
      </c>
      <c r="V240">
        <v>1</v>
      </c>
      <c r="W240" s="105">
        <f t="shared" si="131"/>
        <v>0</v>
      </c>
      <c r="X240" s="105">
        <f t="shared" si="132"/>
        <v>0</v>
      </c>
      <c r="Y240" s="65"/>
      <c r="Z240" s="107">
        <f>_xll.BDH(C240,$Z$12,$D$1,$D$1)</f>
        <v>5.1529999999999996</v>
      </c>
      <c r="AA240" s="107">
        <f t="shared" si="133"/>
        <v>2.0000000000006679E-3</v>
      </c>
      <c r="AB240" s="117">
        <f t="shared" si="134"/>
        <v>3.8812342324872268E-2</v>
      </c>
      <c r="AC240" s="109">
        <v>0</v>
      </c>
      <c r="AD240" s="110">
        <f>IF(D240 = D903,1,_xll.BDP(K240,$AD$12)*L240)</f>
        <v>1</v>
      </c>
      <c r="AE240" s="259">
        <f>AA240*AC240*T240/AD240 / AF903</f>
        <v>0</v>
      </c>
      <c r="AF240" s="68"/>
      <c r="AG240" s="64"/>
      <c r="AH240" s="56"/>
    </row>
    <row r="241" spans="1:34" x14ac:dyDescent="0.2">
      <c r="B241">
        <v>96</v>
      </c>
      <c r="C241" t="s">
        <v>605</v>
      </c>
      <c r="D241" t="str">
        <f>_xll.BDP(C241,$D$12)</f>
        <v>EUR</v>
      </c>
      <c r="E241" t="s">
        <v>629</v>
      </c>
      <c r="F241" s="99">
        <f>_xll.BDP(C241,$F$12)</f>
        <v>14.298</v>
      </c>
      <c r="G241" s="99">
        <f>_xll.BDP(C241,$G$12)</f>
        <v>14.036</v>
      </c>
      <c r="H241" s="100">
        <f t="shared" si="124"/>
        <v>-0.26200000000000045</v>
      </c>
      <c r="I241" s="101">
        <f t="shared" si="125"/>
        <v>-1.8324241152608789</v>
      </c>
      <c r="J241" s="102">
        <v>0</v>
      </c>
      <c r="K241" t="str">
        <f>CONCATENATE(D903,D241, " Curncy")</f>
        <v>EUREUR Curncy</v>
      </c>
      <c r="L241">
        <f>IF(D241 = D903,1,_xll.BDP(K241,$L$12))</f>
        <v>1</v>
      </c>
      <c r="M241" s="247">
        <f>IF(D241 = D903,1,_xll.BDP(K241,$M$12)*L241)</f>
        <v>1</v>
      </c>
      <c r="N241" s="104">
        <f t="shared" si="126"/>
        <v>0</v>
      </c>
      <c r="O241" s="253">
        <f>N241 / Y903</f>
        <v>0</v>
      </c>
      <c r="P241" s="140">
        <f t="shared" si="127"/>
        <v>0</v>
      </c>
      <c r="Q241" s="255">
        <f>P241 / Y903*100</f>
        <v>0</v>
      </c>
      <c r="R241" s="106">
        <f t="shared" si="128"/>
        <v>0</v>
      </c>
      <c r="S241" s="255">
        <f t="shared" si="129"/>
        <v>0</v>
      </c>
      <c r="T241">
        <f t="shared" si="130"/>
        <v>1</v>
      </c>
      <c r="U241">
        <v>0</v>
      </c>
      <c r="V241">
        <v>1</v>
      </c>
      <c r="W241" s="105">
        <f t="shared" si="131"/>
        <v>0</v>
      </c>
      <c r="X241" s="105">
        <f t="shared" si="132"/>
        <v>0</v>
      </c>
      <c r="Y241" s="65"/>
      <c r="Z241" s="107">
        <f>_xll.BDH(C241,$Z$12,$D$1,$D$1)</f>
        <v>14.183999999999999</v>
      </c>
      <c r="AA241" s="107">
        <f t="shared" si="133"/>
        <v>0.11400000000000077</v>
      </c>
      <c r="AB241" s="117">
        <f t="shared" si="134"/>
        <v>0.80372250423012392</v>
      </c>
      <c r="AC241" s="109">
        <v>0</v>
      </c>
      <c r="AD241" s="110">
        <f>IF(D241 = D903,1,_xll.BDP(K241,$AD$12)*L241)</f>
        <v>1</v>
      </c>
      <c r="AE241" s="259">
        <f>AA241*AC241*T241/AD241 / AF903</f>
        <v>0</v>
      </c>
      <c r="AF241" s="68"/>
      <c r="AG241" s="64"/>
      <c r="AH241" s="56"/>
    </row>
    <row r="242" spans="1:34" x14ac:dyDescent="0.2">
      <c r="B242">
        <v>20770</v>
      </c>
      <c r="C242" t="s">
        <v>1551</v>
      </c>
      <c r="D242" t="str">
        <f>_xll.BDP(C242,$D$12)</f>
        <v>EUR</v>
      </c>
      <c r="E242" t="s">
        <v>1552</v>
      </c>
      <c r="F242" s="99">
        <f>_xll.BDP(C242,$F$12)</f>
        <v>14.65</v>
      </c>
      <c r="G242" s="99">
        <f>_xll.BDP(C242,$G$12)</f>
        <v>14.571999999999999</v>
      </c>
      <c r="H242" s="100">
        <f t="shared" si="124"/>
        <v>-7.800000000000118E-2</v>
      </c>
      <c r="I242" s="101">
        <f t="shared" si="125"/>
        <v>-0.53242320819113431</v>
      </c>
      <c r="J242" s="102">
        <v>0</v>
      </c>
      <c r="K242" t="str">
        <f>CONCATENATE(D903,D242, " Curncy")</f>
        <v>EUREUR Curncy</v>
      </c>
      <c r="L242">
        <f>IF(D242 = D903,1,_xll.BDP(K242,$L$12))</f>
        <v>1</v>
      </c>
      <c r="M242" s="247">
        <f>IF(D242 = D903,1,_xll.BDP(K242,$M$12)*L242)</f>
        <v>1</v>
      </c>
      <c r="N242" s="104">
        <f t="shared" si="126"/>
        <v>0</v>
      </c>
      <c r="O242" s="253">
        <f>N242 / Y903</f>
        <v>0</v>
      </c>
      <c r="P242" s="140">
        <f t="shared" si="127"/>
        <v>0</v>
      </c>
      <c r="Q242" s="255">
        <f>P242 / Y903*100</f>
        <v>0</v>
      </c>
      <c r="R242" s="106">
        <f t="shared" si="128"/>
        <v>0</v>
      </c>
      <c r="S242" s="255">
        <f t="shared" si="129"/>
        <v>0</v>
      </c>
      <c r="T242">
        <f t="shared" si="130"/>
        <v>1</v>
      </c>
      <c r="U242">
        <v>0</v>
      </c>
      <c r="V242">
        <v>1</v>
      </c>
      <c r="W242" s="105">
        <f t="shared" si="131"/>
        <v>0</v>
      </c>
      <c r="X242" s="105">
        <f t="shared" si="132"/>
        <v>0</v>
      </c>
      <c r="Y242" s="65"/>
      <c r="Z242" s="107">
        <f>_xll.BDH(C242,$Z$12,$D$1,$D$1)</f>
        <v>14.654</v>
      </c>
      <c r="AA242" s="107">
        <f t="shared" si="133"/>
        <v>-3.9999999999995595E-3</v>
      </c>
      <c r="AB242" s="117">
        <f t="shared" si="134"/>
        <v>-2.7296301351163912E-2</v>
      </c>
      <c r="AC242" s="109">
        <v>0</v>
      </c>
      <c r="AD242" s="110">
        <f>IF(D242 = D903,1,_xll.BDP(K242,$AD$12)*L242)</f>
        <v>1</v>
      </c>
      <c r="AE242" s="259">
        <f>AA242*AC242*T242/AD242 / AF903</f>
        <v>0</v>
      </c>
      <c r="AF242" s="68"/>
      <c r="AG242" s="64"/>
      <c r="AH242" s="56"/>
    </row>
    <row r="243" spans="1:34" x14ac:dyDescent="0.2">
      <c r="B243">
        <v>2090</v>
      </c>
      <c r="C243" t="s">
        <v>608</v>
      </c>
      <c r="D243" t="str">
        <f>_xll.BDP(C243,$D$12)</f>
        <v>EUR</v>
      </c>
      <c r="E243" t="s">
        <v>632</v>
      </c>
      <c r="F243" s="99">
        <f>_xll.BDP(C243,$F$12)</f>
        <v>2.1585000000000001</v>
      </c>
      <c r="G243" s="99">
        <f>_xll.BDP(C243,$G$12)</f>
        <v>2.1305000000000001</v>
      </c>
      <c r="H243" s="100">
        <f t="shared" si="124"/>
        <v>-2.8000000000000025E-2</v>
      </c>
      <c r="I243" s="101">
        <f t="shared" si="125"/>
        <v>-1.2971971276349328</v>
      </c>
      <c r="J243" s="102">
        <v>0</v>
      </c>
      <c r="K243" t="str">
        <f>CONCATENATE(D903,D243, " Curncy")</f>
        <v>EUREUR Curncy</v>
      </c>
      <c r="L243">
        <f>IF(D243 = D903,1,_xll.BDP(K243,$L$12))</f>
        <v>1</v>
      </c>
      <c r="M243" s="247">
        <f>IF(D243 = D903,1,_xll.BDP(K243,$M$12)*L243)</f>
        <v>1</v>
      </c>
      <c r="N243" s="104">
        <f t="shared" si="126"/>
        <v>0</v>
      </c>
      <c r="O243" s="253">
        <f>N243 / Y903</f>
        <v>0</v>
      </c>
      <c r="P243" s="140">
        <f t="shared" si="127"/>
        <v>0</v>
      </c>
      <c r="Q243" s="255">
        <f>P243 / Y903*100</f>
        <v>0</v>
      </c>
      <c r="R243" s="106">
        <f t="shared" si="128"/>
        <v>0</v>
      </c>
      <c r="S243" s="255">
        <f t="shared" si="129"/>
        <v>0</v>
      </c>
      <c r="T243">
        <f t="shared" si="130"/>
        <v>1</v>
      </c>
      <c r="U243">
        <v>0</v>
      </c>
      <c r="V243">
        <v>1</v>
      </c>
      <c r="W243" s="105">
        <f t="shared" si="131"/>
        <v>0</v>
      </c>
      <c r="X243" s="105">
        <f t="shared" si="132"/>
        <v>0</v>
      </c>
      <c r="Y243" s="65"/>
      <c r="Z243" s="107">
        <f>_xll.BDH(C243,$Z$12,$D$1,$D$1)</f>
        <v>2.16</v>
      </c>
      <c r="AA243" s="107">
        <f t="shared" si="133"/>
        <v>-1.5000000000000568E-3</v>
      </c>
      <c r="AB243" s="117">
        <f t="shared" si="134"/>
        <v>-6.944444444444707E-2</v>
      </c>
      <c r="AC243" s="109">
        <v>0</v>
      </c>
      <c r="AD243" s="110">
        <f>IF(D243 = D903,1,_xll.BDP(K243,$AD$12)*L243)</f>
        <v>1</v>
      </c>
      <c r="AE243" s="259">
        <f>AA243*AC243*T243/AD243 / AF903</f>
        <v>0</v>
      </c>
      <c r="AF243" s="68"/>
      <c r="AG243" s="64"/>
      <c r="AH243" s="56"/>
    </row>
    <row r="244" spans="1:34" ht="12" customHeight="1" x14ac:dyDescent="0.2">
      <c r="B244">
        <v>33324</v>
      </c>
      <c r="C244" t="s">
        <v>1642</v>
      </c>
      <c r="D244" t="str">
        <f>_xll.BDP(C244,$D$12)</f>
        <v>EUR</v>
      </c>
      <c r="E244" t="s">
        <v>1643</v>
      </c>
      <c r="F244" s="99">
        <f>_xll.BDP(C244,$F$12)</f>
        <v>6.26</v>
      </c>
      <c r="G244" s="99">
        <f>_xll.BDP(C244,$G$12)</f>
        <v>6.3179999999999996</v>
      </c>
      <c r="H244" s="100">
        <f t="shared" si="124"/>
        <v>5.7999999999999829E-2</v>
      </c>
      <c r="I244" s="101">
        <f t="shared" si="125"/>
        <v>0.92651757188498141</v>
      </c>
      <c r="J244" s="102">
        <v>0</v>
      </c>
      <c r="K244" t="str">
        <f>CONCATENATE(D903,D244, " Curncy")</f>
        <v>EUREUR Curncy</v>
      </c>
      <c r="L244">
        <f>IF(D244 = D903,1,_xll.BDP(K244,$L$12))</f>
        <v>1</v>
      </c>
      <c r="M244" s="247">
        <f>IF(D244 = D903,1,_xll.BDP(K244,$M$12)*L244)</f>
        <v>1</v>
      </c>
      <c r="N244" s="104">
        <f t="shared" si="126"/>
        <v>0</v>
      </c>
      <c r="O244" s="253">
        <f>N244 / Y903</f>
        <v>0</v>
      </c>
      <c r="P244" s="140">
        <f t="shared" si="127"/>
        <v>0</v>
      </c>
      <c r="Q244" s="255">
        <f>P244 / Y903*100</f>
        <v>0</v>
      </c>
      <c r="R244" s="106">
        <f t="shared" si="128"/>
        <v>0</v>
      </c>
      <c r="S244" s="255">
        <f t="shared" si="129"/>
        <v>0</v>
      </c>
      <c r="T244">
        <f t="shared" si="130"/>
        <v>1</v>
      </c>
      <c r="U244">
        <v>0</v>
      </c>
      <c r="V244">
        <v>1</v>
      </c>
      <c r="W244" s="105">
        <f t="shared" si="131"/>
        <v>0</v>
      </c>
      <c r="X244" s="105">
        <f t="shared" si="132"/>
        <v>0</v>
      </c>
      <c r="Y244" s="141"/>
      <c r="Z244" s="107">
        <f>_xll.BDH(C244,$Z$12,$D$1,$D$1)</f>
        <v>6.2039999999999997</v>
      </c>
      <c r="AA244" s="107">
        <f t="shared" si="133"/>
        <v>5.600000000000005E-2</v>
      </c>
      <c r="AB244" s="117">
        <f t="shared" si="134"/>
        <v>0.90264345583494598</v>
      </c>
      <c r="AC244" s="109">
        <v>0</v>
      </c>
      <c r="AD244" s="110">
        <f>IF(D244 = D903,1,_xll.BDP(K244,$AD$12)*L244)</f>
        <v>1</v>
      </c>
      <c r="AE244" s="259">
        <f>AA244*AC244*T244/AD244 / AF903</f>
        <v>0</v>
      </c>
      <c r="AF244" s="142"/>
      <c r="AG244" s="64"/>
      <c r="AH244" s="56"/>
    </row>
    <row r="245" spans="1:34" x14ac:dyDescent="0.2">
      <c r="B245">
        <v>4315</v>
      </c>
      <c r="C245" t="s">
        <v>609</v>
      </c>
      <c r="D245" t="str">
        <f>_xll.BDP(C245,$D$12)</f>
        <v>EUR</v>
      </c>
      <c r="E245" t="s">
        <v>633</v>
      </c>
      <c r="F245" s="99">
        <f>_xll.BDP(C245,$F$12)</f>
        <v>1.04</v>
      </c>
      <c r="G245" s="99">
        <f>_xll.BDP(C245,$G$12)</f>
        <v>1.0145</v>
      </c>
      <c r="H245" s="100">
        <f t="shared" si="124"/>
        <v>-2.5500000000000078E-2</v>
      </c>
      <c r="I245" s="101">
        <f t="shared" si="125"/>
        <v>-2.4519230769230846</v>
      </c>
      <c r="J245" s="102">
        <v>0</v>
      </c>
      <c r="K245" t="str">
        <f>CONCATENATE(D903,D245, " Curncy")</f>
        <v>EUREUR Curncy</v>
      </c>
      <c r="L245">
        <f>IF(D245 = D903,1,_xll.BDP(K245,$L$12))</f>
        <v>1</v>
      </c>
      <c r="M245" s="247">
        <f>IF(D245 = D903,1,_xll.BDP(K245,$M$12)*L245)</f>
        <v>1</v>
      </c>
      <c r="N245" s="104">
        <f t="shared" si="126"/>
        <v>0</v>
      </c>
      <c r="O245" s="253">
        <f>N245 / Y903</f>
        <v>0</v>
      </c>
      <c r="P245" s="140">
        <f t="shared" si="127"/>
        <v>0</v>
      </c>
      <c r="Q245" s="255">
        <f>P245 / Y903*100</f>
        <v>0</v>
      </c>
      <c r="R245" s="106">
        <f t="shared" si="128"/>
        <v>0</v>
      </c>
      <c r="S245" s="255">
        <f t="shared" si="129"/>
        <v>0</v>
      </c>
      <c r="T245">
        <f t="shared" si="130"/>
        <v>1</v>
      </c>
      <c r="U245">
        <v>0</v>
      </c>
      <c r="V245">
        <v>1</v>
      </c>
      <c r="W245" s="105">
        <f t="shared" si="131"/>
        <v>0</v>
      </c>
      <c r="X245" s="105">
        <f t="shared" si="132"/>
        <v>0</v>
      </c>
      <c r="Y245" s="65"/>
      <c r="Z245" s="107">
        <f>_xll.BDH(C245,$Z$12,$D$1,$D$1)</f>
        <v>1.0465</v>
      </c>
      <c r="AA245" s="107">
        <f t="shared" si="133"/>
        <v>-6.4999999999999503E-3</v>
      </c>
      <c r="AB245" s="117">
        <f t="shared" si="134"/>
        <v>-0.62111801242235554</v>
      </c>
      <c r="AC245" s="109">
        <v>0</v>
      </c>
      <c r="AD245" s="110">
        <f>IF(D245 = D903,1,_xll.BDP(K245,$AD$12)*L245)</f>
        <v>1</v>
      </c>
      <c r="AE245" s="259">
        <f>AA245*AC245*T245/AD245 / AF903</f>
        <v>0</v>
      </c>
      <c r="AF245" s="68"/>
      <c r="AG245" s="64"/>
      <c r="AH245" s="56"/>
    </row>
    <row r="246" spans="1:34" x14ac:dyDescent="0.2">
      <c r="B246">
        <v>6885</v>
      </c>
      <c r="C246" t="s">
        <v>1210</v>
      </c>
      <c r="D246" t="str">
        <f>_xll.BDP(C246,$D$12)</f>
        <v>EUR</v>
      </c>
      <c r="E246" t="s">
        <v>1211</v>
      </c>
      <c r="F246" s="99">
        <f>_xll.BDP(C246,$F$12)</f>
        <v>1.3029999999999999</v>
      </c>
      <c r="G246" s="99">
        <f>_xll.BDP(C246,$G$12)</f>
        <v>1.2270000000000001</v>
      </c>
      <c r="H246" s="100">
        <f t="shared" si="124"/>
        <v>-7.5999999999999845E-2</v>
      </c>
      <c r="I246" s="101">
        <f t="shared" si="125"/>
        <v>-5.8326937835763513</v>
      </c>
      <c r="J246" s="102">
        <v>2145685</v>
      </c>
      <c r="K246" t="str">
        <f>CONCATENATE(D903,D246, " Curncy")</f>
        <v>EUREUR Curncy</v>
      </c>
      <c r="L246">
        <f>IF(D246 = D903,1,_xll.BDP(K246,$L$12))</f>
        <v>1</v>
      </c>
      <c r="M246" s="247">
        <f>IF(D246 = D903,1,_xll.BDP(K246,$M$12)*L246)</f>
        <v>1</v>
      </c>
      <c r="N246" s="104">
        <f t="shared" si="126"/>
        <v>-163072.05999999968</v>
      </c>
      <c r="O246" s="253">
        <f>N246 / Y903</f>
        <v>-5.019983101351821E-4</v>
      </c>
      <c r="P246" s="140">
        <f t="shared" si="127"/>
        <v>2632755.4950000001</v>
      </c>
      <c r="Q246" s="255">
        <f>P246 / Y903*100</f>
        <v>0.81046306123140743</v>
      </c>
      <c r="R246" s="106">
        <f t="shared" si="128"/>
        <v>0</v>
      </c>
      <c r="S246" s="255">
        <f t="shared" si="129"/>
        <v>0.81046306123140743</v>
      </c>
      <c r="T246">
        <f t="shared" si="130"/>
        <v>1</v>
      </c>
      <c r="U246">
        <v>0</v>
      </c>
      <c r="V246">
        <v>1</v>
      </c>
      <c r="W246" s="105">
        <f t="shared" si="131"/>
        <v>0</v>
      </c>
      <c r="X246" s="105">
        <f t="shared" si="132"/>
        <v>0</v>
      </c>
      <c r="Y246" s="141"/>
      <c r="Z246" s="107">
        <f>_xll.BDH(C246,$Z$12,$D$1,$D$1)</f>
        <v>1.2969999999999999</v>
      </c>
      <c r="AA246" s="107">
        <f t="shared" si="133"/>
        <v>6.0000000000000053E-3</v>
      </c>
      <c r="AB246" s="117">
        <f t="shared" si="134"/>
        <v>0.46260601387818084</v>
      </c>
      <c r="AC246" s="109">
        <v>2145685</v>
      </c>
      <c r="AD246" s="110">
        <f>IF(D246 = D903,1,_xll.BDP(K246,$AD$12)*L246)</f>
        <v>1</v>
      </c>
      <c r="AE246" s="259">
        <f>AA246*AC246*T246/AD246 / AF903</f>
        <v>3.9051416942192214E-5</v>
      </c>
      <c r="AF246" s="142"/>
      <c r="AG246" s="64"/>
      <c r="AH246" s="56"/>
    </row>
    <row r="247" spans="1:34" x14ac:dyDescent="0.2">
      <c r="B247">
        <v>4134</v>
      </c>
      <c r="C247" t="s">
        <v>610</v>
      </c>
      <c r="D247" t="str">
        <f>_xll.BDP(C247,$D$12)</f>
        <v>EUR</v>
      </c>
      <c r="E247" t="s">
        <v>634</v>
      </c>
      <c r="F247" s="99">
        <f>_xll.BDP(C247,$F$12)</f>
        <v>4.8630000000000004</v>
      </c>
      <c r="G247" s="99">
        <f>_xll.BDP(C247,$G$12)</f>
        <v>4.851</v>
      </c>
      <c r="H247" s="100">
        <f t="shared" si="124"/>
        <v>-1.2000000000000455E-2</v>
      </c>
      <c r="I247" s="101">
        <f t="shared" si="125"/>
        <v>-0.24676125848242758</v>
      </c>
      <c r="J247" s="102">
        <v>0</v>
      </c>
      <c r="K247" t="str">
        <f>CONCATENATE(D903,D247, " Curncy")</f>
        <v>EUREUR Curncy</v>
      </c>
      <c r="L247">
        <f>IF(D247 = D903,1,_xll.BDP(K247,$L$12))</f>
        <v>1</v>
      </c>
      <c r="M247" s="247">
        <f>IF(D247 = D903,1,_xll.BDP(K247,$M$12)*L247)</f>
        <v>1</v>
      </c>
      <c r="N247" s="104">
        <f t="shared" si="126"/>
        <v>0</v>
      </c>
      <c r="O247" s="253">
        <f>N247 / Y903</f>
        <v>0</v>
      </c>
      <c r="P247" s="140">
        <f t="shared" si="127"/>
        <v>0</v>
      </c>
      <c r="Q247" s="255">
        <f>P247 / Y903*100</f>
        <v>0</v>
      </c>
      <c r="R247" s="106">
        <f t="shared" si="128"/>
        <v>0</v>
      </c>
      <c r="S247" s="255">
        <f t="shared" si="129"/>
        <v>0</v>
      </c>
      <c r="T247">
        <f t="shared" si="130"/>
        <v>1</v>
      </c>
      <c r="U247">
        <v>0</v>
      </c>
      <c r="V247">
        <v>1</v>
      </c>
      <c r="W247" s="105">
        <f t="shared" si="131"/>
        <v>0</v>
      </c>
      <c r="X247" s="105">
        <f t="shared" si="132"/>
        <v>0</v>
      </c>
      <c r="Y247" s="65"/>
      <c r="Z247" s="107">
        <f>_xll.BDH(C247,$Z$12,$D$1,$D$1)</f>
        <v>4.8689999999999998</v>
      </c>
      <c r="AA247" s="107">
        <f t="shared" si="133"/>
        <v>-5.9999999999993392E-3</v>
      </c>
      <c r="AB247" s="117">
        <f t="shared" si="134"/>
        <v>-0.12322858903264201</v>
      </c>
      <c r="AC247" s="109">
        <v>0</v>
      </c>
      <c r="AD247" s="110">
        <f>IF(D247 = D903,1,_xll.BDP(K247,$AD$12)*L247)</f>
        <v>1</v>
      </c>
      <c r="AE247" s="259">
        <f>AA247*AC247*T247/AD247 / AF903</f>
        <v>0</v>
      </c>
      <c r="AF247" s="68"/>
      <c r="AG247" s="64"/>
      <c r="AH247" s="56"/>
    </row>
    <row r="248" spans="1:34" x14ac:dyDescent="0.2">
      <c r="B248">
        <v>933</v>
      </c>
      <c r="C248" t="s">
        <v>611</v>
      </c>
      <c r="D248" t="str">
        <f>_xll.BDP(C248,$D$12)</f>
        <v>EUR</v>
      </c>
      <c r="E248" t="s">
        <v>635</v>
      </c>
      <c r="F248" s="99">
        <f>_xll.BDP(C248,$F$12)</f>
        <v>0.22550000000000001</v>
      </c>
      <c r="G248" s="99">
        <f>_xll.BDP(C248,$G$12)</f>
        <v>0.22420000000000001</v>
      </c>
      <c r="H248" s="100">
        <f t="shared" si="124"/>
        <v>-1.2999999999999956E-3</v>
      </c>
      <c r="I248" s="101">
        <f t="shared" si="125"/>
        <v>-0.57649667405764771</v>
      </c>
      <c r="J248" s="102">
        <v>0</v>
      </c>
      <c r="K248" t="str">
        <f>CONCATENATE(D903,D248, " Curncy")</f>
        <v>EUREUR Curncy</v>
      </c>
      <c r="L248">
        <f>IF(D248 = D903,1,_xll.BDP(K248,$L$12))</f>
        <v>1</v>
      </c>
      <c r="M248" s="247">
        <f>IF(D248 = D903,1,_xll.BDP(K248,$M$12)*L248)</f>
        <v>1</v>
      </c>
      <c r="N248" s="104">
        <f t="shared" si="126"/>
        <v>0</v>
      </c>
      <c r="O248" s="253">
        <f>N248 / Y903</f>
        <v>0</v>
      </c>
      <c r="P248" s="140">
        <f t="shared" si="127"/>
        <v>0</v>
      </c>
      <c r="Q248" s="255">
        <f>P248 / Y903*100</f>
        <v>0</v>
      </c>
      <c r="R248" s="106">
        <f t="shared" si="128"/>
        <v>0</v>
      </c>
      <c r="S248" s="255">
        <f t="shared" si="129"/>
        <v>0</v>
      </c>
      <c r="T248">
        <f t="shared" si="130"/>
        <v>1</v>
      </c>
      <c r="U248">
        <v>0</v>
      </c>
      <c r="V248">
        <v>1</v>
      </c>
      <c r="W248" s="105">
        <f t="shared" si="131"/>
        <v>0</v>
      </c>
      <c r="X248" s="105">
        <f t="shared" si="132"/>
        <v>0</v>
      </c>
      <c r="Y248" s="65"/>
      <c r="Z248" s="107">
        <f>_xll.BDH(C248,$Z$12,$D$1,$D$1)</f>
        <v>0.22520000000000001</v>
      </c>
      <c r="AA248" s="107">
        <f t="shared" si="133"/>
        <v>2.9999999999999472E-4</v>
      </c>
      <c r="AB248" s="117">
        <f t="shared" si="134"/>
        <v>0.1332149200710456</v>
      </c>
      <c r="AC248" s="109">
        <v>0</v>
      </c>
      <c r="AD248" s="110">
        <f>IF(D248 = D903,1,_xll.BDP(K248,$AD$12)*L248)</f>
        <v>1</v>
      </c>
      <c r="AE248" s="259">
        <f>AA248*AC248*T248/AD248 / AF903</f>
        <v>0</v>
      </c>
      <c r="AF248" s="68"/>
      <c r="AG248" s="64"/>
      <c r="AH248" s="56"/>
    </row>
    <row r="249" spans="1:34" x14ac:dyDescent="0.2">
      <c r="B249">
        <v>10517</v>
      </c>
      <c r="C249" t="s">
        <v>612</v>
      </c>
      <c r="D249" t="str">
        <f>_xll.BDP(C249,$D$12)</f>
        <v>EUR</v>
      </c>
      <c r="E249" t="s">
        <v>636</v>
      </c>
      <c r="F249" s="99">
        <f>_xll.BDP(C249,$F$12)</f>
        <v>33.6</v>
      </c>
      <c r="G249" s="99">
        <f>_xll.BDP(C249,$G$12)</f>
        <v>33.72</v>
      </c>
      <c r="H249" s="100">
        <f t="shared" si="124"/>
        <v>0.11999999999999744</v>
      </c>
      <c r="I249" s="101">
        <f t="shared" si="125"/>
        <v>0.35714285714284949</v>
      </c>
      <c r="J249" s="102">
        <v>0</v>
      </c>
      <c r="K249" t="str">
        <f>CONCATENATE(D903,D249, " Curncy")</f>
        <v>EUREUR Curncy</v>
      </c>
      <c r="L249">
        <f>IF(D249 = D903,1,_xll.BDP(K249,$L$12))</f>
        <v>1</v>
      </c>
      <c r="M249" s="247">
        <f>IF(D249 = D903,1,_xll.BDP(K249,$M$12)*L249)</f>
        <v>1</v>
      </c>
      <c r="N249" s="104">
        <f t="shared" si="126"/>
        <v>0</v>
      </c>
      <c r="O249" s="253">
        <f>N249 / Y903</f>
        <v>0</v>
      </c>
      <c r="P249" s="140">
        <f t="shared" si="127"/>
        <v>0</v>
      </c>
      <c r="Q249" s="255">
        <f>P249 / Y903*100</f>
        <v>0</v>
      </c>
      <c r="R249" s="106">
        <f t="shared" si="128"/>
        <v>0</v>
      </c>
      <c r="S249" s="255">
        <f t="shared" si="129"/>
        <v>0</v>
      </c>
      <c r="T249">
        <f t="shared" si="130"/>
        <v>1</v>
      </c>
      <c r="U249">
        <v>0</v>
      </c>
      <c r="V249">
        <v>1</v>
      </c>
      <c r="W249" s="105">
        <f t="shared" si="131"/>
        <v>0</v>
      </c>
      <c r="X249" s="105">
        <f t="shared" si="132"/>
        <v>0</v>
      </c>
      <c r="Y249" s="65"/>
      <c r="Z249" s="107">
        <f>_xll.BDH(C249,$Z$12,$D$1,$D$1)</f>
        <v>34.5</v>
      </c>
      <c r="AA249" s="107">
        <f t="shared" si="133"/>
        <v>-0.89999999999999858</v>
      </c>
      <c r="AB249" s="117">
        <f t="shared" si="134"/>
        <v>-2.6086956521739091</v>
      </c>
      <c r="AC249" s="109">
        <v>0</v>
      </c>
      <c r="AD249" s="110">
        <f>IF(D249 = D903,1,_xll.BDP(K249,$AD$12)*L249)</f>
        <v>1</v>
      </c>
      <c r="AE249" s="259">
        <f>AA249*AC249*T249/AD249 / AF903</f>
        <v>0</v>
      </c>
      <c r="AF249" s="68"/>
      <c r="AG249" s="64"/>
      <c r="AH249" s="56"/>
    </row>
    <row r="250" spans="1:34" x14ac:dyDescent="0.2">
      <c r="B250">
        <v>1620</v>
      </c>
      <c r="C250" t="s">
        <v>613</v>
      </c>
      <c r="D250" t="str">
        <f>_xll.BDP(C250,$D$12)</f>
        <v>EUR</v>
      </c>
      <c r="E250" t="s">
        <v>637</v>
      </c>
      <c r="F250" s="99">
        <f>_xll.BDP(C250,$F$12)</f>
        <v>13.124000000000001</v>
      </c>
      <c r="G250" s="99">
        <f>_xll.BDP(C250,$G$12)</f>
        <v>13.18</v>
      </c>
      <c r="H250" s="100">
        <f t="shared" si="124"/>
        <v>5.5999999999999162E-2</v>
      </c>
      <c r="I250" s="101">
        <f t="shared" si="125"/>
        <v>0.42669917708015209</v>
      </c>
      <c r="J250" s="102">
        <v>0</v>
      </c>
      <c r="K250" t="str">
        <f>CONCATENATE(D903,D250, " Curncy")</f>
        <v>EUREUR Curncy</v>
      </c>
      <c r="L250">
        <f>IF(D250 = D903,1,_xll.BDP(K250,$L$12))</f>
        <v>1</v>
      </c>
      <c r="M250" s="247">
        <f>IF(D250 = D903,1,_xll.BDP(K250,$M$12)*L250)</f>
        <v>1</v>
      </c>
      <c r="N250" s="104">
        <f t="shared" si="126"/>
        <v>0</v>
      </c>
      <c r="O250" s="253">
        <f>N250 / Y903</f>
        <v>0</v>
      </c>
      <c r="P250" s="140">
        <f t="shared" si="127"/>
        <v>0</v>
      </c>
      <c r="Q250" s="255">
        <f>P250 / Y903*100</f>
        <v>0</v>
      </c>
      <c r="R250" s="106">
        <f t="shared" si="128"/>
        <v>0</v>
      </c>
      <c r="S250" s="255">
        <f t="shared" si="129"/>
        <v>0</v>
      </c>
      <c r="T250">
        <f t="shared" si="130"/>
        <v>1</v>
      </c>
      <c r="U250">
        <v>0</v>
      </c>
      <c r="V250">
        <v>1</v>
      </c>
      <c r="W250" s="105">
        <f t="shared" si="131"/>
        <v>0</v>
      </c>
      <c r="X250" s="105">
        <f t="shared" si="132"/>
        <v>0</v>
      </c>
      <c r="Y250" s="65"/>
      <c r="Z250" s="107">
        <f>_xll.BDH(C250,$Z$12,$D$1,$D$1)</f>
        <v>13.34</v>
      </c>
      <c r="AA250" s="107">
        <f t="shared" si="133"/>
        <v>-0.2159999999999993</v>
      </c>
      <c r="AB250" s="117">
        <f t="shared" si="134"/>
        <v>-1.619190404797596</v>
      </c>
      <c r="AC250" s="109">
        <v>0</v>
      </c>
      <c r="AD250" s="110">
        <f>IF(D250 = D903,1,_xll.BDP(K250,$AD$12)*L250)</f>
        <v>1</v>
      </c>
      <c r="AE250" s="259">
        <f>AA250*AC250*T250/AD250 / AF903</f>
        <v>0</v>
      </c>
      <c r="AF250" s="68"/>
      <c r="AG250" s="64"/>
      <c r="AH250" s="56"/>
    </row>
    <row r="251" spans="1:34" x14ac:dyDescent="0.2">
      <c r="A251" s="158" t="s">
        <v>1468</v>
      </c>
      <c r="B251" s="158"/>
      <c r="C251" s="158"/>
      <c r="D251" s="158"/>
      <c r="E251" s="158" t="s">
        <v>130</v>
      </c>
      <c r="F251" s="159"/>
      <c r="G251" s="159"/>
      <c r="H251" s="160"/>
      <c r="I251" s="161"/>
      <c r="J251" s="162"/>
      <c r="K251" s="158"/>
      <c r="L251" s="158"/>
      <c r="M251" s="249"/>
      <c r="N251" s="163">
        <f t="shared" ref="N251:S251" si="135" xml:space="preserve"> SUM(N231:N250)</f>
        <v>-184326.86999999982</v>
      </c>
      <c r="O251" s="266">
        <f t="shared" si="135"/>
        <v>-5.6742876279668923E-4</v>
      </c>
      <c r="P251" s="164">
        <f t="shared" si="135"/>
        <v>-41.994999999646097</v>
      </c>
      <c r="Q251" s="256">
        <f t="shared" si="135"/>
        <v>-1.2927670769657951E-5</v>
      </c>
      <c r="R251" s="244">
        <f t="shared" si="135"/>
        <v>-0.950875341914584</v>
      </c>
      <c r="S251" s="256">
        <f t="shared" si="135"/>
        <v>0.95086241424381435</v>
      </c>
      <c r="T251" s="158"/>
      <c r="U251" s="158"/>
      <c r="V251" s="158"/>
      <c r="W251" s="245">
        <f xml:space="preserve"> SUM(W231:W250)</f>
        <v>0</v>
      </c>
      <c r="X251" s="245">
        <f xml:space="preserve"> SUM(X231:X250)</f>
        <v>0</v>
      </c>
      <c r="Y251" s="158"/>
      <c r="Z251" s="165"/>
      <c r="AA251" s="165"/>
      <c r="AB251" s="166"/>
      <c r="AC251" s="167"/>
      <c r="AD251" s="168"/>
      <c r="AE251" s="268">
        <f xml:space="preserve"> SUM(AE231:AE250)</f>
        <v>-1.3355749546638349E-7</v>
      </c>
      <c r="AF251" s="263"/>
      <c r="AG251" s="64"/>
      <c r="AH251" s="56"/>
    </row>
    <row r="252" spans="1:34" x14ac:dyDescent="0.2">
      <c r="B252" s="27"/>
      <c r="C252" s="42"/>
      <c r="F252" s="31"/>
      <c r="G252" s="31"/>
      <c r="H252" s="32"/>
      <c r="I252" s="35"/>
      <c r="J252" s="16"/>
      <c r="K252" s="27"/>
      <c r="L252" s="27"/>
      <c r="M252" s="273"/>
      <c r="N252" s="83"/>
      <c r="O252" s="278"/>
      <c r="P252" s="33"/>
      <c r="Q252" s="280"/>
      <c r="R252" s="84"/>
      <c r="S252" s="286"/>
      <c r="T252" s="22"/>
      <c r="W252" s="44"/>
      <c r="X252" s="44"/>
      <c r="Y252" s="65"/>
      <c r="Z252" s="59"/>
      <c r="AA252" s="58"/>
      <c r="AB252" s="51"/>
      <c r="AC252" s="50"/>
      <c r="AD252" s="52"/>
      <c r="AE252" s="288"/>
      <c r="AF252" s="68"/>
      <c r="AG252" s="64"/>
      <c r="AH252" s="56"/>
    </row>
    <row r="253" spans="1:34" x14ac:dyDescent="0.2">
      <c r="C253" t="s">
        <v>502</v>
      </c>
      <c r="D253" t="str">
        <f>_xll.BDP(C253,$D$12)</f>
        <v>JPY</v>
      </c>
      <c r="E253" t="str">
        <f>_xll.BDP(C253,$E$12)</f>
        <v>NIKKEI 225  (OSE) Dec22</v>
      </c>
      <c r="F253" s="99">
        <f>_xll.BDP(C253,$F$12)</f>
        <v>28160</v>
      </c>
      <c r="G253" s="99">
        <f>_xll.BDP(C253,$G$12)</f>
        <v>28270</v>
      </c>
      <c r="H253" s="100">
        <f t="shared" ref="H253:H284" si="136">IF(OR(OR(G253="#N/A N/A",G253="#N/A Real Time"),OR(F253="#N/A N/A",F253="#N/A Real Time")),0,  G253 - F253)</f>
        <v>110</v>
      </c>
      <c r="I253" s="101">
        <f t="shared" ref="I253:I284" si="137">IF(OR(F253=0,F253="#N/A N/A"),0,H253 / F253*100)</f>
        <v>0.390625</v>
      </c>
      <c r="J253" s="102">
        <v>0</v>
      </c>
      <c r="K253" t="str">
        <f>CONCATENATE(D903,D253, " Curncy")</f>
        <v>EURJPY Curncy</v>
      </c>
      <c r="L253">
        <f>IF(D253 = D903,1,_xll.BDP(K253,$L$12))</f>
        <v>1</v>
      </c>
      <c r="M253" s="247">
        <f>IF(D253 = D903,1,_xll.BDP(K253,$M$12)*L253)</f>
        <v>144.47</v>
      </c>
      <c r="N253" s="104">
        <f t="shared" ref="N253:N284" si="138">H253*J253*T253/M253</f>
        <v>0</v>
      </c>
      <c r="O253" s="253">
        <f>N253 / Y903</f>
        <v>0</v>
      </c>
      <c r="P253" s="140">
        <f t="shared" ref="P253:P284" si="139">IF(OR(OR(J253=0,G253 = "#N/A N/A"),G253="#N/A Real Time"),0,G253*J253*T253/M253)</f>
        <v>0</v>
      </c>
      <c r="Q253" s="255">
        <f>P253 / Y903*100</f>
        <v>0</v>
      </c>
      <c r="R253" s="106">
        <f t="shared" ref="R253:R284" si="140">IF(Q253&lt;0,Q253,0)</f>
        <v>0</v>
      </c>
      <c r="S253" s="255">
        <f t="shared" ref="S253:S284" si="141">IF(Q253&gt;0,Q253,0)</f>
        <v>0</v>
      </c>
      <c r="T253">
        <f t="shared" ref="T253:T284" si="142">IF(EXACT(D253,UPPER(D253)),1,0.01)/V253</f>
        <v>1</v>
      </c>
      <c r="U253">
        <v>3</v>
      </c>
      <c r="V253">
        <v>1</v>
      </c>
      <c r="W253" s="105">
        <f t="shared" ref="W253:W284" si="143">IF(AND(Q253&lt;0,O253&gt;0),O253,0)</f>
        <v>0</v>
      </c>
      <c r="X253" s="105">
        <f t="shared" ref="X253:X284" si="144">IF(AND(Q253&gt;0,O253&gt;0),O253,0)</f>
        <v>0</v>
      </c>
      <c r="Y253" s="65"/>
      <c r="Z253" s="107">
        <f>_xll.BDH(C253,$Z$12,$D$1,$D$1)</f>
        <v>28370</v>
      </c>
      <c r="AA253" s="107">
        <f t="shared" ref="AA253:AA284" si="145">IF(OR(OR(F253="#N/A N/A",F253="#N/A Real Time"),OR(Z253="#N/A N/A",Z253="#N/A Real Time")),0,  F253 - Z253)</f>
        <v>-210</v>
      </c>
      <c r="AB253" s="117">
        <f t="shared" ref="AB253:AB284" si="146">IF(OR(Z253=0,Z253="#N/A N/A"),0,AA253 / Z253*100)</f>
        <v>-0.74021854071201976</v>
      </c>
      <c r="AC253" s="109">
        <v>0</v>
      </c>
      <c r="AD253" s="110">
        <f>IF(D253 = D903,1,_xll.BDP(K253,$AD$12)*L253)</f>
        <v>144.58000000000001</v>
      </c>
      <c r="AE253" s="259">
        <f>AA253*AC253*T253/AD253 / AF903</f>
        <v>0</v>
      </c>
      <c r="AF253" s="68"/>
      <c r="AG253" s="64"/>
      <c r="AH253" s="56"/>
    </row>
    <row r="254" spans="1:34" x14ac:dyDescent="0.2">
      <c r="B254">
        <v>22362</v>
      </c>
      <c r="C254" t="s">
        <v>644</v>
      </c>
      <c r="D254" t="str">
        <f>_xll.BDP(C254,$D$12)</f>
        <v>JPY</v>
      </c>
      <c r="E254" t="s">
        <v>692</v>
      </c>
      <c r="F254" s="99">
        <f>_xll.BDP(C254,$F$12)</f>
        <v>7010</v>
      </c>
      <c r="G254" s="99">
        <f>_xll.BDP(C254,$G$12)</f>
        <v>6970</v>
      </c>
      <c r="H254" s="100">
        <f t="shared" si="136"/>
        <v>-40</v>
      </c>
      <c r="I254" s="101">
        <f t="shared" si="137"/>
        <v>-0.57061340941512129</v>
      </c>
      <c r="J254" s="102">
        <v>0</v>
      </c>
      <c r="K254" t="str">
        <f>CONCATENATE(D903,D254, " Curncy")</f>
        <v>EURJPY Curncy</v>
      </c>
      <c r="L254">
        <f>IF(D254 = D903,1,_xll.BDP(K254,$L$12))</f>
        <v>1</v>
      </c>
      <c r="M254" s="247">
        <f>IF(D254 = D903,1,_xll.BDP(K254,$M$12)*L254)</f>
        <v>144.47</v>
      </c>
      <c r="N254" s="104">
        <f t="shared" si="138"/>
        <v>0</v>
      </c>
      <c r="O254" s="253">
        <f>N254 / Y903</f>
        <v>0</v>
      </c>
      <c r="P254" s="140">
        <f t="shared" si="139"/>
        <v>0</v>
      </c>
      <c r="Q254" s="255">
        <f>P254 / Y903*100</f>
        <v>0</v>
      </c>
      <c r="R254" s="106">
        <f t="shared" si="140"/>
        <v>0</v>
      </c>
      <c r="S254" s="255">
        <f t="shared" si="141"/>
        <v>0</v>
      </c>
      <c r="T254">
        <f t="shared" si="142"/>
        <v>1</v>
      </c>
      <c r="U254">
        <v>0</v>
      </c>
      <c r="V254">
        <v>1</v>
      </c>
      <c r="W254" s="105">
        <f t="shared" si="143"/>
        <v>0</v>
      </c>
      <c r="X254" s="105">
        <f t="shared" si="144"/>
        <v>0</v>
      </c>
      <c r="Y254" s="65"/>
      <c r="Z254" s="107">
        <f>_xll.BDH(C254,$Z$12,$D$1,$D$1)</f>
        <v>7020</v>
      </c>
      <c r="AA254" s="107">
        <f t="shared" si="145"/>
        <v>-10</v>
      </c>
      <c r="AB254" s="117">
        <f t="shared" si="146"/>
        <v>-0.14245014245014245</v>
      </c>
      <c r="AC254" s="109">
        <v>0</v>
      </c>
      <c r="AD254" s="110">
        <f>IF(D254 = D903,1,_xll.BDP(K254,$AD$12)*L254)</f>
        <v>144.58000000000001</v>
      </c>
      <c r="AE254" s="259">
        <f>AA254*AC254*T254/AD254 / AF903</f>
        <v>0</v>
      </c>
      <c r="AF254" s="68"/>
      <c r="AG254" s="64"/>
      <c r="AH254" s="56"/>
    </row>
    <row r="255" spans="1:34" x14ac:dyDescent="0.2">
      <c r="B255">
        <v>27327</v>
      </c>
      <c r="C255" t="s">
        <v>645</v>
      </c>
      <c r="D255" t="str">
        <f>_xll.BDP(C255,$D$12)</f>
        <v>JPY</v>
      </c>
      <c r="E255" t="s">
        <v>693</v>
      </c>
      <c r="F255" s="99">
        <f>_xll.BDP(C255,$F$12)</f>
        <v>9310</v>
      </c>
      <c r="G255" s="99">
        <f>_xll.BDP(C255,$G$12)</f>
        <v>9260</v>
      </c>
      <c r="H255" s="100">
        <f t="shared" si="136"/>
        <v>-50</v>
      </c>
      <c r="I255" s="101">
        <f t="shared" si="137"/>
        <v>-0.53705692803437166</v>
      </c>
      <c r="J255" s="102">
        <v>0</v>
      </c>
      <c r="K255" t="str">
        <f>CONCATENATE(D903,D255, " Curncy")</f>
        <v>EURJPY Curncy</v>
      </c>
      <c r="L255">
        <f>IF(D255 = D903,1,_xll.BDP(K255,$L$12))</f>
        <v>1</v>
      </c>
      <c r="M255" s="247">
        <f>IF(D255 = D903,1,_xll.BDP(K255,$M$12)*L255)</f>
        <v>144.47</v>
      </c>
      <c r="N255" s="104">
        <f t="shared" si="138"/>
        <v>0</v>
      </c>
      <c r="O255" s="253">
        <f>N255 / Y903</f>
        <v>0</v>
      </c>
      <c r="P255" s="140">
        <f t="shared" si="139"/>
        <v>0</v>
      </c>
      <c r="Q255" s="255">
        <f>P255 / Y903*100</f>
        <v>0</v>
      </c>
      <c r="R255" s="106">
        <f t="shared" si="140"/>
        <v>0</v>
      </c>
      <c r="S255" s="255">
        <f t="shared" si="141"/>
        <v>0</v>
      </c>
      <c r="T255">
        <f t="shared" si="142"/>
        <v>1</v>
      </c>
      <c r="U255">
        <v>0</v>
      </c>
      <c r="V255">
        <v>1</v>
      </c>
      <c r="W255" s="105">
        <f t="shared" si="143"/>
        <v>0</v>
      </c>
      <c r="X255" s="105">
        <f t="shared" si="144"/>
        <v>0</v>
      </c>
      <c r="Y255" s="65"/>
      <c r="Z255" s="107">
        <f>_xll.BDH(C255,$Z$12,$D$1,$D$1)</f>
        <v>9400</v>
      </c>
      <c r="AA255" s="107">
        <f t="shared" si="145"/>
        <v>-90</v>
      </c>
      <c r="AB255" s="117">
        <f t="shared" si="146"/>
        <v>-0.95744680851063824</v>
      </c>
      <c r="AC255" s="109">
        <v>0</v>
      </c>
      <c r="AD255" s="110">
        <f>IF(D255 = D903,1,_xll.BDP(K255,$AD$12)*L255)</f>
        <v>144.58000000000001</v>
      </c>
      <c r="AE255" s="259">
        <f>AA255*AC255*T255/AD255 / AF903</f>
        <v>0</v>
      </c>
      <c r="AF255" s="68"/>
      <c r="AG255" s="64"/>
      <c r="AH255" s="56"/>
    </row>
    <row r="256" spans="1:34" x14ac:dyDescent="0.2">
      <c r="B256">
        <v>20313</v>
      </c>
      <c r="C256" t="s">
        <v>646</v>
      </c>
      <c r="D256" t="str">
        <f>_xll.BDP(C256,$D$12)</f>
        <v>JPY</v>
      </c>
      <c r="E256" t="s">
        <v>694</v>
      </c>
      <c r="F256" s="99">
        <f>_xll.BDP(C256,$F$12)</f>
        <v>1111</v>
      </c>
      <c r="G256" s="99">
        <f>_xll.BDP(C256,$G$12)</f>
        <v>1111</v>
      </c>
      <c r="H256" s="100">
        <f t="shared" si="136"/>
        <v>0</v>
      </c>
      <c r="I256" s="101">
        <f t="shared" si="137"/>
        <v>0</v>
      </c>
      <c r="J256" s="102">
        <v>0</v>
      </c>
      <c r="K256" t="str">
        <f>CONCATENATE(D903,D256, " Curncy")</f>
        <v>EURJPY Curncy</v>
      </c>
      <c r="L256">
        <f>IF(D256 = D903,1,_xll.BDP(K256,$L$12))</f>
        <v>1</v>
      </c>
      <c r="M256" s="247">
        <f>IF(D256 = D903,1,_xll.BDP(K256,$M$12)*L256)</f>
        <v>144.47</v>
      </c>
      <c r="N256" s="104">
        <f t="shared" si="138"/>
        <v>0</v>
      </c>
      <c r="O256" s="253">
        <f>N256 / Y903</f>
        <v>0</v>
      </c>
      <c r="P256" s="140">
        <f t="shared" si="139"/>
        <v>0</v>
      </c>
      <c r="Q256" s="255">
        <f>P256 / Y903*100</f>
        <v>0</v>
      </c>
      <c r="R256" s="106">
        <f t="shared" si="140"/>
        <v>0</v>
      </c>
      <c r="S256" s="255">
        <f t="shared" si="141"/>
        <v>0</v>
      </c>
      <c r="T256">
        <f t="shared" si="142"/>
        <v>1</v>
      </c>
      <c r="U256">
        <v>0</v>
      </c>
      <c r="V256">
        <v>1</v>
      </c>
      <c r="W256" s="105">
        <f t="shared" si="143"/>
        <v>0</v>
      </c>
      <c r="X256" s="105">
        <f t="shared" si="144"/>
        <v>0</v>
      </c>
      <c r="Y256" s="65"/>
      <c r="Z256" s="107">
        <f>_xll.BDH(C256,$Z$12,$D$1,$D$1)</f>
        <v>1116</v>
      </c>
      <c r="AA256" s="107">
        <f t="shared" si="145"/>
        <v>-5</v>
      </c>
      <c r="AB256" s="117">
        <f t="shared" si="146"/>
        <v>-0.4480286738351254</v>
      </c>
      <c r="AC256" s="109">
        <v>0</v>
      </c>
      <c r="AD256" s="110">
        <f>IF(D256 = D903,1,_xll.BDP(K256,$AD$12)*L256)</f>
        <v>144.58000000000001</v>
      </c>
      <c r="AE256" s="259">
        <f>AA256*AC256*T256/AD256 / AF903</f>
        <v>0</v>
      </c>
      <c r="AF256" s="68"/>
      <c r="AG256" s="64"/>
      <c r="AH256" s="56"/>
    </row>
    <row r="257" spans="2:34" ht="12" customHeight="1" x14ac:dyDescent="0.2">
      <c r="B257">
        <v>34341</v>
      </c>
      <c r="C257" t="s">
        <v>1795</v>
      </c>
      <c r="D257" t="str">
        <f>_xll.BDP(C257,$D$12)</f>
        <v>JPY</v>
      </c>
      <c r="E257" t="s">
        <v>1796</v>
      </c>
      <c r="F257" s="99">
        <f>_xll.BDP(C257,$F$12)</f>
        <v>11050</v>
      </c>
      <c r="G257" s="99">
        <f>_xll.BDP(C257,$G$12)</f>
        <v>10650</v>
      </c>
      <c r="H257" s="100">
        <f t="shared" si="136"/>
        <v>-400</v>
      </c>
      <c r="I257" s="101">
        <f t="shared" si="137"/>
        <v>-3.6199095022624439</v>
      </c>
      <c r="J257" s="102">
        <v>13300</v>
      </c>
      <c r="K257" t="str">
        <f>CONCATENATE(D903,D257, " Curncy")</f>
        <v>EURJPY Curncy</v>
      </c>
      <c r="L257">
        <f>IF(D257 = D903,1,_xll.BDP(K257,$L$12))</f>
        <v>1</v>
      </c>
      <c r="M257" s="247">
        <f>IF(D257 = D903,1,_xll.BDP(K257,$M$12)*L257)</f>
        <v>144.47</v>
      </c>
      <c r="N257" s="104">
        <f t="shared" si="138"/>
        <v>-36824.254170416003</v>
      </c>
      <c r="O257" s="253">
        <f>N257 / Y903</f>
        <v>-1.133591699616556E-4</v>
      </c>
      <c r="P257" s="140">
        <f t="shared" si="139"/>
        <v>980445.76728732605</v>
      </c>
      <c r="Q257" s="255">
        <f>P257 / Y903*100</f>
        <v>0.30181879002290801</v>
      </c>
      <c r="R257" s="106">
        <f t="shared" si="140"/>
        <v>0</v>
      </c>
      <c r="S257" s="255">
        <f t="shared" si="141"/>
        <v>0.30181879002290801</v>
      </c>
      <c r="T257">
        <f t="shared" si="142"/>
        <v>1</v>
      </c>
      <c r="U257">
        <v>0</v>
      </c>
      <c r="V257">
        <v>1</v>
      </c>
      <c r="W257" s="105">
        <f t="shared" si="143"/>
        <v>0</v>
      </c>
      <c r="X257" s="105">
        <f t="shared" si="144"/>
        <v>0</v>
      </c>
      <c r="Z257" s="107">
        <f>_xll.BDH(C257,$Z$12,$D$1,$D$1)</f>
        <v>11180</v>
      </c>
      <c r="AA257" s="107">
        <f t="shared" si="145"/>
        <v>-130</v>
      </c>
      <c r="AB257" s="117">
        <f t="shared" si="146"/>
        <v>-1.1627906976744187</v>
      </c>
      <c r="AC257" s="109">
        <v>13300</v>
      </c>
      <c r="AD257" s="110">
        <f>IF(D257 = D903,1,_xll.BDP(K257,$AD$12)*L257)</f>
        <v>144.58000000000001</v>
      </c>
      <c r="AE257" s="259">
        <f>AA257*AC257*T257/AD257 / AF903</f>
        <v>-3.6274910848958498E-5</v>
      </c>
      <c r="AF257" s="111"/>
      <c r="AG257" s="64"/>
      <c r="AH257" s="56"/>
    </row>
    <row r="258" spans="2:34" x14ac:dyDescent="0.2">
      <c r="B258">
        <v>1595</v>
      </c>
      <c r="C258" t="s">
        <v>129</v>
      </c>
      <c r="D258" t="str">
        <f>_xll.BDP(C258,$D$12)</f>
        <v>JPY</v>
      </c>
      <c r="E258" t="s">
        <v>286</v>
      </c>
      <c r="F258" s="99">
        <f>_xll.BDP(C258,$F$12)</f>
        <v>1094</v>
      </c>
      <c r="G258" s="99">
        <f>_xll.BDP(C258,$G$12)</f>
        <v>1098</v>
      </c>
      <c r="H258" s="100">
        <f t="shared" si="136"/>
        <v>4</v>
      </c>
      <c r="I258" s="101">
        <f t="shared" si="137"/>
        <v>0.3656307129798903</v>
      </c>
      <c r="J258" s="102">
        <v>0</v>
      </c>
      <c r="K258" t="str">
        <f>CONCATENATE(D903,D258, " Curncy")</f>
        <v>EURJPY Curncy</v>
      </c>
      <c r="L258">
        <f>IF(D258 = D903,1,_xll.BDP(K258,$L$12))</f>
        <v>1</v>
      </c>
      <c r="M258" s="247">
        <f>IF(D258 = D903,1,_xll.BDP(K258,$M$12)*L258)</f>
        <v>144.47</v>
      </c>
      <c r="N258" s="104">
        <f t="shared" si="138"/>
        <v>0</v>
      </c>
      <c r="O258" s="253">
        <f>N258 / Y903</f>
        <v>0</v>
      </c>
      <c r="P258" s="140">
        <f t="shared" si="139"/>
        <v>0</v>
      </c>
      <c r="Q258" s="255">
        <f>P258 / Y903*100</f>
        <v>0</v>
      </c>
      <c r="R258" s="106">
        <f t="shared" si="140"/>
        <v>0</v>
      </c>
      <c r="S258" s="255">
        <f t="shared" si="141"/>
        <v>0</v>
      </c>
      <c r="T258">
        <f t="shared" si="142"/>
        <v>1</v>
      </c>
      <c r="U258">
        <v>0</v>
      </c>
      <c r="V258">
        <v>1</v>
      </c>
      <c r="W258" s="105">
        <f t="shared" si="143"/>
        <v>0</v>
      </c>
      <c r="X258" s="105">
        <f t="shared" si="144"/>
        <v>0</v>
      </c>
      <c r="Y258" s="65"/>
      <c r="Z258" s="107">
        <f>_xll.BDH(C258,$Z$12,$D$1,$D$1)</f>
        <v>1053</v>
      </c>
      <c r="AA258" s="107">
        <f t="shared" si="145"/>
        <v>41</v>
      </c>
      <c r="AB258" s="117">
        <f t="shared" si="146"/>
        <v>3.8936372269705601</v>
      </c>
      <c r="AC258" s="109">
        <v>0</v>
      </c>
      <c r="AD258" s="110">
        <f>IF(D258 = D903,1,_xll.BDP(K258,$AD$12)*L258)</f>
        <v>144.58000000000001</v>
      </c>
      <c r="AE258" s="259">
        <f>AA258*AC258*T258/AD258 / AF903</f>
        <v>0</v>
      </c>
      <c r="AF258" s="68"/>
      <c r="AG258" s="64"/>
      <c r="AH258" s="56"/>
    </row>
    <row r="259" spans="2:34" x14ac:dyDescent="0.2">
      <c r="B259">
        <v>24432</v>
      </c>
      <c r="C259" t="s">
        <v>651</v>
      </c>
      <c r="D259" t="str">
        <f>_xll.BDP(C259,$D$12)</f>
        <v>JPY</v>
      </c>
      <c r="E259" t="s">
        <v>696</v>
      </c>
      <c r="F259" s="99">
        <f>_xll.BDP(C259,$F$12)</f>
        <v>7110</v>
      </c>
      <c r="G259" s="99">
        <f>_xll.BDP(C259,$G$12)</f>
        <v>7130</v>
      </c>
      <c r="H259" s="100">
        <f t="shared" si="136"/>
        <v>20</v>
      </c>
      <c r="I259" s="101">
        <f t="shared" si="137"/>
        <v>0.28129395218002812</v>
      </c>
      <c r="J259" s="102">
        <v>0</v>
      </c>
      <c r="K259" t="str">
        <f>CONCATENATE(D903,D259, " Curncy")</f>
        <v>EURJPY Curncy</v>
      </c>
      <c r="L259">
        <f>IF(D259 = D903,1,_xll.BDP(K259,$L$12))</f>
        <v>1</v>
      </c>
      <c r="M259" s="247">
        <f>IF(D259 = D903,1,_xll.BDP(K259,$M$12)*L259)</f>
        <v>144.47</v>
      </c>
      <c r="N259" s="104">
        <f t="shared" si="138"/>
        <v>0</v>
      </c>
      <c r="O259" s="253">
        <f>N259 / Y903</f>
        <v>0</v>
      </c>
      <c r="P259" s="140">
        <f t="shared" si="139"/>
        <v>0</v>
      </c>
      <c r="Q259" s="255">
        <f>P259 / Y903*100</f>
        <v>0</v>
      </c>
      <c r="R259" s="106">
        <f t="shared" si="140"/>
        <v>0</v>
      </c>
      <c r="S259" s="255">
        <f t="shared" si="141"/>
        <v>0</v>
      </c>
      <c r="T259">
        <f t="shared" si="142"/>
        <v>1</v>
      </c>
      <c r="U259">
        <v>0</v>
      </c>
      <c r="V259">
        <v>1</v>
      </c>
      <c r="W259" s="105">
        <f t="shared" si="143"/>
        <v>0</v>
      </c>
      <c r="X259" s="105">
        <f t="shared" si="144"/>
        <v>0</v>
      </c>
      <c r="Y259" s="65"/>
      <c r="Z259" s="107">
        <f>_xll.BDH(C259,$Z$12,$D$1,$D$1)</f>
        <v>7200</v>
      </c>
      <c r="AA259" s="107">
        <f t="shared" si="145"/>
        <v>-90</v>
      </c>
      <c r="AB259" s="117">
        <f t="shared" si="146"/>
        <v>-1.25</v>
      </c>
      <c r="AC259" s="109">
        <v>0</v>
      </c>
      <c r="AD259" s="110">
        <f>IF(D259 = D903,1,_xll.BDP(K259,$AD$12)*L259)</f>
        <v>144.58000000000001</v>
      </c>
      <c r="AE259" s="259">
        <f>AA259*AC259*T259/AD259 / AF903</f>
        <v>0</v>
      </c>
      <c r="AF259" s="68"/>
      <c r="AG259" s="64"/>
      <c r="AH259" s="56"/>
    </row>
    <row r="260" spans="2:34" x14ac:dyDescent="0.2">
      <c r="B260">
        <v>3122</v>
      </c>
      <c r="C260" t="s">
        <v>652</v>
      </c>
      <c r="D260" t="str">
        <f>_xll.BDP(C260,$D$12)</f>
        <v>JPY</v>
      </c>
      <c r="E260" t="s">
        <v>697</v>
      </c>
      <c r="F260" s="99">
        <f>_xll.BDP(C260,$F$12)</f>
        <v>2492.5</v>
      </c>
      <c r="G260" s="99">
        <f>_xll.BDP(C260,$G$12)</f>
        <v>2480.5</v>
      </c>
      <c r="H260" s="100">
        <f t="shared" si="136"/>
        <v>-12</v>
      </c>
      <c r="I260" s="101">
        <f t="shared" si="137"/>
        <v>-0.48144433299899703</v>
      </c>
      <c r="J260" s="102">
        <v>0</v>
      </c>
      <c r="K260" t="str">
        <f>CONCATENATE(D903,D260, " Curncy")</f>
        <v>EURJPY Curncy</v>
      </c>
      <c r="L260">
        <f>IF(D260 = D903,1,_xll.BDP(K260,$L$12))</f>
        <v>1</v>
      </c>
      <c r="M260" s="247">
        <f>IF(D260 = D903,1,_xll.BDP(K260,$M$12)*L260)</f>
        <v>144.47</v>
      </c>
      <c r="N260" s="104">
        <f t="shared" si="138"/>
        <v>0</v>
      </c>
      <c r="O260" s="253">
        <f>N260 / Y903</f>
        <v>0</v>
      </c>
      <c r="P260" s="140">
        <f t="shared" si="139"/>
        <v>0</v>
      </c>
      <c r="Q260" s="255">
        <f>P260 / Y903*100</f>
        <v>0</v>
      </c>
      <c r="R260" s="106">
        <f t="shared" si="140"/>
        <v>0</v>
      </c>
      <c r="S260" s="255">
        <f t="shared" si="141"/>
        <v>0</v>
      </c>
      <c r="T260">
        <f t="shared" si="142"/>
        <v>1</v>
      </c>
      <c r="U260">
        <v>0</v>
      </c>
      <c r="V260">
        <v>1</v>
      </c>
      <c r="W260" s="105">
        <f t="shared" si="143"/>
        <v>0</v>
      </c>
      <c r="X260" s="105">
        <f t="shared" si="144"/>
        <v>0</v>
      </c>
      <c r="Y260" s="65"/>
      <c r="Z260" s="107">
        <f>_xll.BDH(C260,$Z$12,$D$1,$D$1)</f>
        <v>2484.5</v>
      </c>
      <c r="AA260" s="107">
        <f t="shared" si="145"/>
        <v>8</v>
      </c>
      <c r="AB260" s="117">
        <f t="shared" si="146"/>
        <v>0.32199637754075267</v>
      </c>
      <c r="AC260" s="109">
        <v>0</v>
      </c>
      <c r="AD260" s="110">
        <f>IF(D260 = D903,1,_xll.BDP(K260,$AD$12)*L260)</f>
        <v>144.58000000000001</v>
      </c>
      <c r="AE260" s="259">
        <f>AA260*AC260*T260/AD260 / AF903</f>
        <v>0</v>
      </c>
      <c r="AF260" s="68"/>
      <c r="AG260" s="64"/>
      <c r="AH260" s="56"/>
    </row>
    <row r="261" spans="2:34" x14ac:dyDescent="0.2">
      <c r="B261">
        <v>18673</v>
      </c>
      <c r="C261" t="s">
        <v>653</v>
      </c>
      <c r="D261" t="str">
        <f>_xll.BDP(C261,$D$12)</f>
        <v>JPY</v>
      </c>
      <c r="E261" t="s">
        <v>698</v>
      </c>
      <c r="F261" s="99">
        <f>_xll.BDP(C261,$F$12)</f>
        <v>1865</v>
      </c>
      <c r="G261" s="99">
        <f>_xll.BDP(C261,$G$12)</f>
        <v>1870</v>
      </c>
      <c r="H261" s="100">
        <f t="shared" si="136"/>
        <v>5</v>
      </c>
      <c r="I261" s="101">
        <f t="shared" si="137"/>
        <v>0.26809651474530832</v>
      </c>
      <c r="J261" s="102">
        <v>0</v>
      </c>
      <c r="K261" t="str">
        <f>CONCATENATE(D903,D261, " Curncy")</f>
        <v>EURJPY Curncy</v>
      </c>
      <c r="L261">
        <f>IF(D261 = D903,1,_xll.BDP(K261,$L$12))</f>
        <v>1</v>
      </c>
      <c r="M261" s="247">
        <f>IF(D261 = D903,1,_xll.BDP(K261,$M$12)*L261)</f>
        <v>144.47</v>
      </c>
      <c r="N261" s="104">
        <f t="shared" si="138"/>
        <v>0</v>
      </c>
      <c r="O261" s="253">
        <f>N261 / Y903</f>
        <v>0</v>
      </c>
      <c r="P261" s="140">
        <f t="shared" si="139"/>
        <v>0</v>
      </c>
      <c r="Q261" s="255">
        <f>P261 / Y903*100</f>
        <v>0</v>
      </c>
      <c r="R261" s="106">
        <f t="shared" si="140"/>
        <v>0</v>
      </c>
      <c r="S261" s="255">
        <f t="shared" si="141"/>
        <v>0</v>
      </c>
      <c r="T261">
        <f t="shared" si="142"/>
        <v>1</v>
      </c>
      <c r="U261">
        <v>0</v>
      </c>
      <c r="V261">
        <v>1</v>
      </c>
      <c r="W261" s="105">
        <f t="shared" si="143"/>
        <v>0</v>
      </c>
      <c r="X261" s="105">
        <f t="shared" si="144"/>
        <v>0</v>
      </c>
      <c r="Y261" s="65"/>
      <c r="Z261" s="107">
        <f>_xll.BDH(C261,$Z$12,$D$1,$D$1)</f>
        <v>1872</v>
      </c>
      <c r="AA261" s="107">
        <f t="shared" si="145"/>
        <v>-7</v>
      </c>
      <c r="AB261" s="117">
        <f t="shared" si="146"/>
        <v>-0.37393162393162394</v>
      </c>
      <c r="AC261" s="109">
        <v>0</v>
      </c>
      <c r="AD261" s="110">
        <f>IF(D261 = D903,1,_xll.BDP(K261,$AD$12)*L261)</f>
        <v>144.58000000000001</v>
      </c>
      <c r="AE261" s="259">
        <f>AA261*AC261*T261/AD261 / AF903</f>
        <v>0</v>
      </c>
      <c r="AF261" s="68"/>
      <c r="AG261" s="64"/>
      <c r="AH261" s="56"/>
    </row>
    <row r="262" spans="2:34" x14ac:dyDescent="0.2">
      <c r="B262">
        <v>490</v>
      </c>
      <c r="C262" t="s">
        <v>654</v>
      </c>
      <c r="D262" t="str">
        <f>_xll.BDP(C262,$D$12)</f>
        <v>JPY</v>
      </c>
      <c r="E262" t="s">
        <v>699</v>
      </c>
      <c r="F262" s="99">
        <f>_xll.BDP(C262,$F$12)</f>
        <v>1279</v>
      </c>
      <c r="G262" s="99">
        <f>_xll.BDP(C262,$G$12)</f>
        <v>1258</v>
      </c>
      <c r="H262" s="100">
        <f t="shared" si="136"/>
        <v>-21</v>
      </c>
      <c r="I262" s="101">
        <f t="shared" si="137"/>
        <v>-1.6419077404222049</v>
      </c>
      <c r="J262" s="102">
        <v>0</v>
      </c>
      <c r="K262" t="str">
        <f>CONCATENATE(D903,D262, " Curncy")</f>
        <v>EURJPY Curncy</v>
      </c>
      <c r="L262">
        <f>IF(D262 = D903,1,_xll.BDP(K262,$L$12))</f>
        <v>1</v>
      </c>
      <c r="M262" s="247">
        <f>IF(D262 = D903,1,_xll.BDP(K262,$M$12)*L262)</f>
        <v>144.47</v>
      </c>
      <c r="N262" s="104">
        <f t="shared" si="138"/>
        <v>0</v>
      </c>
      <c r="O262" s="253">
        <f>N262 / Y903</f>
        <v>0</v>
      </c>
      <c r="P262" s="140">
        <f t="shared" si="139"/>
        <v>0</v>
      </c>
      <c r="Q262" s="255">
        <f>P262 / Y903*100</f>
        <v>0</v>
      </c>
      <c r="R262" s="106">
        <f t="shared" si="140"/>
        <v>0</v>
      </c>
      <c r="S262" s="255">
        <f t="shared" si="141"/>
        <v>0</v>
      </c>
      <c r="T262">
        <f t="shared" si="142"/>
        <v>1</v>
      </c>
      <c r="U262">
        <v>0</v>
      </c>
      <c r="V262">
        <v>1</v>
      </c>
      <c r="W262" s="105">
        <f t="shared" si="143"/>
        <v>0</v>
      </c>
      <c r="X262" s="105">
        <f t="shared" si="144"/>
        <v>0</v>
      </c>
      <c r="Y262" s="65"/>
      <c r="Z262" s="107">
        <f>_xll.BDH(C262,$Z$12,$D$1,$D$1)</f>
        <v>1264</v>
      </c>
      <c r="AA262" s="107">
        <f t="shared" si="145"/>
        <v>15</v>
      </c>
      <c r="AB262" s="117">
        <f t="shared" si="146"/>
        <v>1.1867088607594938</v>
      </c>
      <c r="AC262" s="109">
        <v>0</v>
      </c>
      <c r="AD262" s="110">
        <f>IF(D262 = D903,1,_xll.BDP(K262,$AD$12)*L262)</f>
        <v>144.58000000000001</v>
      </c>
      <c r="AE262" s="259">
        <f>AA262*AC262*T262/AD262 / AF903</f>
        <v>0</v>
      </c>
      <c r="AF262" s="68"/>
      <c r="AG262" s="64"/>
      <c r="AH262" s="56"/>
    </row>
    <row r="263" spans="2:34" x14ac:dyDescent="0.2">
      <c r="B263">
        <v>3117</v>
      </c>
      <c r="C263" t="s">
        <v>655</v>
      </c>
      <c r="D263" t="str">
        <f>_xll.BDP(C263,$D$12)</f>
        <v>JPY</v>
      </c>
      <c r="E263" t="s">
        <v>700</v>
      </c>
      <c r="F263" s="99">
        <f>_xll.BDP(C263,$F$12)</f>
        <v>20480</v>
      </c>
      <c r="G263" s="99">
        <f>_xll.BDP(C263,$G$12)</f>
        <v>20445</v>
      </c>
      <c r="H263" s="100">
        <f t="shared" si="136"/>
        <v>-35</v>
      </c>
      <c r="I263" s="101">
        <f t="shared" si="137"/>
        <v>-0.1708984375</v>
      </c>
      <c r="J263" s="102">
        <v>0</v>
      </c>
      <c r="K263" t="str">
        <f>CONCATENATE(D903,D263, " Curncy")</f>
        <v>EURJPY Curncy</v>
      </c>
      <c r="L263">
        <f>IF(D263 = D903,1,_xll.BDP(K263,$L$12))</f>
        <v>1</v>
      </c>
      <c r="M263" s="247">
        <f>IF(D263 = D903,1,_xll.BDP(K263,$M$12)*L263)</f>
        <v>144.47</v>
      </c>
      <c r="N263" s="104">
        <f t="shared" si="138"/>
        <v>0</v>
      </c>
      <c r="O263" s="253">
        <f>N263 / Y903</f>
        <v>0</v>
      </c>
      <c r="P263" s="140">
        <f t="shared" si="139"/>
        <v>0</v>
      </c>
      <c r="Q263" s="255">
        <f>P263 / Y903*100</f>
        <v>0</v>
      </c>
      <c r="R263" s="106">
        <f t="shared" si="140"/>
        <v>0</v>
      </c>
      <c r="S263" s="255">
        <f t="shared" si="141"/>
        <v>0</v>
      </c>
      <c r="T263">
        <f t="shared" si="142"/>
        <v>1</v>
      </c>
      <c r="U263">
        <v>0</v>
      </c>
      <c r="V263">
        <v>1</v>
      </c>
      <c r="W263" s="105">
        <f t="shared" si="143"/>
        <v>0</v>
      </c>
      <c r="X263" s="105">
        <f t="shared" si="144"/>
        <v>0</v>
      </c>
      <c r="Y263" s="65"/>
      <c r="Z263" s="107">
        <f>_xll.BDH(C263,$Z$12,$D$1,$D$1)</f>
        <v>20745</v>
      </c>
      <c r="AA263" s="107">
        <f t="shared" si="145"/>
        <v>-265</v>
      </c>
      <c r="AB263" s="117">
        <f t="shared" si="146"/>
        <v>-1.277416244878284</v>
      </c>
      <c r="AC263" s="109">
        <v>0</v>
      </c>
      <c r="AD263" s="110">
        <f>IF(D263 = D903,1,_xll.BDP(K263,$AD$12)*L263)</f>
        <v>144.58000000000001</v>
      </c>
      <c r="AE263" s="259">
        <f>AA263*AC263*T263/AD263 / AF903</f>
        <v>0</v>
      </c>
      <c r="AF263" s="68"/>
      <c r="AG263" s="64"/>
      <c r="AH263" s="56"/>
    </row>
    <row r="264" spans="2:34" x14ac:dyDescent="0.2">
      <c r="B264">
        <v>27960</v>
      </c>
      <c r="C264" t="s">
        <v>656</v>
      </c>
      <c r="D264" t="str">
        <f>_xll.BDP(C264,$D$12)</f>
        <v>JPY</v>
      </c>
      <c r="E264" t="s">
        <v>1106</v>
      </c>
      <c r="F264" s="99">
        <f>_xll.BDP(C264,$F$12)</f>
        <v>1836</v>
      </c>
      <c r="G264" s="99">
        <f>_xll.BDP(C264,$G$12)</f>
        <v>1820</v>
      </c>
      <c r="H264" s="100">
        <f t="shared" si="136"/>
        <v>-16</v>
      </c>
      <c r="I264" s="101">
        <f t="shared" si="137"/>
        <v>-0.8714596949891068</v>
      </c>
      <c r="J264" s="102">
        <v>0</v>
      </c>
      <c r="K264" t="str">
        <f>CONCATENATE(D903,D264, " Curncy")</f>
        <v>EURJPY Curncy</v>
      </c>
      <c r="L264">
        <f>IF(D264 = D903,1,_xll.BDP(K264,$L$12))</f>
        <v>1</v>
      </c>
      <c r="M264" s="247">
        <f>IF(D264 = D903,1,_xll.BDP(K264,$M$12)*L264)</f>
        <v>144.47</v>
      </c>
      <c r="N264" s="104">
        <f t="shared" si="138"/>
        <v>0</v>
      </c>
      <c r="O264" s="253">
        <f>N264 / Y903</f>
        <v>0</v>
      </c>
      <c r="P264" s="140">
        <f t="shared" si="139"/>
        <v>0</v>
      </c>
      <c r="Q264" s="255">
        <f>P264 / Y903*100</f>
        <v>0</v>
      </c>
      <c r="R264" s="106">
        <f t="shared" si="140"/>
        <v>0</v>
      </c>
      <c r="S264" s="255">
        <f t="shared" si="141"/>
        <v>0</v>
      </c>
      <c r="T264">
        <f t="shared" si="142"/>
        <v>1</v>
      </c>
      <c r="U264">
        <v>0</v>
      </c>
      <c r="V264">
        <v>1</v>
      </c>
      <c r="W264" s="105">
        <f t="shared" si="143"/>
        <v>0</v>
      </c>
      <c r="X264" s="105">
        <f t="shared" si="144"/>
        <v>0</v>
      </c>
      <c r="Y264" s="65"/>
      <c r="Z264" s="107">
        <f>_xll.BDH(C264,$Z$12,$D$1,$D$1)</f>
        <v>1842</v>
      </c>
      <c r="AA264" s="107">
        <f t="shared" si="145"/>
        <v>-6</v>
      </c>
      <c r="AB264" s="117">
        <f t="shared" si="146"/>
        <v>-0.32573289902280134</v>
      </c>
      <c r="AC264" s="109">
        <v>0</v>
      </c>
      <c r="AD264" s="110">
        <f>IF(D264 = D903,1,_xll.BDP(K264,$AD$12)*L264)</f>
        <v>144.58000000000001</v>
      </c>
      <c r="AE264" s="259">
        <f>AA264*AC264*T264/AD264 / AF903</f>
        <v>0</v>
      </c>
      <c r="AF264" s="68"/>
      <c r="AG264" s="64"/>
      <c r="AH264" s="56"/>
    </row>
    <row r="265" spans="2:34" x14ac:dyDescent="0.2">
      <c r="B265">
        <v>560</v>
      </c>
      <c r="C265" t="s">
        <v>657</v>
      </c>
      <c r="D265" t="str">
        <f>_xll.BDP(C265,$D$12)</f>
        <v>JPY</v>
      </c>
      <c r="E265" t="s">
        <v>701</v>
      </c>
      <c r="F265" s="99">
        <f>_xll.BDP(C265,$F$12)</f>
        <v>1526</v>
      </c>
      <c r="G265" s="99">
        <f>_xll.BDP(C265,$G$12)</f>
        <v>1515</v>
      </c>
      <c r="H265" s="100">
        <f t="shared" si="136"/>
        <v>-11</v>
      </c>
      <c r="I265" s="101">
        <f t="shared" si="137"/>
        <v>-0.72083879423328967</v>
      </c>
      <c r="J265" s="102">
        <v>0</v>
      </c>
      <c r="K265" t="str">
        <f>CONCATENATE(D903,D265, " Curncy")</f>
        <v>EURJPY Curncy</v>
      </c>
      <c r="L265">
        <f>IF(D265 = D903,1,_xll.BDP(K265,$L$12))</f>
        <v>1</v>
      </c>
      <c r="M265" s="247">
        <f>IF(D265 = D903,1,_xll.BDP(K265,$M$12)*L265)</f>
        <v>144.47</v>
      </c>
      <c r="N265" s="104">
        <f t="shared" si="138"/>
        <v>0</v>
      </c>
      <c r="O265" s="253">
        <f>N265 / Y903</f>
        <v>0</v>
      </c>
      <c r="P265" s="140">
        <f t="shared" si="139"/>
        <v>0</v>
      </c>
      <c r="Q265" s="255">
        <f>P265 / Y903*100</f>
        <v>0</v>
      </c>
      <c r="R265" s="106">
        <f t="shared" si="140"/>
        <v>0</v>
      </c>
      <c r="S265" s="255">
        <f t="shared" si="141"/>
        <v>0</v>
      </c>
      <c r="T265">
        <f t="shared" si="142"/>
        <v>1</v>
      </c>
      <c r="U265">
        <v>0</v>
      </c>
      <c r="V265">
        <v>1</v>
      </c>
      <c r="W265" s="105">
        <f t="shared" si="143"/>
        <v>0</v>
      </c>
      <c r="X265" s="105">
        <f t="shared" si="144"/>
        <v>0</v>
      </c>
      <c r="Y265" s="65"/>
      <c r="Z265" s="107">
        <f>_xll.BDH(C265,$Z$12,$D$1,$D$1)</f>
        <v>1524</v>
      </c>
      <c r="AA265" s="107">
        <f t="shared" si="145"/>
        <v>2</v>
      </c>
      <c r="AB265" s="117">
        <f t="shared" si="146"/>
        <v>0.13123359580052493</v>
      </c>
      <c r="AC265" s="109">
        <v>0</v>
      </c>
      <c r="AD265" s="110">
        <f>IF(D265 = D903,1,_xll.BDP(K265,$AD$12)*L265)</f>
        <v>144.58000000000001</v>
      </c>
      <c r="AE265" s="259">
        <f>AA265*AC265*T265/AD265 / AF903</f>
        <v>0</v>
      </c>
      <c r="AF265" s="68"/>
      <c r="AG265" s="64"/>
      <c r="AH265" s="56"/>
    </row>
    <row r="266" spans="2:34" x14ac:dyDescent="0.2">
      <c r="B266">
        <v>25510</v>
      </c>
      <c r="C266" t="s">
        <v>1308</v>
      </c>
      <c r="D266" t="str">
        <f>_xll.BDP(C266,$D$12)</f>
        <v>JPY</v>
      </c>
      <c r="E266" t="s">
        <v>1309</v>
      </c>
      <c r="F266" s="99">
        <f>_xll.BDP(C266,$F$12)</f>
        <v>3185</v>
      </c>
      <c r="G266" s="99">
        <f>_xll.BDP(C266,$G$12)</f>
        <v>3155</v>
      </c>
      <c r="H266" s="100">
        <f t="shared" si="136"/>
        <v>-30</v>
      </c>
      <c r="I266" s="101">
        <f t="shared" si="137"/>
        <v>-0.9419152276295133</v>
      </c>
      <c r="J266" s="102">
        <v>0</v>
      </c>
      <c r="K266" t="str">
        <f>CONCATENATE(D903,D266, " Curncy")</f>
        <v>EURJPY Curncy</v>
      </c>
      <c r="L266">
        <f>IF(D266 = D903,1,_xll.BDP(K266,$L$12))</f>
        <v>1</v>
      </c>
      <c r="M266" s="247">
        <f>IF(D266 = D903,1,_xll.BDP(K266,$M$12)*L266)</f>
        <v>144.47</v>
      </c>
      <c r="N266" s="104">
        <f t="shared" si="138"/>
        <v>0</v>
      </c>
      <c r="O266" s="253">
        <f>N266 / Y903</f>
        <v>0</v>
      </c>
      <c r="P266" s="140">
        <f t="shared" si="139"/>
        <v>0</v>
      </c>
      <c r="Q266" s="255">
        <f>P266 / Y903*100</f>
        <v>0</v>
      </c>
      <c r="R266" s="106">
        <f t="shared" si="140"/>
        <v>0</v>
      </c>
      <c r="S266" s="255">
        <f t="shared" si="141"/>
        <v>0</v>
      </c>
      <c r="T266">
        <f t="shared" si="142"/>
        <v>1</v>
      </c>
      <c r="U266">
        <v>0</v>
      </c>
      <c r="V266">
        <v>1</v>
      </c>
      <c r="W266" s="105">
        <f t="shared" si="143"/>
        <v>0</v>
      </c>
      <c r="X266" s="105">
        <f t="shared" si="144"/>
        <v>0</v>
      </c>
      <c r="Z266" s="107">
        <f>_xll.BDH(C266,$Z$12,$D$1,$D$1)</f>
        <v>3180</v>
      </c>
      <c r="AA266" s="107">
        <f t="shared" si="145"/>
        <v>5</v>
      </c>
      <c r="AB266" s="117">
        <f t="shared" si="146"/>
        <v>0.15723270440251574</v>
      </c>
      <c r="AC266" s="109">
        <v>0</v>
      </c>
      <c r="AD266" s="110">
        <f>IF(D266 = D903,1,_xll.BDP(K266,$AD$12)*L266)</f>
        <v>144.58000000000001</v>
      </c>
      <c r="AE266" s="259">
        <f>AA266*AC266*T266/AD266 / AF903</f>
        <v>0</v>
      </c>
      <c r="AF266" s="111"/>
      <c r="AG266" s="64"/>
      <c r="AH266" s="56"/>
    </row>
    <row r="267" spans="2:34" x14ac:dyDescent="0.2">
      <c r="B267">
        <v>25450</v>
      </c>
      <c r="C267" t="s">
        <v>659</v>
      </c>
      <c r="D267" t="str">
        <f>_xll.BDP(C267,$D$12)</f>
        <v>JPY</v>
      </c>
      <c r="E267" t="s">
        <v>703</v>
      </c>
      <c r="F267" s="99">
        <f>_xll.BDP(C267,$F$12)</f>
        <v>1263</v>
      </c>
      <c r="G267" s="99">
        <f>_xll.BDP(C267,$G$12)</f>
        <v>1264</v>
      </c>
      <c r="H267" s="100">
        <f t="shared" si="136"/>
        <v>1</v>
      </c>
      <c r="I267" s="101">
        <f t="shared" si="137"/>
        <v>7.9176563737133804E-2</v>
      </c>
      <c r="J267" s="102">
        <v>0</v>
      </c>
      <c r="K267" t="str">
        <f>CONCATENATE(D903,D267, " Curncy")</f>
        <v>EURJPY Curncy</v>
      </c>
      <c r="L267">
        <f>IF(D267 = D903,1,_xll.BDP(K267,$L$12))</f>
        <v>1</v>
      </c>
      <c r="M267" s="247">
        <f>IF(D267 = D903,1,_xll.BDP(K267,$M$12)*L267)</f>
        <v>144.47</v>
      </c>
      <c r="N267" s="104">
        <f t="shared" si="138"/>
        <v>0</v>
      </c>
      <c r="O267" s="253">
        <f>N267 / Y903</f>
        <v>0</v>
      </c>
      <c r="P267" s="140">
        <f t="shared" si="139"/>
        <v>0</v>
      </c>
      <c r="Q267" s="255">
        <f>P267 / Y903*100</f>
        <v>0</v>
      </c>
      <c r="R267" s="106">
        <f t="shared" si="140"/>
        <v>0</v>
      </c>
      <c r="S267" s="255">
        <f t="shared" si="141"/>
        <v>0</v>
      </c>
      <c r="T267">
        <f t="shared" si="142"/>
        <v>1</v>
      </c>
      <c r="U267">
        <v>0</v>
      </c>
      <c r="V267">
        <v>1</v>
      </c>
      <c r="W267" s="105">
        <f t="shared" si="143"/>
        <v>0</v>
      </c>
      <c r="X267" s="105">
        <f t="shared" si="144"/>
        <v>0</v>
      </c>
      <c r="Y267" s="65"/>
      <c r="Z267" s="107">
        <f>_xll.BDH(C267,$Z$12,$D$1,$D$1)</f>
        <v>1257</v>
      </c>
      <c r="AA267" s="107">
        <f t="shared" si="145"/>
        <v>6</v>
      </c>
      <c r="AB267" s="117">
        <f t="shared" si="146"/>
        <v>0.47732696897374705</v>
      </c>
      <c r="AC267" s="109">
        <v>0</v>
      </c>
      <c r="AD267" s="110">
        <f>IF(D267 = D903,1,_xll.BDP(K267,$AD$12)*L267)</f>
        <v>144.58000000000001</v>
      </c>
      <c r="AE267" s="259">
        <f>AA267*AC267*T267/AD267 / AF903</f>
        <v>0</v>
      </c>
      <c r="AF267" s="68"/>
      <c r="AG267" s="64"/>
      <c r="AH267" s="56"/>
    </row>
    <row r="268" spans="2:34" x14ac:dyDescent="0.2">
      <c r="B268">
        <v>20499</v>
      </c>
      <c r="C268" t="s">
        <v>660</v>
      </c>
      <c r="D268" t="str">
        <f>_xll.BDP(C268,$D$12)</f>
        <v>JPY</v>
      </c>
      <c r="E268" t="s">
        <v>704</v>
      </c>
      <c r="F268" s="99">
        <f>_xll.BDP(C268,$F$12)</f>
        <v>1845</v>
      </c>
      <c r="G268" s="99">
        <f>_xll.BDP(C268,$G$12)</f>
        <v>1804</v>
      </c>
      <c r="H268" s="100">
        <f t="shared" si="136"/>
        <v>-41</v>
      </c>
      <c r="I268" s="101">
        <f t="shared" si="137"/>
        <v>-2.2222222222222223</v>
      </c>
      <c r="J268" s="102">
        <v>0</v>
      </c>
      <c r="K268" t="str">
        <f>CONCATENATE(D903,D268, " Curncy")</f>
        <v>EURJPY Curncy</v>
      </c>
      <c r="L268">
        <f>IF(D268 = D903,1,_xll.BDP(K268,$L$12))</f>
        <v>1</v>
      </c>
      <c r="M268" s="247">
        <f>IF(D268 = D903,1,_xll.BDP(K268,$M$12)*L268)</f>
        <v>144.47</v>
      </c>
      <c r="N268" s="104">
        <f t="shared" si="138"/>
        <v>0</v>
      </c>
      <c r="O268" s="253">
        <f>N268 / Y903</f>
        <v>0</v>
      </c>
      <c r="P268" s="140">
        <f t="shared" si="139"/>
        <v>0</v>
      </c>
      <c r="Q268" s="255">
        <f>P268 / Y903*100</f>
        <v>0</v>
      </c>
      <c r="R268" s="106">
        <f t="shared" si="140"/>
        <v>0</v>
      </c>
      <c r="S268" s="255">
        <f t="shared" si="141"/>
        <v>0</v>
      </c>
      <c r="T268">
        <f t="shared" si="142"/>
        <v>1</v>
      </c>
      <c r="U268">
        <v>0</v>
      </c>
      <c r="V268">
        <v>1</v>
      </c>
      <c r="W268" s="105">
        <f t="shared" si="143"/>
        <v>0</v>
      </c>
      <c r="X268" s="105">
        <f t="shared" si="144"/>
        <v>0</v>
      </c>
      <c r="Y268" s="65"/>
      <c r="Z268" s="107">
        <f>_xll.BDH(C268,$Z$12,$D$1,$D$1)</f>
        <v>1835</v>
      </c>
      <c r="AA268" s="107">
        <f t="shared" si="145"/>
        <v>10</v>
      </c>
      <c r="AB268" s="117">
        <f t="shared" si="146"/>
        <v>0.54495912806539504</v>
      </c>
      <c r="AC268" s="109">
        <v>0</v>
      </c>
      <c r="AD268" s="110">
        <f>IF(D268 = D903,1,_xll.BDP(K268,$AD$12)*L268)</f>
        <v>144.58000000000001</v>
      </c>
      <c r="AE268" s="259">
        <f>AA268*AC268*T268/AD268 / AF903</f>
        <v>0</v>
      </c>
      <c r="AF268" s="68"/>
      <c r="AG268" s="64"/>
      <c r="AH268" s="56"/>
    </row>
    <row r="269" spans="2:34" x14ac:dyDescent="0.2">
      <c r="B269">
        <v>20260</v>
      </c>
      <c r="C269" t="s">
        <v>1442</v>
      </c>
      <c r="D269" t="str">
        <f>_xll.BDP(C269,$D$12)</f>
        <v>JPY</v>
      </c>
      <c r="E269" t="s">
        <v>1443</v>
      </c>
      <c r="F269" s="99">
        <f>_xll.BDP(C269,$F$12)</f>
        <v>4360</v>
      </c>
      <c r="G269" s="99">
        <f>_xll.BDP(C269,$G$12)</f>
        <v>4325</v>
      </c>
      <c r="H269" s="100">
        <f t="shared" si="136"/>
        <v>-35</v>
      </c>
      <c r="I269" s="101">
        <f t="shared" si="137"/>
        <v>-0.80275229357798172</v>
      </c>
      <c r="J269" s="102">
        <v>0</v>
      </c>
      <c r="K269" t="str">
        <f>CONCATENATE(D903,D269, " Curncy")</f>
        <v>EURJPY Curncy</v>
      </c>
      <c r="L269">
        <f>IF(D269 = D903,1,_xll.BDP(K269,$L$12))</f>
        <v>1</v>
      </c>
      <c r="M269" s="247">
        <f>IF(D269 = D903,1,_xll.BDP(K269,$M$12)*L269)</f>
        <v>144.47</v>
      </c>
      <c r="N269" s="104">
        <f t="shared" si="138"/>
        <v>0</v>
      </c>
      <c r="O269" s="253">
        <f>N269 / Y903</f>
        <v>0</v>
      </c>
      <c r="P269" s="140">
        <f t="shared" si="139"/>
        <v>0</v>
      </c>
      <c r="Q269" s="255">
        <f>P269 / Y903*100</f>
        <v>0</v>
      </c>
      <c r="R269" s="106">
        <f t="shared" si="140"/>
        <v>0</v>
      </c>
      <c r="S269" s="255">
        <f t="shared" si="141"/>
        <v>0</v>
      </c>
      <c r="T269">
        <f t="shared" si="142"/>
        <v>1</v>
      </c>
      <c r="U269">
        <v>0</v>
      </c>
      <c r="V269">
        <v>1</v>
      </c>
      <c r="W269" s="105">
        <f t="shared" si="143"/>
        <v>0</v>
      </c>
      <c r="X269" s="105">
        <f t="shared" si="144"/>
        <v>0</v>
      </c>
      <c r="Y269" s="141"/>
      <c r="Z269" s="107">
        <f>_xll.BDH(C269,$Z$12,$D$1,$D$1)</f>
        <v>4402</v>
      </c>
      <c r="AA269" s="107">
        <f t="shared" si="145"/>
        <v>-42</v>
      </c>
      <c r="AB269" s="117">
        <f t="shared" si="146"/>
        <v>-0.95411176737846426</v>
      </c>
      <c r="AC269" s="109">
        <v>0</v>
      </c>
      <c r="AD269" s="110">
        <f>IF(D269 = D903,1,_xll.BDP(K269,$AD$12)*L269)</f>
        <v>144.58000000000001</v>
      </c>
      <c r="AE269" s="259">
        <f>AA269*AC269*T269/AD269 / AF903</f>
        <v>0</v>
      </c>
      <c r="AF269" s="142"/>
      <c r="AG269" s="64"/>
      <c r="AH269" s="56"/>
    </row>
    <row r="270" spans="2:34" x14ac:dyDescent="0.2">
      <c r="B270">
        <v>26549</v>
      </c>
      <c r="C270" t="s">
        <v>127</v>
      </c>
      <c r="D270" t="str">
        <f>_xll.BDP(C270,$D$12)</f>
        <v>JPY</v>
      </c>
      <c r="E270" t="s">
        <v>339</v>
      </c>
      <c r="F270" s="99">
        <f>_xll.BDP(C270,$F$12)</f>
        <v>50</v>
      </c>
      <c r="G270" s="99">
        <f>_xll.BDP(C270,$G$12)</f>
        <v>49</v>
      </c>
      <c r="H270" s="100">
        <f t="shared" si="136"/>
        <v>-1</v>
      </c>
      <c r="I270" s="101">
        <f t="shared" si="137"/>
        <v>-2</v>
      </c>
      <c r="J270" s="102">
        <v>0</v>
      </c>
      <c r="K270" t="str">
        <f>CONCATENATE(D903,D270, " Curncy")</f>
        <v>EURJPY Curncy</v>
      </c>
      <c r="L270">
        <f>IF(D270 = D903,1,_xll.BDP(K270,$L$12))</f>
        <v>1</v>
      </c>
      <c r="M270" s="247">
        <f>IF(D270 = D903,1,_xll.BDP(K270,$M$12)*L270)</f>
        <v>144.47</v>
      </c>
      <c r="N270" s="104">
        <f t="shared" si="138"/>
        <v>0</v>
      </c>
      <c r="O270" s="253">
        <f>N270 / Y903</f>
        <v>0</v>
      </c>
      <c r="P270" s="140">
        <f t="shared" si="139"/>
        <v>0</v>
      </c>
      <c r="Q270" s="255">
        <f>P270 / Y903*100</f>
        <v>0</v>
      </c>
      <c r="R270" s="106">
        <f t="shared" si="140"/>
        <v>0</v>
      </c>
      <c r="S270" s="255">
        <f t="shared" si="141"/>
        <v>0</v>
      </c>
      <c r="T270">
        <f t="shared" si="142"/>
        <v>1</v>
      </c>
      <c r="U270">
        <v>0</v>
      </c>
      <c r="V270">
        <v>1</v>
      </c>
      <c r="W270" s="105">
        <f t="shared" si="143"/>
        <v>0</v>
      </c>
      <c r="X270" s="105">
        <f t="shared" si="144"/>
        <v>0</v>
      </c>
      <c r="Y270" s="65"/>
      <c r="Z270" s="107">
        <f>_xll.BDH(C270,$Z$12,$D$1,$D$1)</f>
        <v>50</v>
      </c>
      <c r="AA270" s="107">
        <f t="shared" si="145"/>
        <v>0</v>
      </c>
      <c r="AB270" s="117">
        <f t="shared" si="146"/>
        <v>0</v>
      </c>
      <c r="AC270" s="109">
        <v>0</v>
      </c>
      <c r="AD270" s="110">
        <f>IF(D270 = D903,1,_xll.BDP(K270,$AD$12)*L270)</f>
        <v>144.58000000000001</v>
      </c>
      <c r="AE270" s="259">
        <f>AA270*AC270*T270/AD270 / AF903</f>
        <v>0</v>
      </c>
      <c r="AF270" s="68"/>
      <c r="AG270" s="64"/>
      <c r="AH270" s="56"/>
    </row>
    <row r="271" spans="2:34" x14ac:dyDescent="0.2">
      <c r="B271">
        <v>23205</v>
      </c>
      <c r="C271" t="s">
        <v>661</v>
      </c>
      <c r="D271" t="str">
        <f>_xll.BDP(C271,$D$12)</f>
        <v>JPY</v>
      </c>
      <c r="E271" t="s">
        <v>705</v>
      </c>
      <c r="F271" s="99">
        <f>_xll.BDP(C271,$F$12)</f>
        <v>2271</v>
      </c>
      <c r="G271" s="99">
        <f>_xll.BDP(C271,$G$12)</f>
        <v>2237</v>
      </c>
      <c r="H271" s="100">
        <f t="shared" si="136"/>
        <v>-34</v>
      </c>
      <c r="I271" s="101">
        <f t="shared" si="137"/>
        <v>-1.4971378247468077</v>
      </c>
      <c r="J271" s="102">
        <v>0</v>
      </c>
      <c r="K271" t="str">
        <f>CONCATENATE(D903,D271, " Curncy")</f>
        <v>EURJPY Curncy</v>
      </c>
      <c r="L271">
        <f>IF(D271 = D903,1,_xll.BDP(K271,$L$12))</f>
        <v>1</v>
      </c>
      <c r="M271" s="247">
        <f>IF(D271 = D903,1,_xll.BDP(K271,$M$12)*L271)</f>
        <v>144.47</v>
      </c>
      <c r="N271" s="104">
        <f t="shared" si="138"/>
        <v>0</v>
      </c>
      <c r="O271" s="253">
        <f>N271 / Y903</f>
        <v>0</v>
      </c>
      <c r="P271" s="140">
        <f t="shared" si="139"/>
        <v>0</v>
      </c>
      <c r="Q271" s="255">
        <f>P271 / Y903*100</f>
        <v>0</v>
      </c>
      <c r="R271" s="106">
        <f t="shared" si="140"/>
        <v>0</v>
      </c>
      <c r="S271" s="255">
        <f t="shared" si="141"/>
        <v>0</v>
      </c>
      <c r="T271">
        <f t="shared" si="142"/>
        <v>1</v>
      </c>
      <c r="U271">
        <v>0</v>
      </c>
      <c r="V271">
        <v>1</v>
      </c>
      <c r="W271" s="105">
        <f t="shared" si="143"/>
        <v>0</v>
      </c>
      <c r="X271" s="105">
        <f t="shared" si="144"/>
        <v>0</v>
      </c>
      <c r="Y271" s="65"/>
      <c r="Z271" s="107">
        <f>_xll.BDH(C271,$Z$12,$D$1,$D$1)</f>
        <v>2251</v>
      </c>
      <c r="AA271" s="107">
        <f t="shared" si="145"/>
        <v>20</v>
      </c>
      <c r="AB271" s="117">
        <f t="shared" si="146"/>
        <v>0.88849400266548195</v>
      </c>
      <c r="AC271" s="109">
        <v>0</v>
      </c>
      <c r="AD271" s="110">
        <f>IF(D271 = D903,1,_xll.BDP(K271,$AD$12)*L271)</f>
        <v>144.58000000000001</v>
      </c>
      <c r="AE271" s="259">
        <f>AA271*AC271*T271/AD271 / AF903</f>
        <v>0</v>
      </c>
      <c r="AF271" s="68"/>
      <c r="AG271" s="64"/>
      <c r="AH271" s="56"/>
    </row>
    <row r="272" spans="2:34" x14ac:dyDescent="0.2">
      <c r="B272">
        <v>101</v>
      </c>
      <c r="C272" t="s">
        <v>662</v>
      </c>
      <c r="D272" t="str">
        <f>_xll.BDP(C272,$D$12)</f>
        <v>JPY</v>
      </c>
      <c r="E272" t="s">
        <v>706</v>
      </c>
      <c r="F272" s="99">
        <f>_xll.BDP(C272,$F$12)</f>
        <v>106900</v>
      </c>
      <c r="G272" s="99">
        <f>_xll.BDP(C272,$G$12)</f>
        <v>106600</v>
      </c>
      <c r="H272" s="100">
        <f t="shared" si="136"/>
        <v>-300</v>
      </c>
      <c r="I272" s="101">
        <f t="shared" si="137"/>
        <v>-0.2806361085126286</v>
      </c>
      <c r="J272" s="102">
        <v>0</v>
      </c>
      <c r="K272" t="str">
        <f>CONCATENATE(D903,D272, " Curncy")</f>
        <v>EURJPY Curncy</v>
      </c>
      <c r="L272">
        <f>IF(D272 = D903,1,_xll.BDP(K272,$L$12))</f>
        <v>1</v>
      </c>
      <c r="M272" s="247">
        <f>IF(D272 = D903,1,_xll.BDP(K272,$M$12)*L272)</f>
        <v>144.47</v>
      </c>
      <c r="N272" s="104">
        <f t="shared" si="138"/>
        <v>0</v>
      </c>
      <c r="O272" s="253">
        <f>N272 / Y903</f>
        <v>0</v>
      </c>
      <c r="P272" s="140">
        <f t="shared" si="139"/>
        <v>0</v>
      </c>
      <c r="Q272" s="255">
        <f>P272 / Y903*100</f>
        <v>0</v>
      </c>
      <c r="R272" s="106">
        <f t="shared" si="140"/>
        <v>0</v>
      </c>
      <c r="S272" s="255">
        <f t="shared" si="141"/>
        <v>0</v>
      </c>
      <c r="T272">
        <f t="shared" si="142"/>
        <v>1</v>
      </c>
      <c r="U272">
        <v>0</v>
      </c>
      <c r="V272">
        <v>1</v>
      </c>
      <c r="W272" s="105">
        <f t="shared" si="143"/>
        <v>0</v>
      </c>
      <c r="X272" s="105">
        <f t="shared" si="144"/>
        <v>0</v>
      </c>
      <c r="Y272" s="65"/>
      <c r="Z272" s="107">
        <f>_xll.BDH(C272,$Z$12,$D$1,$D$1)</f>
        <v>106900</v>
      </c>
      <c r="AA272" s="107">
        <f t="shared" si="145"/>
        <v>0</v>
      </c>
      <c r="AB272" s="117">
        <f t="shared" si="146"/>
        <v>0</v>
      </c>
      <c r="AC272" s="109">
        <v>0</v>
      </c>
      <c r="AD272" s="110">
        <f>IF(D272 = D903,1,_xll.BDP(K272,$AD$12)*L272)</f>
        <v>144.58000000000001</v>
      </c>
      <c r="AE272" s="259">
        <f>AA272*AC272*T272/AD272 / AF903</f>
        <v>0</v>
      </c>
      <c r="AF272" s="68"/>
      <c r="AG272" s="64"/>
      <c r="AH272" s="56"/>
    </row>
    <row r="273" spans="2:34" x14ac:dyDescent="0.2">
      <c r="B273">
        <v>25511</v>
      </c>
      <c r="C273" t="s">
        <v>340</v>
      </c>
      <c r="D273" t="str">
        <f>_xll.BDP(C273,$D$12)</f>
        <v>JPY</v>
      </c>
      <c r="E273" t="s">
        <v>1205</v>
      </c>
      <c r="F273" s="99">
        <f>_xll.BDP(C273,$F$12)</f>
        <v>470.2</v>
      </c>
      <c r="G273" s="99">
        <f>_xll.BDP(C273,$G$12)</f>
        <v>467.6</v>
      </c>
      <c r="H273" s="100">
        <f t="shared" si="136"/>
        <v>-2.5999999999999659</v>
      </c>
      <c r="I273" s="101">
        <f t="shared" si="137"/>
        <v>-0.55295618885579878</v>
      </c>
      <c r="J273" s="102">
        <v>0</v>
      </c>
      <c r="K273" t="str">
        <f>CONCATENATE(D903,D273, " Curncy")</f>
        <v>EURJPY Curncy</v>
      </c>
      <c r="L273">
        <f>IF(D273 = D903,1,_xll.BDP(K273,$L$12))</f>
        <v>1</v>
      </c>
      <c r="M273" s="247">
        <f>IF(D273 = D903,1,_xll.BDP(K273,$M$12)*L273)</f>
        <v>144.47</v>
      </c>
      <c r="N273" s="104">
        <f t="shared" si="138"/>
        <v>0</v>
      </c>
      <c r="O273" s="253">
        <f>N273 / Y903</f>
        <v>0</v>
      </c>
      <c r="P273" s="140">
        <f t="shared" si="139"/>
        <v>0</v>
      </c>
      <c r="Q273" s="255">
        <f>P273 / Y903*100</f>
        <v>0</v>
      </c>
      <c r="R273" s="106">
        <f t="shared" si="140"/>
        <v>0</v>
      </c>
      <c r="S273" s="255">
        <f t="shared" si="141"/>
        <v>0</v>
      </c>
      <c r="T273">
        <f t="shared" si="142"/>
        <v>1</v>
      </c>
      <c r="U273">
        <v>0</v>
      </c>
      <c r="V273">
        <v>1</v>
      </c>
      <c r="W273" s="105">
        <f t="shared" si="143"/>
        <v>0</v>
      </c>
      <c r="X273" s="105">
        <f t="shared" si="144"/>
        <v>0</v>
      </c>
      <c r="Y273" s="65"/>
      <c r="Z273" s="107">
        <f>_xll.BDH(C273,$Z$12,$D$1,$D$1)</f>
        <v>469.7</v>
      </c>
      <c r="AA273" s="107">
        <f t="shared" si="145"/>
        <v>0.5</v>
      </c>
      <c r="AB273" s="117">
        <f t="shared" si="146"/>
        <v>0.10645092612305727</v>
      </c>
      <c r="AC273" s="109">
        <v>0</v>
      </c>
      <c r="AD273" s="110">
        <f>IF(D273 = D903,1,_xll.BDP(K273,$AD$12)*L273)</f>
        <v>144.58000000000001</v>
      </c>
      <c r="AE273" s="259">
        <f>AA273*AC273*T273/AD273 / AF903</f>
        <v>0</v>
      </c>
      <c r="AF273" s="68"/>
      <c r="AG273" s="64"/>
      <c r="AH273" s="56"/>
    </row>
    <row r="274" spans="2:34" x14ac:dyDescent="0.2">
      <c r="B274">
        <v>27117</v>
      </c>
      <c r="C274" t="s">
        <v>1178</v>
      </c>
      <c r="D274" t="str">
        <f>_xll.BDP(C274,$D$12)</f>
        <v>JPY</v>
      </c>
      <c r="E274" t="s">
        <v>1179</v>
      </c>
      <c r="F274" s="99">
        <f>_xll.BDP(C274,$F$12)</f>
        <v>3385</v>
      </c>
      <c r="G274" s="99">
        <f>_xll.BDP(C274,$G$12)</f>
        <v>3350</v>
      </c>
      <c r="H274" s="100">
        <f t="shared" si="136"/>
        <v>-35</v>
      </c>
      <c r="I274" s="101">
        <f t="shared" si="137"/>
        <v>-1.0339734121122599</v>
      </c>
      <c r="J274" s="102">
        <v>0</v>
      </c>
      <c r="K274" t="str">
        <f>CONCATENATE(D903,D274, " Curncy")</f>
        <v>EURJPY Curncy</v>
      </c>
      <c r="L274">
        <f>IF(D274 = D903,1,_xll.BDP(K274,$L$12))</f>
        <v>1</v>
      </c>
      <c r="M274" s="247">
        <f>IF(D274 = D903,1,_xll.BDP(K274,$M$12)*L274)</f>
        <v>144.47</v>
      </c>
      <c r="N274" s="104">
        <f t="shared" si="138"/>
        <v>0</v>
      </c>
      <c r="O274" s="253">
        <f>N274 / Y903</f>
        <v>0</v>
      </c>
      <c r="P274" s="140">
        <f t="shared" si="139"/>
        <v>0</v>
      </c>
      <c r="Q274" s="255">
        <f>P274 / Y903*100</f>
        <v>0</v>
      </c>
      <c r="R274" s="106">
        <f t="shared" si="140"/>
        <v>0</v>
      </c>
      <c r="S274" s="255">
        <f t="shared" si="141"/>
        <v>0</v>
      </c>
      <c r="T274">
        <f t="shared" si="142"/>
        <v>1</v>
      </c>
      <c r="U274">
        <v>0</v>
      </c>
      <c r="V274">
        <v>1</v>
      </c>
      <c r="W274" s="105">
        <f t="shared" si="143"/>
        <v>0</v>
      </c>
      <c r="X274" s="105">
        <f t="shared" si="144"/>
        <v>0</v>
      </c>
      <c r="Y274" s="141"/>
      <c r="Z274" s="107">
        <f>_xll.BDH(C274,$Z$12,$D$1,$D$1)</f>
        <v>3440</v>
      </c>
      <c r="AA274" s="107">
        <f t="shared" si="145"/>
        <v>-55</v>
      </c>
      <c r="AB274" s="117">
        <f t="shared" si="146"/>
        <v>-1.5988372093023258</v>
      </c>
      <c r="AC274" s="109">
        <v>0</v>
      </c>
      <c r="AD274" s="110">
        <f>IF(D274 = D903,1,_xll.BDP(K274,$AD$12)*L274)</f>
        <v>144.58000000000001</v>
      </c>
      <c r="AE274" s="259">
        <f>AA274*AC274*T274/AD274 / AF903</f>
        <v>0</v>
      </c>
      <c r="AF274" s="142"/>
      <c r="AG274" s="64"/>
      <c r="AH274" s="56"/>
    </row>
    <row r="275" spans="2:34" x14ac:dyDescent="0.2">
      <c r="B275">
        <v>20426</v>
      </c>
      <c r="C275" t="s">
        <v>664</v>
      </c>
      <c r="D275" t="str">
        <f>_xll.BDP(C275,$D$12)</f>
        <v>JPY</v>
      </c>
      <c r="E275" t="s">
        <v>709</v>
      </c>
      <c r="F275" s="99">
        <f>_xll.BDP(C275,$F$12)</f>
        <v>2888</v>
      </c>
      <c r="G275" s="99">
        <f>_xll.BDP(C275,$G$12)</f>
        <v>2817</v>
      </c>
      <c r="H275" s="100">
        <f t="shared" si="136"/>
        <v>-71</v>
      </c>
      <c r="I275" s="101">
        <f t="shared" si="137"/>
        <v>-2.4584487534626041</v>
      </c>
      <c r="J275" s="102">
        <v>0</v>
      </c>
      <c r="K275" t="str">
        <f>CONCATENATE(D903,D275, " Curncy")</f>
        <v>EURJPY Curncy</v>
      </c>
      <c r="L275">
        <f>IF(D275 = D903,1,_xll.BDP(K275,$L$12))</f>
        <v>1</v>
      </c>
      <c r="M275" s="247">
        <f>IF(D275 = D903,1,_xll.BDP(K275,$M$12)*L275)</f>
        <v>144.47</v>
      </c>
      <c r="N275" s="104">
        <f t="shared" si="138"/>
        <v>0</v>
      </c>
      <c r="O275" s="253">
        <f>N275 / Y903</f>
        <v>0</v>
      </c>
      <c r="P275" s="140">
        <f t="shared" si="139"/>
        <v>0</v>
      </c>
      <c r="Q275" s="255">
        <f>P275 / Y903*100</f>
        <v>0</v>
      </c>
      <c r="R275" s="106">
        <f t="shared" si="140"/>
        <v>0</v>
      </c>
      <c r="S275" s="255">
        <f t="shared" si="141"/>
        <v>0</v>
      </c>
      <c r="T275">
        <f t="shared" si="142"/>
        <v>1</v>
      </c>
      <c r="U275">
        <v>0</v>
      </c>
      <c r="V275">
        <v>1</v>
      </c>
      <c r="W275" s="105">
        <f t="shared" si="143"/>
        <v>0</v>
      </c>
      <c r="X275" s="105">
        <f t="shared" si="144"/>
        <v>0</v>
      </c>
      <c r="Y275" s="65"/>
      <c r="Z275" s="107">
        <f>_xll.BDH(C275,$Z$12,$D$1,$D$1)</f>
        <v>2788</v>
      </c>
      <c r="AA275" s="107">
        <f t="shared" si="145"/>
        <v>100</v>
      </c>
      <c r="AB275" s="117">
        <f t="shared" si="146"/>
        <v>3.5868005738880915</v>
      </c>
      <c r="AC275" s="109">
        <v>0</v>
      </c>
      <c r="AD275" s="110">
        <f>IF(D275 = D903,1,_xll.BDP(K275,$AD$12)*L275)</f>
        <v>144.58000000000001</v>
      </c>
      <c r="AE275" s="259">
        <f>AA275*AC275*T275/AD275 / AF903</f>
        <v>0</v>
      </c>
      <c r="AF275" s="68"/>
      <c r="AG275" s="64"/>
      <c r="AH275" s="56"/>
    </row>
    <row r="276" spans="2:34" x14ac:dyDescent="0.2">
      <c r="B276">
        <v>20651</v>
      </c>
      <c r="C276" t="s">
        <v>665</v>
      </c>
      <c r="D276" t="str">
        <f>_xll.BDP(C276,$D$12)</f>
        <v>JPY</v>
      </c>
      <c r="E276" t="s">
        <v>710</v>
      </c>
      <c r="F276" s="99">
        <f>_xll.BDP(C276,$F$12)</f>
        <v>2212.5</v>
      </c>
      <c r="G276" s="99">
        <f>_xll.BDP(C276,$G$12)</f>
        <v>2192</v>
      </c>
      <c r="H276" s="100">
        <f t="shared" si="136"/>
        <v>-20.5</v>
      </c>
      <c r="I276" s="101">
        <f t="shared" si="137"/>
        <v>-0.9265536723163843</v>
      </c>
      <c r="J276" s="102">
        <v>0</v>
      </c>
      <c r="K276" t="str">
        <f>CONCATENATE(D903,D276, " Curncy")</f>
        <v>EURJPY Curncy</v>
      </c>
      <c r="L276">
        <f>IF(D276 = D903,1,_xll.BDP(K276,$L$12))</f>
        <v>1</v>
      </c>
      <c r="M276" s="247">
        <f>IF(D276 = D903,1,_xll.BDP(K276,$M$12)*L276)</f>
        <v>144.47</v>
      </c>
      <c r="N276" s="104">
        <f t="shared" si="138"/>
        <v>0</v>
      </c>
      <c r="O276" s="253">
        <f>N276 / Y903</f>
        <v>0</v>
      </c>
      <c r="P276" s="140">
        <f t="shared" si="139"/>
        <v>0</v>
      </c>
      <c r="Q276" s="255">
        <f>P276 / Y903*100</f>
        <v>0</v>
      </c>
      <c r="R276" s="106">
        <f t="shared" si="140"/>
        <v>0</v>
      </c>
      <c r="S276" s="255">
        <f t="shared" si="141"/>
        <v>0</v>
      </c>
      <c r="T276">
        <f t="shared" si="142"/>
        <v>1</v>
      </c>
      <c r="U276">
        <v>0</v>
      </c>
      <c r="V276">
        <v>1</v>
      </c>
      <c r="W276" s="105">
        <f t="shared" si="143"/>
        <v>0</v>
      </c>
      <c r="X276" s="105">
        <f t="shared" si="144"/>
        <v>0</v>
      </c>
      <c r="Y276" s="65"/>
      <c r="Z276" s="107">
        <f>_xll.BDH(C276,$Z$12,$D$1,$D$1)</f>
        <v>2233.5</v>
      </c>
      <c r="AA276" s="107">
        <f t="shared" si="145"/>
        <v>-21</v>
      </c>
      <c r="AB276" s="117">
        <f t="shared" si="146"/>
        <v>-0.94022834116856946</v>
      </c>
      <c r="AC276" s="109">
        <v>0</v>
      </c>
      <c r="AD276" s="110">
        <f>IF(D276 = D903,1,_xll.BDP(K276,$AD$12)*L276)</f>
        <v>144.58000000000001</v>
      </c>
      <c r="AE276" s="259">
        <f>AA276*AC276*T276/AD276 / AF903</f>
        <v>0</v>
      </c>
      <c r="AF276" s="68"/>
      <c r="AG276" s="64"/>
      <c r="AH276" s="56"/>
    </row>
    <row r="277" spans="2:34" x14ac:dyDescent="0.2">
      <c r="B277">
        <v>27628</v>
      </c>
      <c r="C277" t="s">
        <v>666</v>
      </c>
      <c r="D277" t="str">
        <f>_xll.BDP(C277,$D$12)</f>
        <v>JPY</v>
      </c>
      <c r="E277" t="s">
        <v>711</v>
      </c>
      <c r="F277" s="99">
        <f>_xll.BDP(C277,$F$12)</f>
        <v>306</v>
      </c>
      <c r="G277" s="99">
        <f>_xll.BDP(C277,$G$12)</f>
        <v>303</v>
      </c>
      <c r="H277" s="100">
        <f t="shared" si="136"/>
        <v>-3</v>
      </c>
      <c r="I277" s="101">
        <f t="shared" si="137"/>
        <v>-0.98039215686274506</v>
      </c>
      <c r="J277" s="102">
        <v>4754020</v>
      </c>
      <c r="K277" t="str">
        <f>CONCATENATE(D903,D277, " Curncy")</f>
        <v>EURJPY Curncy</v>
      </c>
      <c r="L277">
        <f>IF(D277 = D903,1,_xll.BDP(K277,$L$12))</f>
        <v>1</v>
      </c>
      <c r="M277" s="247">
        <f>IF(D277 = D903,1,_xll.BDP(K277,$M$12)*L277)</f>
        <v>144.47</v>
      </c>
      <c r="N277" s="104">
        <f t="shared" si="138"/>
        <v>-98719.872637917913</v>
      </c>
      <c r="O277" s="253">
        <f>N277 / Y903</f>
        <v>-3.0389760968859585E-4</v>
      </c>
      <c r="P277" s="140">
        <f t="shared" si="139"/>
        <v>9970707.1364297085</v>
      </c>
      <c r="Q277" s="255">
        <f>P277 / Y903*100</f>
        <v>3.0693658578548182</v>
      </c>
      <c r="R277" s="106">
        <f t="shared" si="140"/>
        <v>0</v>
      </c>
      <c r="S277" s="255">
        <f t="shared" si="141"/>
        <v>3.0693658578548182</v>
      </c>
      <c r="T277">
        <f t="shared" si="142"/>
        <v>1</v>
      </c>
      <c r="U277">
        <v>0</v>
      </c>
      <c r="V277">
        <v>1</v>
      </c>
      <c r="W277" s="105">
        <f t="shared" si="143"/>
        <v>0</v>
      </c>
      <c r="X277" s="105">
        <f t="shared" si="144"/>
        <v>0</v>
      </c>
      <c r="Y277" s="65"/>
      <c r="Z277" s="107">
        <f>_xll.BDH(C277,$Z$12,$D$1,$D$1)</f>
        <v>312</v>
      </c>
      <c r="AA277" s="107">
        <f t="shared" si="145"/>
        <v>-6</v>
      </c>
      <c r="AB277" s="117">
        <f t="shared" si="146"/>
        <v>-1.9230769230769231</v>
      </c>
      <c r="AC277" s="109">
        <v>4754020</v>
      </c>
      <c r="AD277" s="110">
        <f>IF(D277 = D903,1,_xll.BDP(K277,$AD$12)*L277)</f>
        <v>144.58000000000001</v>
      </c>
      <c r="AE277" s="259">
        <f>AA277*AC277*T277/AD277 / AF903</f>
        <v>-5.9844413536436908E-4</v>
      </c>
      <c r="AF277" s="68"/>
      <c r="AG277" s="64"/>
      <c r="AH277" s="56"/>
    </row>
    <row r="278" spans="2:34" x14ac:dyDescent="0.2">
      <c r="B278">
        <v>18271</v>
      </c>
      <c r="C278" t="s">
        <v>667</v>
      </c>
      <c r="D278" t="str">
        <f>_xll.BDP(C278,$D$12)</f>
        <v>JPY</v>
      </c>
      <c r="E278" t="s">
        <v>712</v>
      </c>
      <c r="F278" s="99">
        <f>_xll.BDP(C278,$F$12)</f>
        <v>1097</v>
      </c>
      <c r="G278" s="99">
        <f>_xll.BDP(C278,$G$12)</f>
        <v>1089</v>
      </c>
      <c r="H278" s="100">
        <f t="shared" si="136"/>
        <v>-8</v>
      </c>
      <c r="I278" s="101">
        <f t="shared" si="137"/>
        <v>-0.72926162260711025</v>
      </c>
      <c r="J278" s="102">
        <v>0</v>
      </c>
      <c r="K278" t="str">
        <f>CONCATENATE(D903,D278, " Curncy")</f>
        <v>EURJPY Curncy</v>
      </c>
      <c r="L278">
        <f>IF(D278 = D903,1,_xll.BDP(K278,$L$12))</f>
        <v>1</v>
      </c>
      <c r="M278" s="247">
        <f>IF(D278 = D903,1,_xll.BDP(K278,$M$12)*L278)</f>
        <v>144.47</v>
      </c>
      <c r="N278" s="104">
        <f t="shared" si="138"/>
        <v>0</v>
      </c>
      <c r="O278" s="253">
        <f>N278 / Y903</f>
        <v>0</v>
      </c>
      <c r="P278" s="140">
        <f t="shared" si="139"/>
        <v>0</v>
      </c>
      <c r="Q278" s="255">
        <f>P278 / Y903*100</f>
        <v>0</v>
      </c>
      <c r="R278" s="106">
        <f t="shared" si="140"/>
        <v>0</v>
      </c>
      <c r="S278" s="255">
        <f t="shared" si="141"/>
        <v>0</v>
      </c>
      <c r="T278">
        <f t="shared" si="142"/>
        <v>1</v>
      </c>
      <c r="U278">
        <v>0</v>
      </c>
      <c r="V278">
        <v>1</v>
      </c>
      <c r="W278" s="105">
        <f t="shared" si="143"/>
        <v>0</v>
      </c>
      <c r="X278" s="105">
        <f t="shared" si="144"/>
        <v>0</v>
      </c>
      <c r="Y278" s="65"/>
      <c r="Z278" s="107">
        <f>_xll.BDH(C278,$Z$12,$D$1,$D$1)</f>
        <v>1091</v>
      </c>
      <c r="AA278" s="107">
        <f t="shared" si="145"/>
        <v>6</v>
      </c>
      <c r="AB278" s="117">
        <f t="shared" si="146"/>
        <v>0.54995417048579287</v>
      </c>
      <c r="AC278" s="109">
        <v>0</v>
      </c>
      <c r="AD278" s="110">
        <f>IF(D278 = D903,1,_xll.BDP(K278,$AD$12)*L278)</f>
        <v>144.58000000000001</v>
      </c>
      <c r="AE278" s="259">
        <f>AA278*AC278*T278/AD278 / AF903</f>
        <v>0</v>
      </c>
      <c r="AF278" s="68"/>
      <c r="AG278" s="64"/>
      <c r="AH278" s="56"/>
    </row>
    <row r="279" spans="2:34" ht="12" customHeight="1" x14ac:dyDescent="0.2">
      <c r="B279">
        <v>23181</v>
      </c>
      <c r="C279" t="s">
        <v>1754</v>
      </c>
      <c r="D279" t="str">
        <f>_xll.BDP(C279,$D$12)</f>
        <v>JPY</v>
      </c>
      <c r="E279" t="s">
        <v>1755</v>
      </c>
      <c r="F279" s="99">
        <f>_xll.BDP(C279,$F$12)</f>
        <v>2607</v>
      </c>
      <c r="G279" s="99">
        <f>_xll.BDP(C279,$G$12)</f>
        <v>2588</v>
      </c>
      <c r="H279" s="100">
        <f t="shared" si="136"/>
        <v>-19</v>
      </c>
      <c r="I279" s="101">
        <f t="shared" si="137"/>
        <v>-0.72880705792098199</v>
      </c>
      <c r="J279" s="102">
        <v>70600</v>
      </c>
      <c r="K279" t="str">
        <f>CONCATENATE(D903,D279, " Curncy")</f>
        <v>EURJPY Curncy</v>
      </c>
      <c r="L279">
        <f>IF(D279 = D903,1,_xll.BDP(K279,$L$12))</f>
        <v>1</v>
      </c>
      <c r="M279" s="247">
        <f>IF(D279 = D903,1,_xll.BDP(K279,$M$12)*L279)</f>
        <v>144.47</v>
      </c>
      <c r="N279" s="104">
        <f t="shared" si="138"/>
        <v>-9284.972658683464</v>
      </c>
      <c r="O279" s="253">
        <f>N279 / Y903</f>
        <v>-2.8582704997474592E-5</v>
      </c>
      <c r="P279" s="140">
        <f t="shared" si="139"/>
        <v>1264711.0126669896</v>
      </c>
      <c r="Q279" s="255">
        <f>P279 / Y903*100</f>
        <v>0.38932652912349602</v>
      </c>
      <c r="R279" s="106">
        <f t="shared" si="140"/>
        <v>0</v>
      </c>
      <c r="S279" s="255">
        <f t="shared" si="141"/>
        <v>0.38932652912349602</v>
      </c>
      <c r="T279">
        <f t="shared" si="142"/>
        <v>1</v>
      </c>
      <c r="U279">
        <v>0</v>
      </c>
      <c r="V279">
        <v>1</v>
      </c>
      <c r="W279" s="105">
        <f t="shared" si="143"/>
        <v>0</v>
      </c>
      <c r="X279" s="105">
        <f t="shared" si="144"/>
        <v>0</v>
      </c>
      <c r="Z279" s="107">
        <f>_xll.BDH(C279,$Z$12,$D$1,$D$1)</f>
        <v>2587</v>
      </c>
      <c r="AA279" s="107">
        <f t="shared" si="145"/>
        <v>20</v>
      </c>
      <c r="AB279" s="117">
        <f t="shared" si="146"/>
        <v>0.7730962504831852</v>
      </c>
      <c r="AC279" s="109">
        <v>70600</v>
      </c>
      <c r="AD279" s="110">
        <f>IF(D279 = D903,1,_xll.BDP(K279,$AD$12)*L279)</f>
        <v>144.58000000000001</v>
      </c>
      <c r="AE279" s="259">
        <f>AA279*AC279*T279/AD279 / AF903</f>
        <v>2.9624160855251241E-5</v>
      </c>
      <c r="AF279" s="111"/>
      <c r="AG279" s="64"/>
      <c r="AH279" s="56"/>
    </row>
    <row r="280" spans="2:34" x14ac:dyDescent="0.2">
      <c r="B280">
        <v>578</v>
      </c>
      <c r="C280" t="s">
        <v>668</v>
      </c>
      <c r="D280" t="str">
        <f>_xll.BDP(C280,$D$12)</f>
        <v>JPY</v>
      </c>
      <c r="E280" t="s">
        <v>713</v>
      </c>
      <c r="F280" s="99">
        <f>_xll.BDP(C280,$F$12)</f>
        <v>1957</v>
      </c>
      <c r="G280" s="99">
        <f>_xll.BDP(C280,$G$12)</f>
        <v>1946.5</v>
      </c>
      <c r="H280" s="100">
        <f t="shared" si="136"/>
        <v>-10.5</v>
      </c>
      <c r="I280" s="101">
        <f t="shared" si="137"/>
        <v>-0.53653551354113438</v>
      </c>
      <c r="J280" s="102">
        <v>0</v>
      </c>
      <c r="K280" t="str">
        <f>CONCATENATE(D903,D280, " Curncy")</f>
        <v>EURJPY Curncy</v>
      </c>
      <c r="L280">
        <f>IF(D280 = D903,1,_xll.BDP(K280,$L$12))</f>
        <v>1</v>
      </c>
      <c r="M280" s="247">
        <f>IF(D280 = D903,1,_xll.BDP(K280,$M$12)*L280)</f>
        <v>144.47</v>
      </c>
      <c r="N280" s="104">
        <f t="shared" si="138"/>
        <v>0</v>
      </c>
      <c r="O280" s="253">
        <f>N280 / Y903</f>
        <v>0</v>
      </c>
      <c r="P280" s="140">
        <f t="shared" si="139"/>
        <v>0</v>
      </c>
      <c r="Q280" s="255">
        <f>P280 / Y903*100</f>
        <v>0</v>
      </c>
      <c r="R280" s="106">
        <f t="shared" si="140"/>
        <v>0</v>
      </c>
      <c r="S280" s="255">
        <f t="shared" si="141"/>
        <v>0</v>
      </c>
      <c r="T280">
        <f t="shared" si="142"/>
        <v>1</v>
      </c>
      <c r="U280">
        <v>0</v>
      </c>
      <c r="V280">
        <v>1</v>
      </c>
      <c r="W280" s="105">
        <f t="shared" si="143"/>
        <v>0</v>
      </c>
      <c r="X280" s="105">
        <f t="shared" si="144"/>
        <v>0</v>
      </c>
      <c r="Y280" s="65"/>
      <c r="Z280" s="107">
        <f>_xll.BDH(C280,$Z$12,$D$1,$D$1)</f>
        <v>1955.5</v>
      </c>
      <c r="AA280" s="107">
        <f t="shared" si="145"/>
        <v>1.5</v>
      </c>
      <c r="AB280" s="117">
        <f t="shared" si="146"/>
        <v>7.6706724622858602E-2</v>
      </c>
      <c r="AC280" s="109">
        <v>0</v>
      </c>
      <c r="AD280" s="110">
        <f>IF(D280 = D903,1,_xll.BDP(K280,$AD$12)*L280)</f>
        <v>144.58000000000001</v>
      </c>
      <c r="AE280" s="259">
        <f>AA280*AC280*T280/AD280 / AF903</f>
        <v>0</v>
      </c>
      <c r="AF280" s="68"/>
      <c r="AG280" s="64"/>
      <c r="AH280" s="56"/>
    </row>
    <row r="281" spans="2:34" x14ac:dyDescent="0.2">
      <c r="B281">
        <v>122</v>
      </c>
      <c r="C281" t="s">
        <v>126</v>
      </c>
      <c r="D281" t="str">
        <f>_xll.BDP(C281,$D$12)</f>
        <v>JPY</v>
      </c>
      <c r="E281" t="s">
        <v>284</v>
      </c>
      <c r="F281" s="99">
        <f>_xll.BDP(C281,$F$12)</f>
        <v>758.7</v>
      </c>
      <c r="G281" s="99">
        <f>_xll.BDP(C281,$G$12)</f>
        <v>751.9</v>
      </c>
      <c r="H281" s="100">
        <f t="shared" si="136"/>
        <v>-6.8000000000000682</v>
      </c>
      <c r="I281" s="101">
        <f t="shared" si="137"/>
        <v>-0.89626993541585176</v>
      </c>
      <c r="J281" s="102">
        <v>0</v>
      </c>
      <c r="K281" t="str">
        <f>CONCATENATE(D903,D281, " Curncy")</f>
        <v>EURJPY Curncy</v>
      </c>
      <c r="L281">
        <f>IF(D281 = D903,1,_xll.BDP(K281,$L$12))</f>
        <v>1</v>
      </c>
      <c r="M281" s="247">
        <f>IF(D281 = D903,1,_xll.BDP(K281,$M$12)*L281)</f>
        <v>144.47</v>
      </c>
      <c r="N281" s="104">
        <f t="shared" si="138"/>
        <v>0</v>
      </c>
      <c r="O281" s="253">
        <f>N281 / Y903</f>
        <v>0</v>
      </c>
      <c r="P281" s="140">
        <f t="shared" si="139"/>
        <v>0</v>
      </c>
      <c r="Q281" s="255">
        <f>P281 / Y903*100</f>
        <v>0</v>
      </c>
      <c r="R281" s="106">
        <f t="shared" si="140"/>
        <v>0</v>
      </c>
      <c r="S281" s="255">
        <f t="shared" si="141"/>
        <v>0</v>
      </c>
      <c r="T281">
        <f t="shared" si="142"/>
        <v>1</v>
      </c>
      <c r="U281">
        <v>0</v>
      </c>
      <c r="V281">
        <v>1</v>
      </c>
      <c r="W281" s="105">
        <f t="shared" si="143"/>
        <v>0</v>
      </c>
      <c r="X281" s="105">
        <f t="shared" si="144"/>
        <v>0</v>
      </c>
      <c r="Y281" s="65"/>
      <c r="Z281" s="107">
        <f>_xll.BDH(C281,$Z$12,$D$1,$D$1)</f>
        <v>751.2</v>
      </c>
      <c r="AA281" s="107">
        <f t="shared" si="145"/>
        <v>7.5</v>
      </c>
      <c r="AB281" s="117">
        <f t="shared" si="146"/>
        <v>0.99840255591054305</v>
      </c>
      <c r="AC281" s="109">
        <v>0</v>
      </c>
      <c r="AD281" s="110">
        <f>IF(D281 = D903,1,_xll.BDP(K281,$AD$12)*L281)</f>
        <v>144.58000000000001</v>
      </c>
      <c r="AE281" s="259">
        <f>AA281*AC281*T281/AD281 / AF903</f>
        <v>0</v>
      </c>
      <c r="AF281" s="68"/>
      <c r="AG281" s="64"/>
      <c r="AH281" s="56"/>
    </row>
    <row r="282" spans="2:34" x14ac:dyDescent="0.2">
      <c r="B282">
        <v>19989</v>
      </c>
      <c r="C282" t="s">
        <v>669</v>
      </c>
      <c r="D282" t="str">
        <f>_xll.BDP(C282,$D$12)</f>
        <v>JPY</v>
      </c>
      <c r="E282" t="s">
        <v>714</v>
      </c>
      <c r="F282" s="99">
        <f>_xll.BDP(C282,$F$12)</f>
        <v>2780.5</v>
      </c>
      <c r="G282" s="99">
        <f>_xll.BDP(C282,$G$12)</f>
        <v>2730</v>
      </c>
      <c r="H282" s="100">
        <f t="shared" si="136"/>
        <v>-50.5</v>
      </c>
      <c r="I282" s="101">
        <f t="shared" si="137"/>
        <v>-1.8162201042977881</v>
      </c>
      <c r="J282" s="102">
        <v>0</v>
      </c>
      <c r="K282" t="str">
        <f>CONCATENATE(D903,D282, " Curncy")</f>
        <v>EURJPY Curncy</v>
      </c>
      <c r="L282">
        <f>IF(D282 = D903,1,_xll.BDP(K282,$L$12))</f>
        <v>1</v>
      </c>
      <c r="M282" s="247">
        <f>IF(D282 = D903,1,_xll.BDP(K282,$M$12)*L282)</f>
        <v>144.47</v>
      </c>
      <c r="N282" s="104">
        <f t="shared" si="138"/>
        <v>0</v>
      </c>
      <c r="O282" s="253">
        <f>N282 / Y903</f>
        <v>0</v>
      </c>
      <c r="P282" s="140">
        <f t="shared" si="139"/>
        <v>0</v>
      </c>
      <c r="Q282" s="255">
        <f>P282 / Y903*100</f>
        <v>0</v>
      </c>
      <c r="R282" s="106">
        <f t="shared" si="140"/>
        <v>0</v>
      </c>
      <c r="S282" s="255">
        <f t="shared" si="141"/>
        <v>0</v>
      </c>
      <c r="T282">
        <f t="shared" si="142"/>
        <v>1</v>
      </c>
      <c r="U282">
        <v>0</v>
      </c>
      <c r="V282">
        <v>1</v>
      </c>
      <c r="W282" s="105">
        <f t="shared" si="143"/>
        <v>0</v>
      </c>
      <c r="X282" s="105">
        <f t="shared" si="144"/>
        <v>0</v>
      </c>
      <c r="Y282" s="65"/>
      <c r="Z282" s="107">
        <f>_xll.BDH(C282,$Z$12,$D$1,$D$1)</f>
        <v>2764</v>
      </c>
      <c r="AA282" s="107">
        <f t="shared" si="145"/>
        <v>16.5</v>
      </c>
      <c r="AB282" s="117">
        <f t="shared" si="146"/>
        <v>0.59696092619392183</v>
      </c>
      <c r="AC282" s="109">
        <v>0</v>
      </c>
      <c r="AD282" s="110">
        <f>IF(D282 = D903,1,_xll.BDP(K282,$AD$12)*L282)</f>
        <v>144.58000000000001</v>
      </c>
      <c r="AE282" s="259">
        <f>AA282*AC282*T282/AD282 / AF903</f>
        <v>0</v>
      </c>
      <c r="AF282" s="68"/>
      <c r="AG282" s="64"/>
      <c r="AH282" s="56"/>
    </row>
    <row r="283" spans="2:34" x14ac:dyDescent="0.2">
      <c r="B283">
        <v>23221</v>
      </c>
      <c r="C283" t="s">
        <v>670</v>
      </c>
      <c r="D283" t="str">
        <f>_xll.BDP(C283,$D$12)</f>
        <v>JPY</v>
      </c>
      <c r="E283" t="s">
        <v>715</v>
      </c>
      <c r="F283" s="99">
        <f>_xll.BDP(C283,$F$12)</f>
        <v>7682</v>
      </c>
      <c r="G283" s="99">
        <f>_xll.BDP(C283,$G$12)</f>
        <v>7571</v>
      </c>
      <c r="H283" s="100">
        <f t="shared" si="136"/>
        <v>-111</v>
      </c>
      <c r="I283" s="101">
        <f t="shared" si="137"/>
        <v>-1.4449362145274667</v>
      </c>
      <c r="J283" s="102">
        <v>0</v>
      </c>
      <c r="K283" t="str">
        <f>CONCATENATE(D903,D283, " Curncy")</f>
        <v>EURJPY Curncy</v>
      </c>
      <c r="L283">
        <f>IF(D283 = D903,1,_xll.BDP(K283,$L$12))</f>
        <v>1</v>
      </c>
      <c r="M283" s="247">
        <f>IF(D283 = D903,1,_xll.BDP(K283,$M$12)*L283)</f>
        <v>144.47</v>
      </c>
      <c r="N283" s="104">
        <f t="shared" si="138"/>
        <v>0</v>
      </c>
      <c r="O283" s="253">
        <f>N283 / Y903</f>
        <v>0</v>
      </c>
      <c r="P283" s="140">
        <f t="shared" si="139"/>
        <v>0</v>
      </c>
      <c r="Q283" s="255">
        <f>P283 / Y903*100</f>
        <v>0</v>
      </c>
      <c r="R283" s="106">
        <f t="shared" si="140"/>
        <v>0</v>
      </c>
      <c r="S283" s="255">
        <f t="shared" si="141"/>
        <v>0</v>
      </c>
      <c r="T283">
        <f t="shared" si="142"/>
        <v>1</v>
      </c>
      <c r="U283">
        <v>0</v>
      </c>
      <c r="V283">
        <v>1</v>
      </c>
      <c r="W283" s="105">
        <f t="shared" si="143"/>
        <v>0</v>
      </c>
      <c r="X283" s="105">
        <f t="shared" si="144"/>
        <v>0</v>
      </c>
      <c r="Y283" s="65"/>
      <c r="Z283" s="107">
        <f>_xll.BDH(C283,$Z$12,$D$1,$D$1)</f>
        <v>7733</v>
      </c>
      <c r="AA283" s="107">
        <f t="shared" si="145"/>
        <v>-51</v>
      </c>
      <c r="AB283" s="117">
        <f t="shared" si="146"/>
        <v>-0.65951118582697532</v>
      </c>
      <c r="AC283" s="109">
        <v>0</v>
      </c>
      <c r="AD283" s="110">
        <f>IF(D283 = D903,1,_xll.BDP(K283,$AD$12)*L283)</f>
        <v>144.58000000000001</v>
      </c>
      <c r="AE283" s="259">
        <f>AA283*AC283*T283/AD283 / AF903</f>
        <v>0</v>
      </c>
      <c r="AF283" s="68"/>
      <c r="AG283" s="64"/>
      <c r="AH283" s="56"/>
    </row>
    <row r="284" spans="2:34" x14ac:dyDescent="0.2">
      <c r="B284">
        <v>66</v>
      </c>
      <c r="C284" t="s">
        <v>673</v>
      </c>
      <c r="D284" t="str">
        <f>_xll.BDP(C284,$D$12)</f>
        <v>JPY</v>
      </c>
      <c r="E284" t="s">
        <v>716</v>
      </c>
      <c r="F284" s="99">
        <f>_xll.BDP(C284,$F$12)</f>
        <v>634000</v>
      </c>
      <c r="G284" s="99">
        <f>_xll.BDP(C284,$G$12)</f>
        <v>633000</v>
      </c>
      <c r="H284" s="100">
        <f t="shared" si="136"/>
        <v>-1000</v>
      </c>
      <c r="I284" s="101">
        <f t="shared" si="137"/>
        <v>-0.15772870662460567</v>
      </c>
      <c r="J284" s="102">
        <v>0</v>
      </c>
      <c r="K284" t="str">
        <f>CONCATENATE(D903,D284, " Curncy")</f>
        <v>EURJPY Curncy</v>
      </c>
      <c r="L284">
        <f>IF(D284 = D903,1,_xll.BDP(K284,$L$12))</f>
        <v>1</v>
      </c>
      <c r="M284" s="247">
        <f>IF(D284 = D903,1,_xll.BDP(K284,$M$12)*L284)</f>
        <v>144.47</v>
      </c>
      <c r="N284" s="104">
        <f t="shared" si="138"/>
        <v>0</v>
      </c>
      <c r="O284" s="253">
        <f>N284 / Y903</f>
        <v>0</v>
      </c>
      <c r="P284" s="140">
        <f t="shared" si="139"/>
        <v>0</v>
      </c>
      <c r="Q284" s="255">
        <f>P284 / Y903*100</f>
        <v>0</v>
      </c>
      <c r="R284" s="106">
        <f t="shared" si="140"/>
        <v>0</v>
      </c>
      <c r="S284" s="255">
        <f t="shared" si="141"/>
        <v>0</v>
      </c>
      <c r="T284">
        <f t="shared" si="142"/>
        <v>1</v>
      </c>
      <c r="U284">
        <v>0</v>
      </c>
      <c r="V284">
        <v>1</v>
      </c>
      <c r="W284" s="105">
        <f t="shared" si="143"/>
        <v>0</v>
      </c>
      <c r="X284" s="105">
        <f t="shared" si="144"/>
        <v>0</v>
      </c>
      <c r="Y284" s="65"/>
      <c r="Z284" s="107">
        <f>_xll.BDH(C284,$Z$12,$D$1,$D$1)</f>
        <v>636000</v>
      </c>
      <c r="AA284" s="107">
        <f t="shared" si="145"/>
        <v>-2000</v>
      </c>
      <c r="AB284" s="117">
        <f t="shared" si="146"/>
        <v>-0.31446540880503149</v>
      </c>
      <c r="AC284" s="109">
        <v>0</v>
      </c>
      <c r="AD284" s="110">
        <f>IF(D284 = D903,1,_xll.BDP(K284,$AD$12)*L284)</f>
        <v>144.58000000000001</v>
      </c>
      <c r="AE284" s="259">
        <f>AA284*AC284*T284/AD284 / AF903</f>
        <v>0</v>
      </c>
      <c r="AF284" s="68"/>
      <c r="AG284" s="64"/>
      <c r="AH284" s="56"/>
    </row>
    <row r="285" spans="2:34" x14ac:dyDescent="0.2">
      <c r="B285">
        <v>3250</v>
      </c>
      <c r="C285" t="s">
        <v>672</v>
      </c>
      <c r="D285" t="str">
        <f>_xll.BDP(C285,$D$12)</f>
        <v>JPY</v>
      </c>
      <c r="E285" t="s">
        <v>1107</v>
      </c>
      <c r="F285" s="99">
        <f>_xll.BDP(C285,$F$12)</f>
        <v>606</v>
      </c>
      <c r="G285" s="99">
        <f>_xll.BDP(C285,$G$12)</f>
        <v>604</v>
      </c>
      <c r="H285" s="100">
        <f t="shared" ref="H285:H316" si="147">IF(OR(OR(G285="#N/A N/A",G285="#N/A Real Time"),OR(F285="#N/A N/A",F285="#N/A Real Time")),0,  G285 - F285)</f>
        <v>-2</v>
      </c>
      <c r="I285" s="101">
        <f t="shared" ref="I285:I316" si="148">IF(OR(F285=0,F285="#N/A N/A"),0,H285 / F285*100)</f>
        <v>-0.33003300330033003</v>
      </c>
      <c r="J285" s="102">
        <v>0</v>
      </c>
      <c r="K285" t="str">
        <f>CONCATENATE(D903,D285, " Curncy")</f>
        <v>EURJPY Curncy</v>
      </c>
      <c r="L285">
        <f>IF(D285 = D903,1,_xll.BDP(K285,$L$12))</f>
        <v>1</v>
      </c>
      <c r="M285" s="247">
        <f>IF(D285 = D903,1,_xll.BDP(K285,$M$12)*L285)</f>
        <v>144.47</v>
      </c>
      <c r="N285" s="104">
        <f t="shared" ref="N285:N316" si="149">H285*J285*T285/M285</f>
        <v>0</v>
      </c>
      <c r="O285" s="253">
        <f>N285 / Y903</f>
        <v>0</v>
      </c>
      <c r="P285" s="140">
        <f t="shared" ref="P285:P310" si="150">IF(OR(OR(J285=0,G285 = "#N/A N/A"),G285="#N/A Real Time"),0,G285*J285*T285/M285)</f>
        <v>0</v>
      </c>
      <c r="Q285" s="255">
        <f>P285 / Y903*100</f>
        <v>0</v>
      </c>
      <c r="R285" s="106">
        <f t="shared" ref="R285:R316" si="151">IF(Q285&lt;0,Q285,0)</f>
        <v>0</v>
      </c>
      <c r="S285" s="255">
        <f t="shared" ref="S285:S310" si="152">IF(Q285&gt;0,Q285,0)</f>
        <v>0</v>
      </c>
      <c r="T285">
        <f t="shared" ref="T285:T310" si="153">IF(EXACT(D285,UPPER(D285)),1,0.01)/V285</f>
        <v>1</v>
      </c>
      <c r="U285">
        <v>0</v>
      </c>
      <c r="V285">
        <v>1</v>
      </c>
      <c r="W285" s="105">
        <f t="shared" ref="W285:W310" si="154">IF(AND(Q285&lt;0,O285&gt;0),O285,0)</f>
        <v>0</v>
      </c>
      <c r="X285" s="105">
        <f t="shared" ref="X285:X310" si="155">IF(AND(Q285&gt;0,O285&gt;0),O285,0)</f>
        <v>0</v>
      </c>
      <c r="Y285" s="65"/>
      <c r="Z285" s="107">
        <f>_xll.BDH(C285,$Z$12,$D$1,$D$1)</f>
        <v>617</v>
      </c>
      <c r="AA285" s="107">
        <f t="shared" ref="AA285:AA316" si="156">IF(OR(OR(F285="#N/A N/A",F285="#N/A Real Time"),OR(Z285="#N/A N/A",Z285="#N/A Real Time")),0,  F285 - Z285)</f>
        <v>-11</v>
      </c>
      <c r="AB285" s="117">
        <f t="shared" ref="AB285:AB316" si="157">IF(OR(Z285=0,Z285="#N/A N/A"),0,AA285 / Z285*100)</f>
        <v>-1.7828200972447326</v>
      </c>
      <c r="AC285" s="109">
        <v>0</v>
      </c>
      <c r="AD285" s="110">
        <f>IF(D285 = D903,1,_xll.BDP(K285,$AD$12)*L285)</f>
        <v>144.58000000000001</v>
      </c>
      <c r="AE285" s="259">
        <f>AA285*AC285*T285/AD285 / AF903</f>
        <v>0</v>
      </c>
      <c r="AF285" s="68"/>
      <c r="AG285" s="64"/>
      <c r="AH285" s="56"/>
    </row>
    <row r="286" spans="2:34" x14ac:dyDescent="0.2">
      <c r="B286">
        <v>677</v>
      </c>
      <c r="C286" t="s">
        <v>676</v>
      </c>
      <c r="D286" t="str">
        <f>_xll.BDP(C286,$D$12)</f>
        <v>JPY</v>
      </c>
      <c r="E286" t="s">
        <v>719</v>
      </c>
      <c r="F286" s="99">
        <f>_xll.BDP(C286,$F$12)</f>
        <v>2258.5</v>
      </c>
      <c r="G286" s="99">
        <f>_xll.BDP(C286,$G$12)</f>
        <v>2178</v>
      </c>
      <c r="H286" s="100">
        <f t="shared" si="147"/>
        <v>-80.5</v>
      </c>
      <c r="I286" s="101">
        <f t="shared" si="148"/>
        <v>-3.5643125968563205</v>
      </c>
      <c r="J286" s="102">
        <v>0</v>
      </c>
      <c r="K286" t="str">
        <f>CONCATENATE(D903,D286, " Curncy")</f>
        <v>EURJPY Curncy</v>
      </c>
      <c r="L286">
        <f>IF(D286 = D903,1,_xll.BDP(K286,$L$12))</f>
        <v>1</v>
      </c>
      <c r="M286" s="247">
        <f>IF(D286 = D903,1,_xll.BDP(K286,$M$12)*L286)</f>
        <v>144.47</v>
      </c>
      <c r="N286" s="104">
        <f t="shared" si="149"/>
        <v>0</v>
      </c>
      <c r="O286" s="253">
        <f>N286 / Y903</f>
        <v>0</v>
      </c>
      <c r="P286" s="140">
        <f t="shared" si="150"/>
        <v>0</v>
      </c>
      <c r="Q286" s="255">
        <f>P286 / Y903*100</f>
        <v>0</v>
      </c>
      <c r="R286" s="106">
        <f t="shared" si="151"/>
        <v>0</v>
      </c>
      <c r="S286" s="255">
        <f t="shared" si="152"/>
        <v>0</v>
      </c>
      <c r="T286">
        <f t="shared" si="153"/>
        <v>1</v>
      </c>
      <c r="U286">
        <v>0</v>
      </c>
      <c r="V286">
        <v>1</v>
      </c>
      <c r="W286" s="105">
        <f t="shared" si="154"/>
        <v>0</v>
      </c>
      <c r="X286" s="105">
        <f t="shared" si="155"/>
        <v>0</v>
      </c>
      <c r="Y286" s="65"/>
      <c r="Z286" s="107">
        <f>_xll.BDH(C286,$Z$12,$D$1,$D$1)</f>
        <v>2288.5</v>
      </c>
      <c r="AA286" s="107">
        <f t="shared" si="156"/>
        <v>-30</v>
      </c>
      <c r="AB286" s="117">
        <f t="shared" si="157"/>
        <v>-1.3109023377758358</v>
      </c>
      <c r="AC286" s="109">
        <v>0</v>
      </c>
      <c r="AD286" s="110">
        <f>IF(D286 = D903,1,_xll.BDP(K286,$AD$12)*L286)</f>
        <v>144.58000000000001</v>
      </c>
      <c r="AE286" s="259">
        <f>AA286*AC286*T286/AD286 / AF903</f>
        <v>0</v>
      </c>
      <c r="AF286" s="68"/>
      <c r="AG286" s="64"/>
      <c r="AH286" s="56"/>
    </row>
    <row r="287" spans="2:34" x14ac:dyDescent="0.2">
      <c r="B287">
        <v>24030</v>
      </c>
      <c r="C287" t="s">
        <v>674</v>
      </c>
      <c r="D287" t="str">
        <f>_xll.BDP(C287,$D$12)</f>
        <v>JPY</v>
      </c>
      <c r="E287" t="s">
        <v>717</v>
      </c>
      <c r="F287" s="99">
        <f>_xll.BDP(C287,$F$12)</f>
        <v>3930</v>
      </c>
      <c r="G287" s="99">
        <f>_xll.BDP(C287,$G$12)</f>
        <v>3915</v>
      </c>
      <c r="H287" s="100">
        <f t="shared" si="147"/>
        <v>-15</v>
      </c>
      <c r="I287" s="101">
        <f t="shared" si="148"/>
        <v>-0.38167938931297707</v>
      </c>
      <c r="J287" s="102">
        <v>0</v>
      </c>
      <c r="K287" t="str">
        <f>CONCATENATE(D903,D287, " Curncy")</f>
        <v>EURJPY Curncy</v>
      </c>
      <c r="L287">
        <f>IF(D287 = D903,1,_xll.BDP(K287,$L$12))</f>
        <v>1</v>
      </c>
      <c r="M287" s="247">
        <f>IF(D287 = D903,1,_xll.BDP(K287,$M$12)*L287)</f>
        <v>144.47</v>
      </c>
      <c r="N287" s="104">
        <f t="shared" si="149"/>
        <v>0</v>
      </c>
      <c r="O287" s="253">
        <f>N287 / Y903</f>
        <v>0</v>
      </c>
      <c r="P287" s="140">
        <f t="shared" si="150"/>
        <v>0</v>
      </c>
      <c r="Q287" s="255">
        <f>P287 / Y903*100</f>
        <v>0</v>
      </c>
      <c r="R287" s="106">
        <f t="shared" si="151"/>
        <v>0</v>
      </c>
      <c r="S287" s="255">
        <f t="shared" si="152"/>
        <v>0</v>
      </c>
      <c r="T287">
        <f t="shared" si="153"/>
        <v>1</v>
      </c>
      <c r="U287">
        <v>0</v>
      </c>
      <c r="V287">
        <v>1</v>
      </c>
      <c r="W287" s="105">
        <f t="shared" si="154"/>
        <v>0</v>
      </c>
      <c r="X287" s="105">
        <f t="shared" si="155"/>
        <v>0</v>
      </c>
      <c r="Y287" s="65"/>
      <c r="Z287" s="107">
        <f>_xll.BDH(C287,$Z$12,$D$1,$D$1)</f>
        <v>3900</v>
      </c>
      <c r="AA287" s="107">
        <f t="shared" si="156"/>
        <v>30</v>
      </c>
      <c r="AB287" s="117">
        <f t="shared" si="157"/>
        <v>0.76923076923076927</v>
      </c>
      <c r="AC287" s="109">
        <v>0</v>
      </c>
      <c r="AD287" s="110">
        <f>IF(D287 = D903,1,_xll.BDP(K287,$AD$12)*L287)</f>
        <v>144.58000000000001</v>
      </c>
      <c r="AE287" s="259">
        <f>AA287*AC287*T287/AD287 / AF903</f>
        <v>0</v>
      </c>
      <c r="AF287" s="68"/>
      <c r="AG287" s="64"/>
      <c r="AH287" s="56"/>
    </row>
    <row r="288" spans="2:34" x14ac:dyDescent="0.2">
      <c r="B288">
        <v>169</v>
      </c>
      <c r="C288" t="s">
        <v>675</v>
      </c>
      <c r="D288" t="str">
        <f>_xll.BDP(C288,$D$12)</f>
        <v>JPY</v>
      </c>
      <c r="E288" t="s">
        <v>718</v>
      </c>
      <c r="F288" s="99">
        <f>_xll.BDP(C288,$F$12)</f>
        <v>502.5</v>
      </c>
      <c r="G288" s="99">
        <f>_xll.BDP(C288,$G$12)</f>
        <v>500.4</v>
      </c>
      <c r="H288" s="100">
        <f t="shared" si="147"/>
        <v>-2.1000000000000227</v>
      </c>
      <c r="I288" s="101">
        <f t="shared" si="148"/>
        <v>-0.41791044776119857</v>
      </c>
      <c r="J288" s="102">
        <v>0</v>
      </c>
      <c r="K288" t="str">
        <f>CONCATENATE(D903,D288, " Curncy")</f>
        <v>EURJPY Curncy</v>
      </c>
      <c r="L288">
        <f>IF(D288 = D903,1,_xll.BDP(K288,$L$12))</f>
        <v>1</v>
      </c>
      <c r="M288" s="247">
        <f>IF(D288 = D903,1,_xll.BDP(K288,$M$12)*L288)</f>
        <v>144.47</v>
      </c>
      <c r="N288" s="104">
        <f t="shared" si="149"/>
        <v>0</v>
      </c>
      <c r="O288" s="253">
        <f>N288 / Y903</f>
        <v>0</v>
      </c>
      <c r="P288" s="140">
        <f t="shared" si="150"/>
        <v>0</v>
      </c>
      <c r="Q288" s="255">
        <f>P288 / Y903*100</f>
        <v>0</v>
      </c>
      <c r="R288" s="106">
        <f t="shared" si="151"/>
        <v>0</v>
      </c>
      <c r="S288" s="255">
        <f t="shared" si="152"/>
        <v>0</v>
      </c>
      <c r="T288">
        <f t="shared" si="153"/>
        <v>1</v>
      </c>
      <c r="U288">
        <v>0</v>
      </c>
      <c r="V288">
        <v>1</v>
      </c>
      <c r="W288" s="105">
        <f t="shared" si="154"/>
        <v>0</v>
      </c>
      <c r="X288" s="105">
        <f t="shared" si="155"/>
        <v>0</v>
      </c>
      <c r="Y288" s="65"/>
      <c r="Z288" s="107">
        <f>_xll.BDH(C288,$Z$12,$D$1,$D$1)</f>
        <v>501.5</v>
      </c>
      <c r="AA288" s="107">
        <f t="shared" si="156"/>
        <v>1</v>
      </c>
      <c r="AB288" s="117">
        <f t="shared" si="157"/>
        <v>0.19940179461615154</v>
      </c>
      <c r="AC288" s="109">
        <v>0</v>
      </c>
      <c r="AD288" s="110">
        <f>IF(D288 = D903,1,_xll.BDP(K288,$AD$12)*L288)</f>
        <v>144.58000000000001</v>
      </c>
      <c r="AE288" s="259">
        <f>AA288*AC288*T288/AD288 / AF903</f>
        <v>0</v>
      </c>
      <c r="AF288" s="68"/>
      <c r="AG288" s="64"/>
      <c r="AH288" s="56"/>
    </row>
    <row r="289" spans="2:34" x14ac:dyDescent="0.2">
      <c r="B289">
        <v>18458</v>
      </c>
      <c r="C289" t="s">
        <v>20</v>
      </c>
      <c r="D289" t="str">
        <f>_xll.BDP(C289,$D$12)</f>
        <v>JPY</v>
      </c>
      <c r="E289" t="s">
        <v>226</v>
      </c>
      <c r="F289" s="99">
        <f>_xll.BDP(C289,$F$12)</f>
        <v>2250</v>
      </c>
      <c r="G289" s="99">
        <f>_xll.BDP(C289,$G$12)</f>
        <v>2224.5</v>
      </c>
      <c r="H289" s="100">
        <f t="shared" si="147"/>
        <v>-25.5</v>
      </c>
      <c r="I289" s="101">
        <f t="shared" si="148"/>
        <v>-1.1333333333333333</v>
      </c>
      <c r="J289" s="102">
        <v>0</v>
      </c>
      <c r="K289" t="str">
        <f>CONCATENATE(D903,D289, " Curncy")</f>
        <v>EURJPY Curncy</v>
      </c>
      <c r="L289">
        <f>IF(D289 = D903,1,_xll.BDP(K289,$L$12))</f>
        <v>1</v>
      </c>
      <c r="M289" s="247">
        <f>IF(D289 = D903,1,_xll.BDP(K289,$M$12)*L289)</f>
        <v>144.47</v>
      </c>
      <c r="N289" s="104">
        <f t="shared" si="149"/>
        <v>0</v>
      </c>
      <c r="O289" s="253">
        <f>N289 / Y903</f>
        <v>0</v>
      </c>
      <c r="P289" s="140">
        <f t="shared" si="150"/>
        <v>0</v>
      </c>
      <c r="Q289" s="255">
        <f>P289 / Y903*100</f>
        <v>0</v>
      </c>
      <c r="R289" s="106">
        <f t="shared" si="151"/>
        <v>0</v>
      </c>
      <c r="S289" s="255">
        <f t="shared" si="152"/>
        <v>0</v>
      </c>
      <c r="T289">
        <f t="shared" si="153"/>
        <v>1</v>
      </c>
      <c r="U289">
        <v>0</v>
      </c>
      <c r="V289">
        <v>1</v>
      </c>
      <c r="W289" s="105">
        <f t="shared" si="154"/>
        <v>0</v>
      </c>
      <c r="X289" s="105">
        <f t="shared" si="155"/>
        <v>0</v>
      </c>
      <c r="Y289" s="65"/>
      <c r="Z289" s="107">
        <f>_xll.BDH(C289,$Z$12,$D$1,$D$1)</f>
        <v>2219</v>
      </c>
      <c r="AA289" s="107">
        <f t="shared" si="156"/>
        <v>31</v>
      </c>
      <c r="AB289" s="117">
        <f t="shared" si="157"/>
        <v>1.3970256872465074</v>
      </c>
      <c r="AC289" s="109">
        <v>0</v>
      </c>
      <c r="AD289" s="110">
        <f>IF(D289 = D903,1,_xll.BDP(K289,$AD$12)*L289)</f>
        <v>144.58000000000001</v>
      </c>
      <c r="AE289" s="259">
        <f>AA289*AC289*T289/AD289 / AF903</f>
        <v>0</v>
      </c>
      <c r="AF289" s="68"/>
      <c r="AG289" s="64"/>
      <c r="AH289" s="56"/>
    </row>
    <row r="290" spans="2:34" x14ac:dyDescent="0.2">
      <c r="B290">
        <v>27649</v>
      </c>
      <c r="C290" t="s">
        <v>341</v>
      </c>
      <c r="D290" t="str">
        <f>_xll.BDP(C290,$D$12)</f>
        <v>JPY</v>
      </c>
      <c r="E290" t="s">
        <v>342</v>
      </c>
      <c r="F290" s="99">
        <f>_xll.BDP(C290,$F$12)</f>
        <v>4090</v>
      </c>
      <c r="G290" s="99">
        <f>_xll.BDP(C290,$G$12)</f>
        <v>4040</v>
      </c>
      <c r="H290" s="100">
        <f t="shared" si="147"/>
        <v>-50</v>
      </c>
      <c r="I290" s="101">
        <f t="shared" si="148"/>
        <v>-1.2224938875305624</v>
      </c>
      <c r="J290" s="102">
        <v>0</v>
      </c>
      <c r="K290" t="str">
        <f>CONCATENATE(D903,D290, " Curncy")</f>
        <v>EURJPY Curncy</v>
      </c>
      <c r="L290">
        <f>IF(D290 = D903,1,_xll.BDP(K290,$L$12))</f>
        <v>1</v>
      </c>
      <c r="M290" s="247">
        <f>IF(D290 = D903,1,_xll.BDP(K290,$M$12)*L290)</f>
        <v>144.47</v>
      </c>
      <c r="N290" s="104">
        <f t="shared" si="149"/>
        <v>0</v>
      </c>
      <c r="O290" s="253">
        <f>N290 / Y903</f>
        <v>0</v>
      </c>
      <c r="P290" s="140">
        <f t="shared" si="150"/>
        <v>0</v>
      </c>
      <c r="Q290" s="255">
        <f>P290 / Y903*100</f>
        <v>0</v>
      </c>
      <c r="R290" s="106">
        <f t="shared" si="151"/>
        <v>0</v>
      </c>
      <c r="S290" s="255">
        <f t="shared" si="152"/>
        <v>0</v>
      </c>
      <c r="T290">
        <f t="shared" si="153"/>
        <v>1</v>
      </c>
      <c r="U290">
        <v>0</v>
      </c>
      <c r="V290">
        <v>1</v>
      </c>
      <c r="W290" s="105">
        <f t="shared" si="154"/>
        <v>0</v>
      </c>
      <c r="X290" s="105">
        <f t="shared" si="155"/>
        <v>0</v>
      </c>
      <c r="Y290" s="65"/>
      <c r="Z290" s="107">
        <f>_xll.BDH(C290,$Z$12,$D$1,$D$1)</f>
        <v>4115</v>
      </c>
      <c r="AA290" s="107">
        <f t="shared" si="156"/>
        <v>-25</v>
      </c>
      <c r="AB290" s="117">
        <f t="shared" si="157"/>
        <v>-0.60753341433778862</v>
      </c>
      <c r="AC290" s="109">
        <v>0</v>
      </c>
      <c r="AD290" s="110">
        <f>IF(D290 = D903,1,_xll.BDP(K290,$AD$12)*L290)</f>
        <v>144.58000000000001</v>
      </c>
      <c r="AE290" s="259">
        <f>AA290*AC290*T290/AD290 / AF903</f>
        <v>0</v>
      </c>
      <c r="AF290" s="68"/>
      <c r="AG290" s="64"/>
      <c r="AH290" s="56"/>
    </row>
    <row r="291" spans="2:34" x14ac:dyDescent="0.2">
      <c r="B291">
        <v>24215</v>
      </c>
      <c r="C291" t="s">
        <v>678</v>
      </c>
      <c r="D291" t="str">
        <f>_xll.BDP(C291,$D$12)</f>
        <v>JPY</v>
      </c>
      <c r="E291" t="s">
        <v>721</v>
      </c>
      <c r="F291" s="99">
        <f>_xll.BDP(C291,$F$12)</f>
        <v>11140</v>
      </c>
      <c r="G291" s="99">
        <f>_xll.BDP(C291,$G$12)</f>
        <v>11210</v>
      </c>
      <c r="H291" s="100">
        <f t="shared" si="147"/>
        <v>70</v>
      </c>
      <c r="I291" s="101">
        <f t="shared" si="148"/>
        <v>0.62836624775583483</v>
      </c>
      <c r="J291" s="102">
        <v>0</v>
      </c>
      <c r="K291" t="str">
        <f>CONCATENATE(D903,D291, " Curncy")</f>
        <v>EURJPY Curncy</v>
      </c>
      <c r="L291">
        <f>IF(D291 = D903,1,_xll.BDP(K291,$L$12))</f>
        <v>1</v>
      </c>
      <c r="M291" s="247">
        <f>IF(D291 = D903,1,_xll.BDP(K291,$M$12)*L291)</f>
        <v>144.47</v>
      </c>
      <c r="N291" s="104">
        <f t="shared" si="149"/>
        <v>0</v>
      </c>
      <c r="O291" s="253">
        <f>N291 / Y903</f>
        <v>0</v>
      </c>
      <c r="P291" s="140">
        <f t="shared" si="150"/>
        <v>0</v>
      </c>
      <c r="Q291" s="255">
        <f>P291 / Y903*100</f>
        <v>0</v>
      </c>
      <c r="R291" s="106">
        <f t="shared" si="151"/>
        <v>0</v>
      </c>
      <c r="S291" s="255">
        <f t="shared" si="152"/>
        <v>0</v>
      </c>
      <c r="T291">
        <f t="shared" si="153"/>
        <v>1</v>
      </c>
      <c r="U291">
        <v>0</v>
      </c>
      <c r="V291">
        <v>1</v>
      </c>
      <c r="W291" s="105">
        <f t="shared" si="154"/>
        <v>0</v>
      </c>
      <c r="X291" s="105">
        <f t="shared" si="155"/>
        <v>0</v>
      </c>
      <c r="Y291" s="65"/>
      <c r="Z291" s="107">
        <f>_xll.BDH(C291,$Z$12,$D$1,$D$1)</f>
        <v>11120</v>
      </c>
      <c r="AA291" s="107">
        <f t="shared" si="156"/>
        <v>20</v>
      </c>
      <c r="AB291" s="117">
        <f t="shared" si="157"/>
        <v>0.17985611510791369</v>
      </c>
      <c r="AC291" s="109">
        <v>0</v>
      </c>
      <c r="AD291" s="110">
        <f>IF(D291 = D903,1,_xll.BDP(K291,$AD$12)*L291)</f>
        <v>144.58000000000001</v>
      </c>
      <c r="AE291" s="259">
        <f>AA291*AC291*T291/AD291 / AF903</f>
        <v>0</v>
      </c>
      <c r="AF291" s="68"/>
      <c r="AG291" s="64"/>
      <c r="AH291" s="56"/>
    </row>
    <row r="292" spans="2:34" x14ac:dyDescent="0.2">
      <c r="B292">
        <v>25489</v>
      </c>
      <c r="C292" t="s">
        <v>1366</v>
      </c>
      <c r="D292" t="str">
        <f>_xll.BDP(C292,$D$12)</f>
        <v>JPY</v>
      </c>
      <c r="E292" t="s">
        <v>1367</v>
      </c>
      <c r="F292" s="99">
        <f>_xll.BDP(C292,$F$12)</f>
        <v>1156</v>
      </c>
      <c r="G292" s="99">
        <f>_xll.BDP(C292,$G$12)</f>
        <v>1145</v>
      </c>
      <c r="H292" s="100">
        <f t="shared" si="147"/>
        <v>-11</v>
      </c>
      <c r="I292" s="101">
        <f t="shared" si="148"/>
        <v>-0.95155709342560557</v>
      </c>
      <c r="J292" s="102">
        <v>0</v>
      </c>
      <c r="K292" t="str">
        <f>CONCATENATE(D903,D292, " Curncy")</f>
        <v>EURJPY Curncy</v>
      </c>
      <c r="L292">
        <f>IF(D292 = D903,1,_xll.BDP(K292,$L$12))</f>
        <v>1</v>
      </c>
      <c r="M292" s="247">
        <f>IF(D292 = D903,1,_xll.BDP(K292,$M$12)*L292)</f>
        <v>144.47</v>
      </c>
      <c r="N292" s="104">
        <f t="shared" si="149"/>
        <v>0</v>
      </c>
      <c r="O292" s="253">
        <f>N292 / Y903</f>
        <v>0</v>
      </c>
      <c r="P292" s="140">
        <f t="shared" si="150"/>
        <v>0</v>
      </c>
      <c r="Q292" s="255">
        <f>P292 / Y903*100</f>
        <v>0</v>
      </c>
      <c r="R292" s="106">
        <f t="shared" si="151"/>
        <v>0</v>
      </c>
      <c r="S292" s="255">
        <f t="shared" si="152"/>
        <v>0</v>
      </c>
      <c r="T292">
        <f t="shared" si="153"/>
        <v>1</v>
      </c>
      <c r="U292">
        <v>0</v>
      </c>
      <c r="V292">
        <v>1</v>
      </c>
      <c r="W292" s="105">
        <f t="shared" si="154"/>
        <v>0</v>
      </c>
      <c r="X292" s="105">
        <f t="shared" si="155"/>
        <v>0</v>
      </c>
      <c r="Y292" s="141"/>
      <c r="Z292" s="107">
        <f>_xll.BDH(C292,$Z$12,$D$1,$D$1)</f>
        <v>1150</v>
      </c>
      <c r="AA292" s="107">
        <f t="shared" si="156"/>
        <v>6</v>
      </c>
      <c r="AB292" s="117">
        <f t="shared" si="157"/>
        <v>0.52173913043478271</v>
      </c>
      <c r="AC292" s="109">
        <v>0</v>
      </c>
      <c r="AD292" s="110">
        <f>IF(D292 = D903,1,_xll.BDP(K292,$AD$12)*L292)</f>
        <v>144.58000000000001</v>
      </c>
      <c r="AE292" s="259">
        <f>AA292*AC292*T292/AD292 / AF903</f>
        <v>0</v>
      </c>
      <c r="AF292" s="142"/>
      <c r="AG292" s="64"/>
      <c r="AH292" s="56"/>
    </row>
    <row r="293" spans="2:34" x14ac:dyDescent="0.2">
      <c r="B293">
        <v>23459</v>
      </c>
      <c r="C293" t="s">
        <v>680</v>
      </c>
      <c r="D293" t="str">
        <f>_xll.BDP(C293,$D$12)</f>
        <v>JPY</v>
      </c>
      <c r="E293" t="s">
        <v>723</v>
      </c>
      <c r="F293" s="99">
        <f>_xll.BDP(C293,$F$12)</f>
        <v>2171</v>
      </c>
      <c r="G293" s="99">
        <f>_xll.BDP(C293,$G$12)</f>
        <v>2141</v>
      </c>
      <c r="H293" s="100">
        <f t="shared" si="147"/>
        <v>-30</v>
      </c>
      <c r="I293" s="101">
        <f t="shared" si="148"/>
        <v>-1.3818516812528789</v>
      </c>
      <c r="J293" s="102">
        <v>0</v>
      </c>
      <c r="K293" t="str">
        <f>CONCATENATE(D903,D293, " Curncy")</f>
        <v>EURJPY Curncy</v>
      </c>
      <c r="L293">
        <f>IF(D293 = D903,1,_xll.BDP(K293,$L$12))</f>
        <v>1</v>
      </c>
      <c r="M293" s="247">
        <f>IF(D293 = D903,1,_xll.BDP(K293,$M$12)*L293)</f>
        <v>144.47</v>
      </c>
      <c r="N293" s="104">
        <f t="shared" si="149"/>
        <v>0</v>
      </c>
      <c r="O293" s="253">
        <f>N293 / Y903</f>
        <v>0</v>
      </c>
      <c r="P293" s="140">
        <f t="shared" si="150"/>
        <v>0</v>
      </c>
      <c r="Q293" s="255">
        <f>P293 / Y903*100</f>
        <v>0</v>
      </c>
      <c r="R293" s="106">
        <f t="shared" si="151"/>
        <v>0</v>
      </c>
      <c r="S293" s="255">
        <f t="shared" si="152"/>
        <v>0</v>
      </c>
      <c r="T293">
        <f t="shared" si="153"/>
        <v>1</v>
      </c>
      <c r="U293">
        <v>0</v>
      </c>
      <c r="V293">
        <v>1</v>
      </c>
      <c r="W293" s="105">
        <f t="shared" si="154"/>
        <v>0</v>
      </c>
      <c r="X293" s="105">
        <f t="shared" si="155"/>
        <v>0</v>
      </c>
      <c r="Y293" s="65"/>
      <c r="Z293" s="107">
        <f>_xll.BDH(C293,$Z$12,$D$1,$D$1)</f>
        <v>2188</v>
      </c>
      <c r="AA293" s="107">
        <f t="shared" si="156"/>
        <v>-17</v>
      </c>
      <c r="AB293" s="117">
        <f t="shared" si="157"/>
        <v>-0.77696526508226693</v>
      </c>
      <c r="AC293" s="109">
        <v>0</v>
      </c>
      <c r="AD293" s="110">
        <f>IF(D293 = D903,1,_xll.BDP(K293,$AD$12)*L293)</f>
        <v>144.58000000000001</v>
      </c>
      <c r="AE293" s="259">
        <f>AA293*AC293*T293/AD293 / AF903</f>
        <v>0</v>
      </c>
      <c r="AF293" s="68"/>
      <c r="AG293" s="64"/>
      <c r="AH293" s="56"/>
    </row>
    <row r="294" spans="2:34" x14ac:dyDescent="0.2">
      <c r="B294">
        <v>583</v>
      </c>
      <c r="C294" t="s">
        <v>681</v>
      </c>
      <c r="D294" t="str">
        <f>_xll.BDP(C294,$D$12)</f>
        <v>JPY</v>
      </c>
      <c r="E294" t="s">
        <v>724</v>
      </c>
      <c r="F294" s="99">
        <f>_xll.BDP(C294,$F$12)</f>
        <v>5705</v>
      </c>
      <c r="G294" s="99">
        <f>_xll.BDP(C294,$G$12)</f>
        <v>5702</v>
      </c>
      <c r="H294" s="100">
        <f t="shared" si="147"/>
        <v>-3</v>
      </c>
      <c r="I294" s="101">
        <f t="shared" si="148"/>
        <v>-5.2585451358457491E-2</v>
      </c>
      <c r="J294" s="102">
        <v>0</v>
      </c>
      <c r="K294" t="str">
        <f>CONCATENATE(D903,D294, " Curncy")</f>
        <v>EURJPY Curncy</v>
      </c>
      <c r="L294">
        <f>IF(D294 = D903,1,_xll.BDP(K294,$L$12))</f>
        <v>1</v>
      </c>
      <c r="M294" s="247">
        <f>IF(D294 = D903,1,_xll.BDP(K294,$M$12)*L294)</f>
        <v>144.47</v>
      </c>
      <c r="N294" s="104">
        <f t="shared" si="149"/>
        <v>0</v>
      </c>
      <c r="O294" s="253">
        <f>N294 / Y903</f>
        <v>0</v>
      </c>
      <c r="P294" s="140">
        <f t="shared" si="150"/>
        <v>0</v>
      </c>
      <c r="Q294" s="255">
        <f>P294 / Y903*100</f>
        <v>0</v>
      </c>
      <c r="R294" s="106">
        <f t="shared" si="151"/>
        <v>0</v>
      </c>
      <c r="S294" s="255">
        <f t="shared" si="152"/>
        <v>0</v>
      </c>
      <c r="T294">
        <f t="shared" si="153"/>
        <v>1</v>
      </c>
      <c r="U294">
        <v>0</v>
      </c>
      <c r="V294">
        <v>1</v>
      </c>
      <c r="W294" s="105">
        <f t="shared" si="154"/>
        <v>0</v>
      </c>
      <c r="X294" s="105">
        <f t="shared" si="155"/>
        <v>0</v>
      </c>
      <c r="Y294" s="65"/>
      <c r="Z294" s="107">
        <f>_xll.BDH(C294,$Z$12,$D$1,$D$1)</f>
        <v>5726</v>
      </c>
      <c r="AA294" s="107">
        <f t="shared" si="156"/>
        <v>-21</v>
      </c>
      <c r="AB294" s="117">
        <f t="shared" si="157"/>
        <v>-0.36674816625916873</v>
      </c>
      <c r="AC294" s="109">
        <v>0</v>
      </c>
      <c r="AD294" s="110">
        <f>IF(D294 = D903,1,_xll.BDP(K294,$AD$12)*L294)</f>
        <v>144.58000000000001</v>
      </c>
      <c r="AE294" s="259">
        <f>AA294*AC294*T294/AD294 / AF903</f>
        <v>0</v>
      </c>
      <c r="AF294" s="68"/>
      <c r="AG294" s="64"/>
      <c r="AH294" s="56"/>
    </row>
    <row r="295" spans="2:34" x14ac:dyDescent="0.2">
      <c r="B295">
        <v>25547</v>
      </c>
      <c r="C295" t="s">
        <v>125</v>
      </c>
      <c r="D295" t="str">
        <f>_xll.BDP(C295,$D$12)</f>
        <v>JPY</v>
      </c>
      <c r="E295" t="s">
        <v>343</v>
      </c>
      <c r="F295" s="99">
        <f>_xll.BDP(C295,$F$12)</f>
        <v>971</v>
      </c>
      <c r="G295" s="99">
        <f>_xll.BDP(C295,$G$12)</f>
        <v>968</v>
      </c>
      <c r="H295" s="100">
        <f t="shared" si="147"/>
        <v>-3</v>
      </c>
      <c r="I295" s="101">
        <f t="shared" si="148"/>
        <v>-0.30895983522142123</v>
      </c>
      <c r="J295" s="102">
        <v>0</v>
      </c>
      <c r="K295" t="str">
        <f>CONCATENATE(D903,D295, " Curncy")</f>
        <v>EURJPY Curncy</v>
      </c>
      <c r="L295">
        <f>IF(D295 = D903,1,_xll.BDP(K295,$L$12))</f>
        <v>1</v>
      </c>
      <c r="M295" s="247">
        <f>IF(D295 = D903,1,_xll.BDP(K295,$M$12)*L295)</f>
        <v>144.47</v>
      </c>
      <c r="N295" s="104">
        <f t="shared" si="149"/>
        <v>0</v>
      </c>
      <c r="O295" s="253">
        <f>N295 / Y903</f>
        <v>0</v>
      </c>
      <c r="P295" s="140">
        <f t="shared" si="150"/>
        <v>0</v>
      </c>
      <c r="Q295" s="255">
        <f>P295 / Y903*100</f>
        <v>0</v>
      </c>
      <c r="R295" s="106">
        <f t="shared" si="151"/>
        <v>0</v>
      </c>
      <c r="S295" s="255">
        <f t="shared" si="152"/>
        <v>0</v>
      </c>
      <c r="T295">
        <f t="shared" si="153"/>
        <v>1</v>
      </c>
      <c r="U295">
        <v>0</v>
      </c>
      <c r="V295">
        <v>1</v>
      </c>
      <c r="W295" s="105">
        <f t="shared" si="154"/>
        <v>0</v>
      </c>
      <c r="X295" s="105">
        <f t="shared" si="155"/>
        <v>0</v>
      </c>
      <c r="Y295" s="65"/>
      <c r="Z295" s="107">
        <f>_xll.BDH(C295,$Z$12,$D$1,$D$1)</f>
        <v>972</v>
      </c>
      <c r="AA295" s="107">
        <f t="shared" si="156"/>
        <v>-1</v>
      </c>
      <c r="AB295" s="117">
        <f t="shared" si="157"/>
        <v>-0.102880658436214</v>
      </c>
      <c r="AC295" s="109">
        <v>0</v>
      </c>
      <c r="AD295" s="110">
        <f>IF(D295 = D903,1,_xll.BDP(K295,$AD$12)*L295)</f>
        <v>144.58000000000001</v>
      </c>
      <c r="AE295" s="259">
        <f>AA295*AC295*T295/AD295 / AF903</f>
        <v>0</v>
      </c>
      <c r="AF295" s="68"/>
      <c r="AG295" s="64"/>
      <c r="AH295" s="56"/>
    </row>
    <row r="296" spans="2:34" x14ac:dyDescent="0.2">
      <c r="B296">
        <v>24443</v>
      </c>
      <c r="C296" t="s">
        <v>124</v>
      </c>
      <c r="D296" t="str">
        <f>_xll.BDP(C296,$D$12)</f>
        <v>JPY</v>
      </c>
      <c r="E296" t="s">
        <v>283</v>
      </c>
      <c r="F296" s="99">
        <f>_xll.BDP(C296,$F$12)</f>
        <v>1027</v>
      </c>
      <c r="G296" s="99">
        <f>_xll.BDP(C296,$G$12)</f>
        <v>1019</v>
      </c>
      <c r="H296" s="100">
        <f t="shared" si="147"/>
        <v>-8</v>
      </c>
      <c r="I296" s="101">
        <f t="shared" si="148"/>
        <v>-0.77896786757546255</v>
      </c>
      <c r="J296" s="102">
        <v>0</v>
      </c>
      <c r="K296" t="str">
        <f>CONCATENATE(D903,D296, " Curncy")</f>
        <v>EURJPY Curncy</v>
      </c>
      <c r="L296">
        <f>IF(D296 = D903,1,_xll.BDP(K296,$L$12))</f>
        <v>1</v>
      </c>
      <c r="M296" s="247">
        <f>IF(D296 = D903,1,_xll.BDP(K296,$M$12)*L296)</f>
        <v>144.47</v>
      </c>
      <c r="N296" s="104">
        <f t="shared" si="149"/>
        <v>0</v>
      </c>
      <c r="O296" s="253">
        <f>N296 / Y903</f>
        <v>0</v>
      </c>
      <c r="P296" s="140">
        <f t="shared" si="150"/>
        <v>0</v>
      </c>
      <c r="Q296" s="255">
        <f>P296 / Y903*100</f>
        <v>0</v>
      </c>
      <c r="R296" s="106">
        <f t="shared" si="151"/>
        <v>0</v>
      </c>
      <c r="S296" s="255">
        <f t="shared" si="152"/>
        <v>0</v>
      </c>
      <c r="T296">
        <f t="shared" si="153"/>
        <v>1</v>
      </c>
      <c r="U296">
        <v>0</v>
      </c>
      <c r="V296">
        <v>1</v>
      </c>
      <c r="W296" s="105">
        <f t="shared" si="154"/>
        <v>0</v>
      </c>
      <c r="X296" s="105">
        <f t="shared" si="155"/>
        <v>0</v>
      </c>
      <c r="Y296" s="65"/>
      <c r="Z296" s="107">
        <f>_xll.BDH(C296,$Z$12,$D$1,$D$1)</f>
        <v>1029</v>
      </c>
      <c r="AA296" s="107">
        <f t="shared" si="156"/>
        <v>-2</v>
      </c>
      <c r="AB296" s="117">
        <f t="shared" si="157"/>
        <v>-0.1943634596695821</v>
      </c>
      <c r="AC296" s="109">
        <v>0</v>
      </c>
      <c r="AD296" s="110">
        <f>IF(D296 = D903,1,_xll.BDP(K296,$AD$12)*L296)</f>
        <v>144.58000000000001</v>
      </c>
      <c r="AE296" s="259">
        <f>AA296*AC296*T296/AD296 / AF903</f>
        <v>0</v>
      </c>
      <c r="AF296" s="68"/>
      <c r="AG296" s="64"/>
      <c r="AH296" s="56"/>
    </row>
    <row r="297" spans="2:34" x14ac:dyDescent="0.2">
      <c r="B297">
        <v>22749</v>
      </c>
      <c r="C297" t="s">
        <v>123</v>
      </c>
      <c r="D297" t="str">
        <f>_xll.BDP(C297,$D$12)</f>
        <v>JPY</v>
      </c>
      <c r="E297" t="s">
        <v>282</v>
      </c>
      <c r="F297" s="99">
        <f>_xll.BDP(C297,$F$12)</f>
        <v>5796</v>
      </c>
      <c r="G297" s="99">
        <f>_xll.BDP(C297,$G$12)</f>
        <v>5729</v>
      </c>
      <c r="H297" s="100">
        <f t="shared" si="147"/>
        <v>-67</v>
      </c>
      <c r="I297" s="101">
        <f t="shared" si="148"/>
        <v>-1.1559696342305037</v>
      </c>
      <c r="J297" s="102">
        <v>0</v>
      </c>
      <c r="K297" t="str">
        <f>CONCATENATE(D903,D297, " Curncy")</f>
        <v>EURJPY Curncy</v>
      </c>
      <c r="L297">
        <f>IF(D297 = D903,1,_xll.BDP(K297,$L$12))</f>
        <v>1</v>
      </c>
      <c r="M297" s="247">
        <f>IF(D297 = D903,1,_xll.BDP(K297,$M$12)*L297)</f>
        <v>144.47</v>
      </c>
      <c r="N297" s="104">
        <f t="shared" si="149"/>
        <v>0</v>
      </c>
      <c r="O297" s="253">
        <f>N297 / Y903</f>
        <v>0</v>
      </c>
      <c r="P297" s="140">
        <f t="shared" si="150"/>
        <v>0</v>
      </c>
      <c r="Q297" s="255">
        <f>P297 / Y903*100</f>
        <v>0</v>
      </c>
      <c r="R297" s="106">
        <f t="shared" si="151"/>
        <v>0</v>
      </c>
      <c r="S297" s="255">
        <f t="shared" si="152"/>
        <v>0</v>
      </c>
      <c r="T297">
        <f t="shared" si="153"/>
        <v>1</v>
      </c>
      <c r="U297">
        <v>0</v>
      </c>
      <c r="V297">
        <v>1</v>
      </c>
      <c r="W297" s="105">
        <f t="shared" si="154"/>
        <v>0</v>
      </c>
      <c r="X297" s="105">
        <f t="shared" si="155"/>
        <v>0</v>
      </c>
      <c r="Y297" s="65"/>
      <c r="Z297" s="107">
        <f>_xll.BDH(C297,$Z$12,$D$1,$D$1)</f>
        <v>5893</v>
      </c>
      <c r="AA297" s="107">
        <f t="shared" si="156"/>
        <v>-97</v>
      </c>
      <c r="AB297" s="117">
        <f t="shared" si="157"/>
        <v>-1.6460207025284235</v>
      </c>
      <c r="AC297" s="109">
        <v>0</v>
      </c>
      <c r="AD297" s="110">
        <f>IF(D297 = D903,1,_xll.BDP(K297,$AD$12)*L297)</f>
        <v>144.58000000000001</v>
      </c>
      <c r="AE297" s="259">
        <f>AA297*AC297*T297/AD297 / AF903</f>
        <v>0</v>
      </c>
      <c r="AF297" s="68"/>
      <c r="AG297" s="64"/>
      <c r="AH297" s="56"/>
    </row>
    <row r="298" spans="2:34" x14ac:dyDescent="0.2">
      <c r="B298">
        <v>21029</v>
      </c>
      <c r="C298" t="s">
        <v>682</v>
      </c>
      <c r="D298" t="str">
        <f>_xll.BDP(C298,$D$12)</f>
        <v>JPY</v>
      </c>
      <c r="E298" t="s">
        <v>725</v>
      </c>
      <c r="F298" s="99">
        <f>_xll.BDP(C298,$F$12)</f>
        <v>3825</v>
      </c>
      <c r="G298" s="99">
        <f>_xll.BDP(C298,$G$12)</f>
        <v>3825</v>
      </c>
      <c r="H298" s="100">
        <f t="shared" si="147"/>
        <v>0</v>
      </c>
      <c r="I298" s="101">
        <f t="shared" si="148"/>
        <v>0</v>
      </c>
      <c r="J298" s="102">
        <v>0</v>
      </c>
      <c r="K298" t="str">
        <f>CONCATENATE(D903,D298, " Curncy")</f>
        <v>EURJPY Curncy</v>
      </c>
      <c r="L298">
        <f>IF(D298 = D903,1,_xll.BDP(K298,$L$12))</f>
        <v>1</v>
      </c>
      <c r="M298" s="247">
        <f>IF(D298 = D903,1,_xll.BDP(K298,$M$12)*L298)</f>
        <v>144.47</v>
      </c>
      <c r="N298" s="104">
        <f t="shared" si="149"/>
        <v>0</v>
      </c>
      <c r="O298" s="253">
        <f>N298 / Y903</f>
        <v>0</v>
      </c>
      <c r="P298" s="140">
        <f t="shared" si="150"/>
        <v>0</v>
      </c>
      <c r="Q298" s="255">
        <f>P298 / Y903*100</f>
        <v>0</v>
      </c>
      <c r="R298" s="106">
        <f t="shared" si="151"/>
        <v>0</v>
      </c>
      <c r="S298" s="255">
        <f t="shared" si="152"/>
        <v>0</v>
      </c>
      <c r="T298">
        <f t="shared" si="153"/>
        <v>1</v>
      </c>
      <c r="U298">
        <v>0</v>
      </c>
      <c r="V298">
        <v>1</v>
      </c>
      <c r="W298" s="105">
        <f t="shared" si="154"/>
        <v>0</v>
      </c>
      <c r="X298" s="105">
        <f t="shared" si="155"/>
        <v>0</v>
      </c>
      <c r="Y298" s="65"/>
      <c r="Z298" s="107">
        <f>_xll.BDH(C298,$Z$12,$D$1,$D$1)</f>
        <v>3830</v>
      </c>
      <c r="AA298" s="107">
        <f t="shared" si="156"/>
        <v>-5</v>
      </c>
      <c r="AB298" s="117">
        <f t="shared" si="157"/>
        <v>-0.13054830287206268</v>
      </c>
      <c r="AC298" s="109">
        <v>0</v>
      </c>
      <c r="AD298" s="110">
        <f>IF(D298 = D903,1,_xll.BDP(K298,$AD$12)*L298)</f>
        <v>144.58000000000001</v>
      </c>
      <c r="AE298" s="259">
        <f>AA298*AC298*T298/AD298 / AF903</f>
        <v>0</v>
      </c>
      <c r="AF298" s="68"/>
      <c r="AG298" s="64"/>
      <c r="AH298" s="56"/>
    </row>
    <row r="299" spans="2:34" x14ac:dyDescent="0.2">
      <c r="B299">
        <v>2758</v>
      </c>
      <c r="C299" t="s">
        <v>1328</v>
      </c>
      <c r="D299" t="str">
        <f>_xll.BDP(C299,$D$12)</f>
        <v>JPY</v>
      </c>
      <c r="E299" t="s">
        <v>1329</v>
      </c>
      <c r="F299" s="99">
        <f>_xll.BDP(C299,$F$12)</f>
        <v>11600</v>
      </c>
      <c r="G299" s="99">
        <f>_xll.BDP(C299,$G$12)</f>
        <v>11510</v>
      </c>
      <c r="H299" s="100">
        <f t="shared" si="147"/>
        <v>-90</v>
      </c>
      <c r="I299" s="101">
        <f t="shared" si="148"/>
        <v>-0.77586206896551724</v>
      </c>
      <c r="J299" s="102">
        <v>0</v>
      </c>
      <c r="K299" t="str">
        <f>CONCATENATE(D903,D299, " Curncy")</f>
        <v>EURJPY Curncy</v>
      </c>
      <c r="L299">
        <f>IF(D299 = D903,1,_xll.BDP(K299,$L$12))</f>
        <v>1</v>
      </c>
      <c r="M299" s="247">
        <f>IF(D299 = D903,1,_xll.BDP(K299,$M$12)*L299)</f>
        <v>144.47</v>
      </c>
      <c r="N299" s="104">
        <f t="shared" si="149"/>
        <v>0</v>
      </c>
      <c r="O299" s="253">
        <f>N299 / Y903</f>
        <v>0</v>
      </c>
      <c r="P299" s="140">
        <f t="shared" si="150"/>
        <v>0</v>
      </c>
      <c r="Q299" s="255">
        <f>P299 / Y903*100</f>
        <v>0</v>
      </c>
      <c r="R299" s="106">
        <f t="shared" si="151"/>
        <v>0</v>
      </c>
      <c r="S299" s="255">
        <f t="shared" si="152"/>
        <v>0</v>
      </c>
      <c r="T299">
        <f t="shared" si="153"/>
        <v>1</v>
      </c>
      <c r="U299">
        <v>0</v>
      </c>
      <c r="V299">
        <v>1</v>
      </c>
      <c r="W299" s="105">
        <f t="shared" si="154"/>
        <v>0</v>
      </c>
      <c r="X299" s="105">
        <f t="shared" si="155"/>
        <v>0</v>
      </c>
      <c r="Y299" s="141"/>
      <c r="Z299" s="107">
        <f>_xll.BDH(C299,$Z$12,$D$1,$D$1)</f>
        <v>11690</v>
      </c>
      <c r="AA299" s="107">
        <f t="shared" si="156"/>
        <v>-90</v>
      </c>
      <c r="AB299" s="117">
        <f t="shared" si="157"/>
        <v>-0.7698887938408896</v>
      </c>
      <c r="AC299" s="109">
        <v>0</v>
      </c>
      <c r="AD299" s="110">
        <f>IF(D299 = D903,1,_xll.BDP(K299,$AD$12)*L299)</f>
        <v>144.58000000000001</v>
      </c>
      <c r="AE299" s="259">
        <f>AA299*AC299*T299/AD299 / AF903</f>
        <v>0</v>
      </c>
      <c r="AF299" s="142"/>
      <c r="AG299" s="64"/>
      <c r="AH299" s="56"/>
    </row>
    <row r="300" spans="2:34" x14ac:dyDescent="0.2">
      <c r="B300">
        <v>23220</v>
      </c>
      <c r="C300" t="s">
        <v>122</v>
      </c>
      <c r="D300" t="str">
        <f>_xll.BDP(C300,$D$12)</f>
        <v>JPY</v>
      </c>
      <c r="E300" t="s">
        <v>224</v>
      </c>
      <c r="F300" s="99">
        <f>_xll.BDP(C300,$F$12)</f>
        <v>6450</v>
      </c>
      <c r="G300" s="99">
        <f>_xll.BDP(C300,$G$12)</f>
        <v>6460</v>
      </c>
      <c r="H300" s="100">
        <f t="shared" si="147"/>
        <v>10</v>
      </c>
      <c r="I300" s="101">
        <f t="shared" si="148"/>
        <v>0.15503875968992248</v>
      </c>
      <c r="J300" s="102">
        <v>0</v>
      </c>
      <c r="K300" t="str">
        <f>CONCATENATE(D903,D300, " Curncy")</f>
        <v>EURJPY Curncy</v>
      </c>
      <c r="L300">
        <f>IF(D300 = D903,1,_xll.BDP(K300,$L$12))</f>
        <v>1</v>
      </c>
      <c r="M300" s="247">
        <f>IF(D300 = D903,1,_xll.BDP(K300,$M$12)*L300)</f>
        <v>144.47</v>
      </c>
      <c r="N300" s="104">
        <f t="shared" si="149"/>
        <v>0</v>
      </c>
      <c r="O300" s="253">
        <f>N300 / Y903</f>
        <v>0</v>
      </c>
      <c r="P300" s="140">
        <f t="shared" si="150"/>
        <v>0</v>
      </c>
      <c r="Q300" s="255">
        <f>P300 / Y903*100</f>
        <v>0</v>
      </c>
      <c r="R300" s="106">
        <f t="shared" si="151"/>
        <v>0</v>
      </c>
      <c r="S300" s="255">
        <f t="shared" si="152"/>
        <v>0</v>
      </c>
      <c r="T300">
        <f t="shared" si="153"/>
        <v>1</v>
      </c>
      <c r="U300">
        <v>0</v>
      </c>
      <c r="V300">
        <v>1</v>
      </c>
      <c r="W300" s="105">
        <f t="shared" si="154"/>
        <v>0</v>
      </c>
      <c r="X300" s="105">
        <f t="shared" si="155"/>
        <v>0</v>
      </c>
      <c r="Y300" s="65"/>
      <c r="Z300" s="107">
        <f>_xll.BDH(C300,$Z$12,$D$1,$D$1)</f>
        <v>6510</v>
      </c>
      <c r="AA300" s="107">
        <f t="shared" si="156"/>
        <v>-60</v>
      </c>
      <c r="AB300" s="117">
        <f t="shared" si="157"/>
        <v>-0.92165898617511521</v>
      </c>
      <c r="AC300" s="109">
        <v>0</v>
      </c>
      <c r="AD300" s="110">
        <f>IF(D300 = D903,1,_xll.BDP(K300,$AD$12)*L300)</f>
        <v>144.58000000000001</v>
      </c>
      <c r="AE300" s="259">
        <f>AA300*AC300*T300/AD300 / AF903</f>
        <v>0</v>
      </c>
      <c r="AF300" s="68"/>
      <c r="AG300" s="64"/>
      <c r="AH300" s="56"/>
    </row>
    <row r="301" spans="2:34" x14ac:dyDescent="0.2">
      <c r="B301">
        <v>26491</v>
      </c>
      <c r="C301" t="s">
        <v>1333</v>
      </c>
      <c r="D301" t="str">
        <f>_xll.BDP(C301,$D$12)</f>
        <v>JPY</v>
      </c>
      <c r="E301" t="s">
        <v>1180</v>
      </c>
      <c r="F301" s="99">
        <f>_xll.BDP(C301,$F$12)</f>
        <v>756.5</v>
      </c>
      <c r="G301" s="99">
        <f>_xll.BDP(C301,$G$12)</f>
        <v>1518</v>
      </c>
      <c r="H301" s="100">
        <f t="shared" si="147"/>
        <v>761.5</v>
      </c>
      <c r="I301" s="101">
        <f t="shared" si="148"/>
        <v>100.66093853271644</v>
      </c>
      <c r="J301" s="102">
        <v>0</v>
      </c>
      <c r="K301" t="str">
        <f>CONCATENATE(D903,D301, " Curncy")</f>
        <v>EURJPY Curncy</v>
      </c>
      <c r="L301">
        <f>IF(D301 = D903,1,_xll.BDP(K301,$L$12))</f>
        <v>1</v>
      </c>
      <c r="M301" s="247">
        <f>IF(D301 = D903,1,_xll.BDP(K301,$M$12)*L301)</f>
        <v>144.47</v>
      </c>
      <c r="N301" s="104">
        <f t="shared" si="149"/>
        <v>0</v>
      </c>
      <c r="O301" s="253">
        <f>N301 / Y903</f>
        <v>0</v>
      </c>
      <c r="P301" s="140">
        <f t="shared" si="150"/>
        <v>0</v>
      </c>
      <c r="Q301" s="255">
        <f>P301 / Y903*100</f>
        <v>0</v>
      </c>
      <c r="R301" s="106">
        <f t="shared" si="151"/>
        <v>0</v>
      </c>
      <c r="S301" s="255">
        <f t="shared" si="152"/>
        <v>0</v>
      </c>
      <c r="T301">
        <f t="shared" si="153"/>
        <v>1</v>
      </c>
      <c r="U301">
        <v>0</v>
      </c>
      <c r="V301">
        <v>1</v>
      </c>
      <c r="W301" s="105">
        <f t="shared" si="154"/>
        <v>0</v>
      </c>
      <c r="X301" s="105">
        <f t="shared" si="155"/>
        <v>0</v>
      </c>
      <c r="Y301" s="141"/>
      <c r="Z301" s="107">
        <f>_xll.BDH(C301,$Z$12,$D$1,$D$1)</f>
        <v>1506</v>
      </c>
      <c r="AA301" s="107">
        <f t="shared" si="156"/>
        <v>-749.5</v>
      </c>
      <c r="AB301" s="117">
        <f t="shared" si="157"/>
        <v>-49.767596281540506</v>
      </c>
      <c r="AC301" s="109">
        <v>0</v>
      </c>
      <c r="AD301" s="110">
        <f>IF(D301 = D903,1,_xll.BDP(K301,$AD$12)*L301)</f>
        <v>144.58000000000001</v>
      </c>
      <c r="AE301" s="259">
        <f>AA301*AC301*T301/AD301 / AF903</f>
        <v>0</v>
      </c>
      <c r="AF301" s="142"/>
      <c r="AG301" s="64"/>
      <c r="AH301" s="56"/>
    </row>
    <row r="302" spans="2:34" x14ac:dyDescent="0.2">
      <c r="B302">
        <v>773</v>
      </c>
      <c r="C302" t="s">
        <v>121</v>
      </c>
      <c r="D302" t="str">
        <f>_xll.BDP(C302,$D$12)</f>
        <v>JPY</v>
      </c>
      <c r="E302" t="s">
        <v>281</v>
      </c>
      <c r="F302" s="99">
        <f>_xll.BDP(C302,$F$12)</f>
        <v>4784</v>
      </c>
      <c r="G302" s="99">
        <f>_xll.BDP(C302,$G$12)</f>
        <v>4671</v>
      </c>
      <c r="H302" s="100">
        <f t="shared" si="147"/>
        <v>-113</v>
      </c>
      <c r="I302" s="101">
        <f t="shared" si="148"/>
        <v>-2.3620401337792645</v>
      </c>
      <c r="J302" s="102">
        <v>0</v>
      </c>
      <c r="K302" t="str">
        <f>CONCATENATE(D903,D302, " Curncy")</f>
        <v>EURJPY Curncy</v>
      </c>
      <c r="L302">
        <f>IF(D302 = D903,1,_xll.BDP(K302,$L$12))</f>
        <v>1</v>
      </c>
      <c r="M302" s="247">
        <f>IF(D302 = D903,1,_xll.BDP(K302,$M$12)*L302)</f>
        <v>144.47</v>
      </c>
      <c r="N302" s="104">
        <f t="shared" si="149"/>
        <v>0</v>
      </c>
      <c r="O302" s="253">
        <f>N302 / Y903</f>
        <v>0</v>
      </c>
      <c r="P302" s="140">
        <f t="shared" si="150"/>
        <v>0</v>
      </c>
      <c r="Q302" s="255">
        <f>P302 / Y903*100</f>
        <v>0</v>
      </c>
      <c r="R302" s="106">
        <f t="shared" si="151"/>
        <v>0</v>
      </c>
      <c r="S302" s="255">
        <f t="shared" si="152"/>
        <v>0</v>
      </c>
      <c r="T302">
        <f t="shared" si="153"/>
        <v>1</v>
      </c>
      <c r="U302">
        <v>0</v>
      </c>
      <c r="V302">
        <v>1</v>
      </c>
      <c r="W302" s="105">
        <f t="shared" si="154"/>
        <v>0</v>
      </c>
      <c r="X302" s="105">
        <f t="shared" si="155"/>
        <v>0</v>
      </c>
      <c r="Y302" s="65"/>
      <c r="Z302" s="107">
        <f>_xll.BDH(C302,$Z$12,$D$1,$D$1)</f>
        <v>4795</v>
      </c>
      <c r="AA302" s="107">
        <f t="shared" si="156"/>
        <v>-11</v>
      </c>
      <c r="AB302" s="117">
        <f t="shared" si="157"/>
        <v>-0.22940563086548488</v>
      </c>
      <c r="AC302" s="109">
        <v>0</v>
      </c>
      <c r="AD302" s="110">
        <f>IF(D302 = D903,1,_xll.BDP(K302,$AD$12)*L302)</f>
        <v>144.58000000000001</v>
      </c>
      <c r="AE302" s="259">
        <f>AA302*AC302*T302/AD302 / AF903</f>
        <v>0</v>
      </c>
      <c r="AF302" s="68"/>
      <c r="AG302" s="64"/>
      <c r="AH302" s="56"/>
    </row>
    <row r="303" spans="2:34" x14ac:dyDescent="0.2">
      <c r="B303">
        <v>19476</v>
      </c>
      <c r="C303" t="s">
        <v>378</v>
      </c>
      <c r="D303" t="str">
        <f>_xll.BDP(C303,$D$12)</f>
        <v>JPY</v>
      </c>
      <c r="E303" t="s">
        <v>379</v>
      </c>
      <c r="F303" s="99">
        <f>_xll.BDP(C303,$F$12)</f>
        <v>965</v>
      </c>
      <c r="G303" s="99">
        <f>_xll.BDP(C303,$G$12)</f>
        <v>959</v>
      </c>
      <c r="H303" s="100">
        <f t="shared" si="147"/>
        <v>-6</v>
      </c>
      <c r="I303" s="101">
        <f t="shared" si="148"/>
        <v>-0.62176165803108807</v>
      </c>
      <c r="J303" s="102">
        <v>0</v>
      </c>
      <c r="K303" t="str">
        <f>CONCATENATE(D903,D303, " Curncy")</f>
        <v>EURJPY Curncy</v>
      </c>
      <c r="L303">
        <f>IF(D303 = D903,1,_xll.BDP(K303,$L$12))</f>
        <v>1</v>
      </c>
      <c r="M303" s="247">
        <f>IF(D303 = D903,1,_xll.BDP(K303,$M$12)*L303)</f>
        <v>144.47</v>
      </c>
      <c r="N303" s="104">
        <f t="shared" si="149"/>
        <v>0</v>
      </c>
      <c r="O303" s="253">
        <f>N303 / Y903</f>
        <v>0</v>
      </c>
      <c r="P303" s="140">
        <f t="shared" si="150"/>
        <v>0</v>
      </c>
      <c r="Q303" s="255">
        <f>P303 / Y903*100</f>
        <v>0</v>
      </c>
      <c r="R303" s="106">
        <f t="shared" si="151"/>
        <v>0</v>
      </c>
      <c r="S303" s="255">
        <f t="shared" si="152"/>
        <v>0</v>
      </c>
      <c r="T303">
        <f t="shared" si="153"/>
        <v>1</v>
      </c>
      <c r="U303">
        <v>0</v>
      </c>
      <c r="V303">
        <v>1</v>
      </c>
      <c r="W303" s="105">
        <f t="shared" si="154"/>
        <v>0</v>
      </c>
      <c r="X303" s="105">
        <f t="shared" si="155"/>
        <v>0</v>
      </c>
      <c r="Y303" s="65"/>
      <c r="Z303" s="107">
        <f>_xll.BDH(C303,$Z$12,$D$1,$D$1)</f>
        <v>955</v>
      </c>
      <c r="AA303" s="107">
        <f t="shared" si="156"/>
        <v>10</v>
      </c>
      <c r="AB303" s="117">
        <f t="shared" si="157"/>
        <v>1.0471204188481675</v>
      </c>
      <c r="AC303" s="109">
        <v>0</v>
      </c>
      <c r="AD303" s="110">
        <f>IF(D303 = D903,1,_xll.BDP(K303,$AD$12)*L303)</f>
        <v>144.58000000000001</v>
      </c>
      <c r="AE303" s="259">
        <f>AA303*AC303*T303/AD303 / AF903</f>
        <v>0</v>
      </c>
      <c r="AF303" s="68"/>
      <c r="AG303" s="64"/>
      <c r="AH303" s="56"/>
    </row>
    <row r="304" spans="2:34" x14ac:dyDescent="0.2">
      <c r="B304">
        <v>27664</v>
      </c>
      <c r="C304" t="s">
        <v>344</v>
      </c>
      <c r="D304" t="str">
        <f>_xll.BDP(C304,$D$12)</f>
        <v>JPY</v>
      </c>
      <c r="E304" t="s">
        <v>345</v>
      </c>
      <c r="F304" s="99">
        <f>_xll.BDP(C304,$F$12)</f>
        <v>2670</v>
      </c>
      <c r="G304" s="99">
        <f>_xll.BDP(C304,$G$12)</f>
        <v>2653</v>
      </c>
      <c r="H304" s="100">
        <f t="shared" si="147"/>
        <v>-17</v>
      </c>
      <c r="I304" s="101">
        <f t="shared" si="148"/>
        <v>-0.63670411985018727</v>
      </c>
      <c r="J304" s="102">
        <v>0</v>
      </c>
      <c r="K304" t="str">
        <f>CONCATENATE(D903,D304, " Curncy")</f>
        <v>EURJPY Curncy</v>
      </c>
      <c r="L304">
        <f>IF(D304 = D903,1,_xll.BDP(K304,$L$12))</f>
        <v>1</v>
      </c>
      <c r="M304" s="247">
        <f>IF(D304 = D903,1,_xll.BDP(K304,$M$12)*L304)</f>
        <v>144.47</v>
      </c>
      <c r="N304" s="104">
        <f t="shared" si="149"/>
        <v>0</v>
      </c>
      <c r="O304" s="253">
        <f>N304 / Y903</f>
        <v>0</v>
      </c>
      <c r="P304" s="140">
        <f t="shared" si="150"/>
        <v>0</v>
      </c>
      <c r="Q304" s="255">
        <f>P304 / Y903*100</f>
        <v>0</v>
      </c>
      <c r="R304" s="106">
        <f t="shared" si="151"/>
        <v>0</v>
      </c>
      <c r="S304" s="255">
        <f t="shared" si="152"/>
        <v>0</v>
      </c>
      <c r="T304">
        <f t="shared" si="153"/>
        <v>1</v>
      </c>
      <c r="U304">
        <v>0</v>
      </c>
      <c r="V304">
        <v>1</v>
      </c>
      <c r="W304" s="105">
        <f t="shared" si="154"/>
        <v>0</v>
      </c>
      <c r="X304" s="105">
        <f t="shared" si="155"/>
        <v>0</v>
      </c>
      <c r="Y304" s="65"/>
      <c r="Z304" s="107">
        <f>_xll.BDH(C304,$Z$12,$D$1,$D$1)</f>
        <v>2825</v>
      </c>
      <c r="AA304" s="107">
        <f t="shared" si="156"/>
        <v>-155</v>
      </c>
      <c r="AB304" s="117">
        <f t="shared" si="157"/>
        <v>-5.4867256637168138</v>
      </c>
      <c r="AC304" s="109">
        <v>0</v>
      </c>
      <c r="AD304" s="110">
        <f>IF(D304 = D903,1,_xll.BDP(K304,$AD$12)*L304)</f>
        <v>144.58000000000001</v>
      </c>
      <c r="AE304" s="259">
        <f>AA304*AC304*T304/AD304 / AF903</f>
        <v>0</v>
      </c>
      <c r="AF304" s="68"/>
      <c r="AG304" s="64"/>
      <c r="AH304" s="56"/>
    </row>
    <row r="305" spans="1:34" x14ac:dyDescent="0.2">
      <c r="B305">
        <v>25585</v>
      </c>
      <c r="C305" t="s">
        <v>684</v>
      </c>
      <c r="D305" t="str">
        <f>_xll.BDP(C305,$D$12)</f>
        <v>JPY</v>
      </c>
      <c r="E305" t="s">
        <v>727</v>
      </c>
      <c r="F305" s="99">
        <f>_xll.BDP(C305,$F$12)</f>
        <v>46020</v>
      </c>
      <c r="G305" s="99">
        <f>_xll.BDP(C305,$G$12)</f>
        <v>45300</v>
      </c>
      <c r="H305" s="100">
        <f t="shared" si="147"/>
        <v>-720</v>
      </c>
      <c r="I305" s="101">
        <f t="shared" si="148"/>
        <v>-1.5645371577574969</v>
      </c>
      <c r="J305" s="102">
        <v>0</v>
      </c>
      <c r="K305" t="str">
        <f>CONCATENATE(D903,D305, " Curncy")</f>
        <v>EURJPY Curncy</v>
      </c>
      <c r="L305">
        <f>IF(D305 = D903,1,_xll.BDP(K305,$L$12))</f>
        <v>1</v>
      </c>
      <c r="M305" s="247">
        <f>IF(D305 = D903,1,_xll.BDP(K305,$M$12)*L305)</f>
        <v>144.47</v>
      </c>
      <c r="N305" s="104">
        <f t="shared" si="149"/>
        <v>0</v>
      </c>
      <c r="O305" s="253">
        <f>N305 / Y903</f>
        <v>0</v>
      </c>
      <c r="P305" s="140">
        <f t="shared" si="150"/>
        <v>0</v>
      </c>
      <c r="Q305" s="255">
        <f>P305 / Y903*100</f>
        <v>0</v>
      </c>
      <c r="R305" s="106">
        <f t="shared" si="151"/>
        <v>0</v>
      </c>
      <c r="S305" s="255">
        <f t="shared" si="152"/>
        <v>0</v>
      </c>
      <c r="T305">
        <f t="shared" si="153"/>
        <v>1</v>
      </c>
      <c r="U305">
        <v>0</v>
      </c>
      <c r="V305">
        <v>1</v>
      </c>
      <c r="W305" s="105">
        <f t="shared" si="154"/>
        <v>0</v>
      </c>
      <c r="X305" s="105">
        <f t="shared" si="155"/>
        <v>0</v>
      </c>
      <c r="Y305" s="65"/>
      <c r="Z305" s="107">
        <f>_xll.BDH(C305,$Z$12,$D$1,$D$1)</f>
        <v>46380</v>
      </c>
      <c r="AA305" s="107">
        <f t="shared" si="156"/>
        <v>-360</v>
      </c>
      <c r="AB305" s="117">
        <f t="shared" si="157"/>
        <v>-0.77619663648124193</v>
      </c>
      <c r="AC305" s="109">
        <v>0</v>
      </c>
      <c r="AD305" s="110">
        <f>IF(D305 = D903,1,_xll.BDP(K305,$AD$12)*L305)</f>
        <v>144.58000000000001</v>
      </c>
      <c r="AE305" s="259">
        <f>AA305*AC305*T305/AD305 / AF903</f>
        <v>0</v>
      </c>
      <c r="AF305" s="68"/>
      <c r="AG305" s="64"/>
      <c r="AH305" s="56"/>
    </row>
    <row r="306" spans="1:34" x14ac:dyDescent="0.2">
      <c r="B306">
        <v>18611</v>
      </c>
      <c r="C306" t="s">
        <v>685</v>
      </c>
      <c r="D306" t="str">
        <f>_xll.BDP(C306,$D$12)</f>
        <v>JPY</v>
      </c>
      <c r="E306" t="s">
        <v>728</v>
      </c>
      <c r="F306" s="99">
        <f>_xll.BDP(C306,$F$12)</f>
        <v>7870</v>
      </c>
      <c r="G306" s="99">
        <f>_xll.BDP(C306,$G$12)</f>
        <v>7920</v>
      </c>
      <c r="H306" s="100">
        <f t="shared" si="147"/>
        <v>50</v>
      </c>
      <c r="I306" s="101">
        <f t="shared" si="148"/>
        <v>0.63532401524777637</v>
      </c>
      <c r="J306" s="102">
        <v>0</v>
      </c>
      <c r="K306" t="str">
        <f>CONCATENATE(D903,D306, " Curncy")</f>
        <v>EURJPY Curncy</v>
      </c>
      <c r="L306">
        <f>IF(D306 = D903,1,_xll.BDP(K306,$L$12))</f>
        <v>1</v>
      </c>
      <c r="M306" s="247">
        <f>IF(D306 = D903,1,_xll.BDP(K306,$M$12)*L306)</f>
        <v>144.47</v>
      </c>
      <c r="N306" s="104">
        <f t="shared" si="149"/>
        <v>0</v>
      </c>
      <c r="O306" s="253">
        <f>N306 / Y903</f>
        <v>0</v>
      </c>
      <c r="P306" s="140">
        <f t="shared" si="150"/>
        <v>0</v>
      </c>
      <c r="Q306" s="255">
        <f>P306 / Y903*100</f>
        <v>0</v>
      </c>
      <c r="R306" s="106">
        <f t="shared" si="151"/>
        <v>0</v>
      </c>
      <c r="S306" s="255">
        <f t="shared" si="152"/>
        <v>0</v>
      </c>
      <c r="T306">
        <f t="shared" si="153"/>
        <v>1</v>
      </c>
      <c r="U306">
        <v>0</v>
      </c>
      <c r="V306">
        <v>1</v>
      </c>
      <c r="W306" s="105">
        <f t="shared" si="154"/>
        <v>0</v>
      </c>
      <c r="X306" s="105">
        <f t="shared" si="155"/>
        <v>0</v>
      </c>
      <c r="Y306" s="65"/>
      <c r="Z306" s="107">
        <f>_xll.BDH(C306,$Z$12,$D$1,$D$1)</f>
        <v>7800</v>
      </c>
      <c r="AA306" s="107">
        <f t="shared" si="156"/>
        <v>70</v>
      </c>
      <c r="AB306" s="117">
        <f t="shared" si="157"/>
        <v>0.89743589743589736</v>
      </c>
      <c r="AC306" s="109">
        <v>0</v>
      </c>
      <c r="AD306" s="110">
        <f>IF(D306 = D903,1,_xll.BDP(K306,$AD$12)*L306)</f>
        <v>144.58000000000001</v>
      </c>
      <c r="AE306" s="259">
        <f>AA306*AC306*T306/AD306 / AF903</f>
        <v>0</v>
      </c>
      <c r="AF306" s="68"/>
      <c r="AG306" s="64"/>
      <c r="AH306" s="56"/>
    </row>
    <row r="307" spans="1:34" x14ac:dyDescent="0.2">
      <c r="B307">
        <v>8555</v>
      </c>
      <c r="C307" t="s">
        <v>686</v>
      </c>
      <c r="D307" t="str">
        <f>_xll.BDP(C307,$D$12)</f>
        <v>JPY</v>
      </c>
      <c r="E307" t="s">
        <v>729</v>
      </c>
      <c r="F307" s="99">
        <f>_xll.BDP(C307,$F$12)</f>
        <v>2054.5</v>
      </c>
      <c r="G307" s="99">
        <f>_xll.BDP(C307,$G$12)</f>
        <v>2033</v>
      </c>
      <c r="H307" s="100">
        <f t="shared" si="147"/>
        <v>-21.5</v>
      </c>
      <c r="I307" s="101">
        <f t="shared" si="148"/>
        <v>-1.0464833292771965</v>
      </c>
      <c r="J307" s="102">
        <v>0</v>
      </c>
      <c r="K307" t="str">
        <f>CONCATENATE(D903,D307, " Curncy")</f>
        <v>EURJPY Curncy</v>
      </c>
      <c r="L307">
        <f>IF(D307 = D903,1,_xll.BDP(K307,$L$12))</f>
        <v>1</v>
      </c>
      <c r="M307" s="247">
        <f>IF(D307 = D903,1,_xll.BDP(K307,$M$12)*L307)</f>
        <v>144.47</v>
      </c>
      <c r="N307" s="104">
        <f t="shared" si="149"/>
        <v>0</v>
      </c>
      <c r="O307" s="253">
        <f>N307 / Y903</f>
        <v>0</v>
      </c>
      <c r="P307" s="140">
        <f t="shared" si="150"/>
        <v>0</v>
      </c>
      <c r="Q307" s="255">
        <f>P307 / Y903*100</f>
        <v>0</v>
      </c>
      <c r="R307" s="106">
        <f t="shared" si="151"/>
        <v>0</v>
      </c>
      <c r="S307" s="255">
        <f t="shared" si="152"/>
        <v>0</v>
      </c>
      <c r="T307">
        <f t="shared" si="153"/>
        <v>1</v>
      </c>
      <c r="U307">
        <v>0</v>
      </c>
      <c r="V307">
        <v>1</v>
      </c>
      <c r="W307" s="105">
        <f t="shared" si="154"/>
        <v>0</v>
      </c>
      <c r="X307" s="105">
        <f t="shared" si="155"/>
        <v>0</v>
      </c>
      <c r="Y307" s="65"/>
      <c r="Z307" s="107">
        <f>_xll.BDH(C307,$Z$12,$D$1,$D$1)</f>
        <v>2046.5</v>
      </c>
      <c r="AA307" s="107">
        <f t="shared" si="156"/>
        <v>8</v>
      </c>
      <c r="AB307" s="117">
        <f t="shared" si="157"/>
        <v>0.39091131199609092</v>
      </c>
      <c r="AC307" s="109">
        <v>0</v>
      </c>
      <c r="AD307" s="110">
        <f>IF(D307 = D903,1,_xll.BDP(K307,$AD$12)*L307)</f>
        <v>144.58000000000001</v>
      </c>
      <c r="AE307" s="259">
        <f>AA307*AC307*T307/AD307 / AF903</f>
        <v>0</v>
      </c>
      <c r="AF307" s="68"/>
      <c r="AG307" s="64"/>
      <c r="AH307" s="56"/>
    </row>
    <row r="308" spans="1:34" x14ac:dyDescent="0.2">
      <c r="B308">
        <v>27477</v>
      </c>
      <c r="C308" t="s">
        <v>687</v>
      </c>
      <c r="D308" t="str">
        <f>_xll.BDP(C308,$D$12)</f>
        <v>JPY</v>
      </c>
      <c r="E308" t="s">
        <v>730</v>
      </c>
      <c r="F308" s="99">
        <f>_xll.BDP(C308,$F$12)</f>
        <v>2039</v>
      </c>
      <c r="G308" s="99">
        <f>_xll.BDP(C308,$G$12)</f>
        <v>2010</v>
      </c>
      <c r="H308" s="100">
        <f t="shared" si="147"/>
        <v>-29</v>
      </c>
      <c r="I308" s="101">
        <f t="shared" si="148"/>
        <v>-1.4222658165767532</v>
      </c>
      <c r="J308" s="102">
        <v>0</v>
      </c>
      <c r="K308" t="str">
        <f>CONCATENATE(D903,D308, " Curncy")</f>
        <v>EURJPY Curncy</v>
      </c>
      <c r="L308">
        <f>IF(D308 = D903,1,_xll.BDP(K308,$L$12))</f>
        <v>1</v>
      </c>
      <c r="M308" s="247">
        <f>IF(D308 = D903,1,_xll.BDP(K308,$M$12)*L308)</f>
        <v>144.47</v>
      </c>
      <c r="N308" s="104">
        <f t="shared" si="149"/>
        <v>0</v>
      </c>
      <c r="O308" s="253">
        <f>N308 / Y903</f>
        <v>0</v>
      </c>
      <c r="P308" s="140">
        <f t="shared" si="150"/>
        <v>0</v>
      </c>
      <c r="Q308" s="255">
        <f>P308 / Y903*100</f>
        <v>0</v>
      </c>
      <c r="R308" s="106">
        <f t="shared" si="151"/>
        <v>0</v>
      </c>
      <c r="S308" s="255">
        <f t="shared" si="152"/>
        <v>0</v>
      </c>
      <c r="T308">
        <f t="shared" si="153"/>
        <v>1</v>
      </c>
      <c r="U308">
        <v>0</v>
      </c>
      <c r="V308">
        <v>1</v>
      </c>
      <c r="W308" s="105">
        <f t="shared" si="154"/>
        <v>0</v>
      </c>
      <c r="X308" s="105">
        <f t="shared" si="155"/>
        <v>0</v>
      </c>
      <c r="Y308" s="65"/>
      <c r="Z308" s="107">
        <f>_xll.BDH(C308,$Z$12,$D$1,$D$1)</f>
        <v>2024</v>
      </c>
      <c r="AA308" s="107">
        <f t="shared" si="156"/>
        <v>15</v>
      </c>
      <c r="AB308" s="117">
        <f t="shared" si="157"/>
        <v>0.74110671936758887</v>
      </c>
      <c r="AC308" s="109">
        <v>0</v>
      </c>
      <c r="AD308" s="110">
        <f>IF(D308 = D903,1,_xll.BDP(K308,$AD$12)*L308)</f>
        <v>144.58000000000001</v>
      </c>
      <c r="AE308" s="259">
        <f>AA308*AC308*T308/AD308 / AF903</f>
        <v>0</v>
      </c>
      <c r="AF308" s="68"/>
      <c r="AG308" s="64"/>
      <c r="AH308" s="56"/>
    </row>
    <row r="309" spans="1:34" x14ac:dyDescent="0.2">
      <c r="B309">
        <v>23869</v>
      </c>
      <c r="C309" t="s">
        <v>689</v>
      </c>
      <c r="D309" t="str">
        <f>_xll.BDP(C309,$D$12)</f>
        <v>JPY</v>
      </c>
      <c r="E309" t="s">
        <v>732</v>
      </c>
      <c r="F309" s="99">
        <f>_xll.BDP(C309,$F$12)</f>
        <v>374.8</v>
      </c>
      <c r="G309" s="99">
        <f>_xll.BDP(C309,$G$12)</f>
        <v>376</v>
      </c>
      <c r="H309" s="100">
        <f t="shared" si="147"/>
        <v>1.1999999999999886</v>
      </c>
      <c r="I309" s="101">
        <f t="shared" si="148"/>
        <v>0.32017075773745696</v>
      </c>
      <c r="J309" s="102">
        <v>0</v>
      </c>
      <c r="K309" t="str">
        <f>CONCATENATE(D903,D309, " Curncy")</f>
        <v>EURJPY Curncy</v>
      </c>
      <c r="L309">
        <f>IF(D309 = D903,1,_xll.BDP(K309,$L$12))</f>
        <v>1</v>
      </c>
      <c r="M309" s="247">
        <f>IF(D309 = D903,1,_xll.BDP(K309,$M$12)*L309)</f>
        <v>144.47</v>
      </c>
      <c r="N309" s="104">
        <f t="shared" si="149"/>
        <v>0</v>
      </c>
      <c r="O309" s="253">
        <f>N309 / Y903</f>
        <v>0</v>
      </c>
      <c r="P309" s="140">
        <f t="shared" si="150"/>
        <v>0</v>
      </c>
      <c r="Q309" s="255">
        <f>P309 / Y903*100</f>
        <v>0</v>
      </c>
      <c r="R309" s="106">
        <f t="shared" si="151"/>
        <v>0</v>
      </c>
      <c r="S309" s="255">
        <f t="shared" si="152"/>
        <v>0</v>
      </c>
      <c r="T309">
        <f t="shared" si="153"/>
        <v>1</v>
      </c>
      <c r="U309">
        <v>0</v>
      </c>
      <c r="V309">
        <v>1</v>
      </c>
      <c r="W309" s="105">
        <f t="shared" si="154"/>
        <v>0</v>
      </c>
      <c r="X309" s="105">
        <f t="shared" si="155"/>
        <v>0</v>
      </c>
      <c r="Y309" s="65"/>
      <c r="Z309" s="107">
        <f>_xll.BDH(C309,$Z$12,$D$1,$D$1)</f>
        <v>373</v>
      </c>
      <c r="AA309" s="107">
        <f t="shared" si="156"/>
        <v>1.8000000000000114</v>
      </c>
      <c r="AB309" s="117">
        <f t="shared" si="157"/>
        <v>0.482573726541558</v>
      </c>
      <c r="AC309" s="109">
        <v>0</v>
      </c>
      <c r="AD309" s="110">
        <f>IF(D309 = D903,1,_xll.BDP(K309,$AD$12)*L309)</f>
        <v>144.58000000000001</v>
      </c>
      <c r="AE309" s="259">
        <f>AA309*AC309*T309/AD309 / AF903</f>
        <v>0</v>
      </c>
      <c r="AF309" s="68"/>
      <c r="AG309" s="64"/>
      <c r="AH309" s="56"/>
    </row>
    <row r="310" spans="1:34" x14ac:dyDescent="0.2">
      <c r="B310">
        <v>25621</v>
      </c>
      <c r="C310" t="s">
        <v>690</v>
      </c>
      <c r="D310" t="str">
        <f>_xll.BDP(C310,$D$12)</f>
        <v>JPY</v>
      </c>
      <c r="E310" t="s">
        <v>733</v>
      </c>
      <c r="F310" s="99">
        <f>_xll.BDP(C310,$F$12)</f>
        <v>2355</v>
      </c>
      <c r="G310" s="99">
        <f>_xll.BDP(C310,$G$12)</f>
        <v>2353</v>
      </c>
      <c r="H310" s="100">
        <f t="shared" si="147"/>
        <v>-2</v>
      </c>
      <c r="I310" s="101">
        <f t="shared" si="148"/>
        <v>-8.4925690021231431E-2</v>
      </c>
      <c r="J310" s="102">
        <v>0</v>
      </c>
      <c r="K310" t="str">
        <f>CONCATENATE(D903,D310, " Curncy")</f>
        <v>EURJPY Curncy</v>
      </c>
      <c r="L310">
        <f>IF(D310 = D903,1,_xll.BDP(K310,$L$12))</f>
        <v>1</v>
      </c>
      <c r="M310" s="247">
        <f>IF(D310 = D903,1,_xll.BDP(K310,$M$12)*L310)</f>
        <v>144.47</v>
      </c>
      <c r="N310" s="104">
        <f t="shared" si="149"/>
        <v>0</v>
      </c>
      <c r="O310" s="253">
        <f>N310 / Y903</f>
        <v>0</v>
      </c>
      <c r="P310" s="140">
        <f t="shared" si="150"/>
        <v>0</v>
      </c>
      <c r="Q310" s="255">
        <f>P310 / Y903*100</f>
        <v>0</v>
      </c>
      <c r="R310" s="106">
        <f t="shared" si="151"/>
        <v>0</v>
      </c>
      <c r="S310" s="255">
        <f t="shared" si="152"/>
        <v>0</v>
      </c>
      <c r="T310">
        <f t="shared" si="153"/>
        <v>1</v>
      </c>
      <c r="U310">
        <v>0</v>
      </c>
      <c r="V310">
        <v>1</v>
      </c>
      <c r="W310" s="105">
        <f t="shared" si="154"/>
        <v>0</v>
      </c>
      <c r="X310" s="105">
        <f t="shared" si="155"/>
        <v>0</v>
      </c>
      <c r="Y310" s="65"/>
      <c r="Z310" s="107">
        <f>_xll.BDH(C310,$Z$12,$D$1,$D$1)</f>
        <v>2331</v>
      </c>
      <c r="AA310" s="107">
        <f t="shared" si="156"/>
        <v>24</v>
      </c>
      <c r="AB310" s="117">
        <f t="shared" si="157"/>
        <v>1.0296010296010296</v>
      </c>
      <c r="AC310" s="109">
        <v>0</v>
      </c>
      <c r="AD310" s="110">
        <f>IF(D310 = D903,1,_xll.BDP(K310,$AD$12)*L310)</f>
        <v>144.58000000000001</v>
      </c>
      <c r="AE310" s="259">
        <f>AA310*AC310*T310/AD310 / AF903</f>
        <v>0</v>
      </c>
      <c r="AF310" s="68"/>
      <c r="AG310" s="64"/>
      <c r="AH310" s="56"/>
    </row>
    <row r="311" spans="1:34" x14ac:dyDescent="0.2">
      <c r="A311" s="158" t="s">
        <v>1469</v>
      </c>
      <c r="B311" s="158"/>
      <c r="C311" s="158"/>
      <c r="D311" s="158"/>
      <c r="E311" s="158" t="s">
        <v>21</v>
      </c>
      <c r="F311" s="159"/>
      <c r="G311" s="159"/>
      <c r="H311" s="160"/>
      <c r="I311" s="161"/>
      <c r="J311" s="162"/>
      <c r="K311" s="158"/>
      <c r="L311" s="158"/>
      <c r="M311" s="249"/>
      <c r="N311" s="163">
        <f t="shared" ref="N311:S311" si="158" xml:space="preserve"> SUM(N252:N310)</f>
        <v>-144829.09946701737</v>
      </c>
      <c r="O311" s="266">
        <f t="shared" si="158"/>
        <v>-4.4583948464772604E-4</v>
      </c>
      <c r="P311" s="164">
        <f t="shared" si="158"/>
        <v>12215863.916384023</v>
      </c>
      <c r="Q311" s="256">
        <f t="shared" si="158"/>
        <v>3.7605111770012223</v>
      </c>
      <c r="R311" s="244">
        <f t="shared" si="158"/>
        <v>0</v>
      </c>
      <c r="S311" s="256">
        <f t="shared" si="158"/>
        <v>3.7605111770012223</v>
      </c>
      <c r="T311" s="158"/>
      <c r="U311" s="158"/>
      <c r="V311" s="158"/>
      <c r="W311" s="245">
        <f xml:space="preserve"> SUM(W252:W310)</f>
        <v>0</v>
      </c>
      <c r="X311" s="245">
        <f xml:space="preserve"> SUM(X252:X310)</f>
        <v>0</v>
      </c>
      <c r="Y311" s="158"/>
      <c r="Z311" s="165"/>
      <c r="AA311" s="165"/>
      <c r="AB311" s="166"/>
      <c r="AC311" s="167"/>
      <c r="AD311" s="168"/>
      <c r="AE311" s="268">
        <f xml:space="preserve"> SUM(AE252:AE310)</f>
        <v>-6.0509488535807638E-4</v>
      </c>
      <c r="AF311" s="263"/>
      <c r="AG311" s="64"/>
      <c r="AH311" s="56"/>
    </row>
    <row r="312" spans="1:34" ht="12" customHeight="1" x14ac:dyDescent="0.2">
      <c r="F312" s="99"/>
      <c r="G312" s="99"/>
      <c r="H312" s="100"/>
      <c r="I312" s="101"/>
      <c r="J312" s="102"/>
      <c r="M312" s="247"/>
      <c r="N312" s="104"/>
      <c r="O312" s="253"/>
      <c r="P312" s="140"/>
      <c r="Q312" s="255"/>
      <c r="R312" s="106"/>
      <c r="S312" s="255"/>
      <c r="W312" s="105"/>
      <c r="X312" s="105"/>
      <c r="Z312" s="107"/>
      <c r="AA312" s="107"/>
      <c r="AB312" s="117"/>
      <c r="AC312" s="109"/>
      <c r="AD312" s="110"/>
      <c r="AE312" s="259"/>
      <c r="AF312" s="111"/>
      <c r="AG312" s="64"/>
      <c r="AH312" s="56"/>
    </row>
    <row r="313" spans="1:34" ht="12" customHeight="1" x14ac:dyDescent="0.2">
      <c r="B313">
        <v>33916</v>
      </c>
      <c r="C313" t="s">
        <v>1731</v>
      </c>
      <c r="D313" t="str">
        <f>_xll.BDP(C313,$D$12)</f>
        <v>MYR</v>
      </c>
      <c r="E313" t="s">
        <v>1732</v>
      </c>
      <c r="F313" s="99">
        <f>_xll.BDP(C313,$F$12)</f>
        <v>2.0099999999999998</v>
      </c>
      <c r="G313" s="99">
        <f>_xll.BDP(C313,$G$12)</f>
        <v>2.0099999999999998</v>
      </c>
      <c r="H313" s="100">
        <f>IF(OR(OR(G313="#N/A N/A",G313="#N/A Real Time"),OR(F313="#N/A N/A",F313="#N/A Real Time")),0,  G313 - F313)</f>
        <v>0</v>
      </c>
      <c r="I313" s="101">
        <f>IF(OR(F313=0,F313="#N/A N/A"),0,H313 / F313*100)</f>
        <v>0</v>
      </c>
      <c r="J313" s="102">
        <v>1688184</v>
      </c>
      <c r="K313" t="str">
        <f>CONCATENATE(D903,D313, " Curncy")</f>
        <v>EURMYR Curncy</v>
      </c>
      <c r="L313">
        <f>IF(D313 = D903,1,_xll.BDP(K313,$L$12))</f>
        <v>1</v>
      </c>
      <c r="M313" s="247">
        <f>IF(D313 = D903,1,_xll.BDP(K313,$M$12)*L313)</f>
        <v>4.6805000000000003</v>
      </c>
      <c r="N313" s="104">
        <f>H313*J313*T313/M313</f>
        <v>0</v>
      </c>
      <c r="O313" s="253">
        <f>N313 / Y903</f>
        <v>0</v>
      </c>
      <c r="P313" s="140">
        <f>IF(OR(OR(J313=0,G313 = "#N/A N/A"),G313="#N/A Real Time"),0,G313*J313*T313/M313)</f>
        <v>724975.9299220168</v>
      </c>
      <c r="Q313" s="255">
        <f>P313 / Y903*100</f>
        <v>0.22317538130660475</v>
      </c>
      <c r="R313" s="106">
        <f>IF(Q313&lt;0,Q313,0)</f>
        <v>0</v>
      </c>
      <c r="S313" s="255">
        <f>IF(Q313&gt;0,Q313,0)</f>
        <v>0.22317538130660475</v>
      </c>
      <c r="T313">
        <f>IF(EXACT(D313,UPPER(D313)),1,0.01)/V313</f>
        <v>1</v>
      </c>
      <c r="U313">
        <v>0</v>
      </c>
      <c r="V313">
        <v>1</v>
      </c>
      <c r="W313" s="105">
        <f>IF(AND(Q313&lt;0,O313&gt;0),O313,0)</f>
        <v>0</v>
      </c>
      <c r="X313" s="105">
        <f>IF(AND(Q313&gt;0,O313&gt;0),O313,0)</f>
        <v>0</v>
      </c>
      <c r="Z313" s="107">
        <f>_xll.BDH(C313,$Z$12,$D$1,$D$1)</f>
        <v>1.99</v>
      </c>
      <c r="AA313" s="107">
        <f>IF(OR(OR(F313="#N/A N/A",F313="#N/A Real Time"),OR(Z313="#N/A N/A",Z313="#N/A Real Time")),0,  F313 - Z313)</f>
        <v>1.9999999999999796E-2</v>
      </c>
      <c r="AB313" s="117">
        <f>IF(OR(Z313=0,Z313="#N/A N/A"),0,AA313 / Z313*100)</f>
        <v>1.0050251256281304</v>
      </c>
      <c r="AC313" s="109">
        <v>1688184</v>
      </c>
      <c r="AD313" s="110">
        <f>IF(D313 = D903,1,_xll.BDP(K313,$AD$12)*L313)</f>
        <v>4.6578999999999997</v>
      </c>
      <c r="AE313" s="259">
        <f>AA313*AC313*T313/AD313 / AF903</f>
        <v>2.1987669275476092E-5</v>
      </c>
      <c r="AF313" s="111"/>
      <c r="AG313" s="64"/>
      <c r="AH313" s="56"/>
    </row>
    <row r="314" spans="1:34" ht="12" customHeight="1" x14ac:dyDescent="0.2">
      <c r="B314">
        <v>24637</v>
      </c>
      <c r="C314" t="s">
        <v>1690</v>
      </c>
      <c r="D314" t="str">
        <f>_xll.BDP(C314,$D$12)</f>
        <v>MYR</v>
      </c>
      <c r="E314" t="s">
        <v>1691</v>
      </c>
      <c r="F314" s="99">
        <f>_xll.BDP(C314,$F$12)</f>
        <v>21.06</v>
      </c>
      <c r="G314" s="99">
        <f>_xll.BDP(C314,$G$12)</f>
        <v>21.06</v>
      </c>
      <c r="H314" s="100">
        <f>IF(OR(OR(G314="#N/A N/A",G314="#N/A Real Time"),OR(F314="#N/A N/A",F314="#N/A Real Time")),0,  G314 - F314)</f>
        <v>0</v>
      </c>
      <c r="I314" s="101">
        <f>IF(OR(F314=0,F314="#N/A N/A"),0,H314 / F314*100)</f>
        <v>0</v>
      </c>
      <c r="J314" s="102">
        <v>931900</v>
      </c>
      <c r="K314" t="str">
        <f>CONCATENATE(D903,D314, " Curncy")</f>
        <v>EURMYR Curncy</v>
      </c>
      <c r="L314">
        <f>IF(D314 = D903,1,_xll.BDP(K314,$L$12))</f>
        <v>1</v>
      </c>
      <c r="M314" s="247">
        <f>IF(D314 = D903,1,_xll.BDP(K314,$M$12)*L314)</f>
        <v>4.6805000000000003</v>
      </c>
      <c r="N314" s="104">
        <f>H314*J314*T314/M314</f>
        <v>0</v>
      </c>
      <c r="O314" s="253">
        <f>N314 / Y903</f>
        <v>0</v>
      </c>
      <c r="P314" s="140">
        <f>IF(OR(OR(J314=0,G314 = "#N/A N/A"),G314="#N/A Real Time"),0,G314*J314*T314/M314)</f>
        <v>4193102.0190150621</v>
      </c>
      <c r="Q314" s="255">
        <f>P314 / Y903*100</f>
        <v>1.2907975331702963</v>
      </c>
      <c r="R314" s="106">
        <f>IF(Q314&lt;0,Q314,0)</f>
        <v>0</v>
      </c>
      <c r="S314" s="255">
        <f>IF(Q314&gt;0,Q314,0)</f>
        <v>1.2907975331702963</v>
      </c>
      <c r="T314">
        <f>IF(EXACT(D314,UPPER(D314)),1,0.01)/V314</f>
        <v>1</v>
      </c>
      <c r="U314">
        <v>0</v>
      </c>
      <c r="V314">
        <v>1</v>
      </c>
      <c r="W314" s="105">
        <f>IF(AND(Q314&lt;0,O314&gt;0),O314,0)</f>
        <v>0</v>
      </c>
      <c r="X314" s="105">
        <f>IF(AND(Q314&gt;0,O314&gt;0),O314,0)</f>
        <v>0</v>
      </c>
      <c r="Z314" s="107">
        <f>_xll.BDH(C314,$Z$12,$D$1,$D$1)</f>
        <v>21.1</v>
      </c>
      <c r="AA314" s="107">
        <f>IF(OR(OR(F314="#N/A N/A",F314="#N/A Real Time"),OR(Z314="#N/A N/A",Z314="#N/A Real Time")),0,  F314 - Z314)</f>
        <v>-4.00000000000027E-2</v>
      </c>
      <c r="AB314" s="117">
        <f>IF(OR(Z314=0,Z314="#N/A N/A"),0,AA314 / Z314*100)</f>
        <v>-0.18957345971565259</v>
      </c>
      <c r="AC314" s="109">
        <v>931900</v>
      </c>
      <c r="AD314" s="110">
        <f>IF(D314 = D903,1,_xll.BDP(K314,$AD$12)*L314)</f>
        <v>4.6578999999999997</v>
      </c>
      <c r="AE314" s="259">
        <f>AA314*AC314*T314/AD314 / AF903</f>
        <v>-2.4274971209083562E-5</v>
      </c>
      <c r="AF314" s="111"/>
      <c r="AG314" s="64"/>
      <c r="AH314" s="56"/>
    </row>
    <row r="315" spans="1:34" ht="12" customHeight="1" x14ac:dyDescent="0.2">
      <c r="B315">
        <v>33812</v>
      </c>
      <c r="C315" t="s">
        <v>1728</v>
      </c>
      <c r="D315" t="str">
        <f>_xll.BDP(C315,$D$12)</f>
        <v>MYR</v>
      </c>
      <c r="E315" t="s">
        <v>1729</v>
      </c>
      <c r="F315" s="99">
        <f>_xll.BDP(C315,$F$12)</f>
        <v>4.33</v>
      </c>
      <c r="G315" s="99">
        <f>_xll.BDP(C315,$G$12)</f>
        <v>4.33</v>
      </c>
      <c r="H315" s="100">
        <f>IF(OR(OR(G315="#N/A N/A",G315="#N/A Real Time"),OR(F315="#N/A N/A",F315="#N/A Real Time")),0,  G315 - F315)</f>
        <v>0</v>
      </c>
      <c r="I315" s="101">
        <f>IF(OR(F315=0,F315="#N/A N/A"),0,H315 / F315*100)</f>
        <v>0</v>
      </c>
      <c r="J315" s="102">
        <v>782000</v>
      </c>
      <c r="K315" t="str">
        <f>CONCATENATE(D903,D315, " Curncy")</f>
        <v>EURMYR Curncy</v>
      </c>
      <c r="L315">
        <f>IF(D315 = D903,1,_xll.BDP(K315,$L$12))</f>
        <v>1</v>
      </c>
      <c r="M315" s="247">
        <f>IF(D315 = D903,1,_xll.BDP(K315,$M$12)*L315)</f>
        <v>4.6805000000000003</v>
      </c>
      <c r="N315" s="104">
        <f>H315*J315*T315/M315</f>
        <v>0</v>
      </c>
      <c r="O315" s="253">
        <f>N315 / Y903</f>
        <v>0</v>
      </c>
      <c r="P315" s="140">
        <f>IF(OR(OR(J315=0,G315 = "#N/A N/A"),G315="#N/A Real Time"),0,G315*J315*T315/M315)</f>
        <v>723439.80343980342</v>
      </c>
      <c r="Q315" s="255">
        <f>P315 / Y903*100</f>
        <v>0.22270250269194508</v>
      </c>
      <c r="R315" s="106">
        <f>IF(Q315&lt;0,Q315,0)</f>
        <v>0</v>
      </c>
      <c r="S315" s="255">
        <f>IF(Q315&gt;0,Q315,0)</f>
        <v>0.22270250269194508</v>
      </c>
      <c r="T315">
        <f>IF(EXACT(D315,UPPER(D315)),1,0.01)/V315</f>
        <v>1</v>
      </c>
      <c r="U315">
        <v>0</v>
      </c>
      <c r="V315">
        <v>1</v>
      </c>
      <c r="W315" s="105">
        <f>IF(AND(Q315&lt;0,O315&gt;0),O315,0)</f>
        <v>0</v>
      </c>
      <c r="X315" s="105">
        <f>IF(AND(Q315&gt;0,O315&gt;0),O315,0)</f>
        <v>0</v>
      </c>
      <c r="Z315" s="107">
        <f>_xll.BDH(C315,$Z$12,$D$1,$D$1)</f>
        <v>4.34</v>
      </c>
      <c r="AA315" s="107">
        <f>IF(OR(OR(F315="#N/A N/A",F315="#N/A Real Time"),OR(Z315="#N/A N/A",Z315="#N/A Real Time")),0,  F315 - Z315)</f>
        <v>-9.9999999999997868E-3</v>
      </c>
      <c r="AB315" s="117">
        <f>IF(OR(Z315=0,Z315="#N/A N/A"),0,AA315 / Z315*100)</f>
        <v>-0.23041474654377389</v>
      </c>
      <c r="AC315" s="109">
        <v>782000</v>
      </c>
      <c r="AD315" s="110">
        <f>IF(D315 = D903,1,_xll.BDP(K315,$AD$12)*L315)</f>
        <v>4.6578999999999997</v>
      </c>
      <c r="AE315" s="259">
        <f>AA315*AC315*T315/AD315 / AF903</f>
        <v>-5.0925602225296862E-6</v>
      </c>
      <c r="AF315" s="111"/>
      <c r="AG315" s="64"/>
      <c r="AH315" s="56"/>
    </row>
    <row r="316" spans="1:34" ht="12" customHeight="1" x14ac:dyDescent="0.2">
      <c r="A316" s="158" t="s">
        <v>1688</v>
      </c>
      <c r="B316" s="158"/>
      <c r="C316" s="158"/>
      <c r="D316" s="158"/>
      <c r="E316" s="158" t="s">
        <v>1689</v>
      </c>
      <c r="F316" s="159"/>
      <c r="G316" s="159"/>
      <c r="H316" s="160"/>
      <c r="I316" s="161"/>
      <c r="J316" s="162"/>
      <c r="K316" s="158"/>
      <c r="L316" s="158"/>
      <c r="M316" s="249"/>
      <c r="N316" s="163">
        <f t="shared" ref="N316:S316" si="159" xml:space="preserve"> SUM(N312:N315)</f>
        <v>0</v>
      </c>
      <c r="O316" s="266">
        <f t="shared" si="159"/>
        <v>0</v>
      </c>
      <c r="P316" s="164">
        <f t="shared" si="159"/>
        <v>5641517.7523768824</v>
      </c>
      <c r="Q316" s="256">
        <f t="shared" si="159"/>
        <v>1.7366754171688463</v>
      </c>
      <c r="R316" s="244">
        <f t="shared" si="159"/>
        <v>0</v>
      </c>
      <c r="S316" s="256">
        <f t="shared" si="159"/>
        <v>1.7366754171688463</v>
      </c>
      <c r="T316" s="158"/>
      <c r="U316" s="158"/>
      <c r="V316" s="158"/>
      <c r="W316" s="245">
        <f xml:space="preserve"> SUM(W312:W315)</f>
        <v>0</v>
      </c>
      <c r="X316" s="245">
        <f xml:space="preserve"> SUM(X312:X315)</f>
        <v>0</v>
      </c>
      <c r="Y316" s="158"/>
      <c r="Z316" s="165"/>
      <c r="AA316" s="165"/>
      <c r="AB316" s="166"/>
      <c r="AC316" s="167"/>
      <c r="AD316" s="168"/>
      <c r="AE316" s="268">
        <f xml:space="preserve"> SUM(AE312:AE315)</f>
        <v>-7.3798621561371564E-6</v>
      </c>
      <c r="AF316" s="263"/>
      <c r="AG316" s="64"/>
      <c r="AH316" s="56"/>
    </row>
    <row r="317" spans="1:34" x14ac:dyDescent="0.2">
      <c r="C317" s="74"/>
      <c r="D317" s="5"/>
      <c r="E317" s="5"/>
      <c r="F317" s="20"/>
      <c r="G317" s="20"/>
      <c r="H317" s="23"/>
      <c r="I317" s="34"/>
      <c r="J317" s="17"/>
      <c r="K317" s="21"/>
      <c r="L317" s="21"/>
      <c r="M317" s="272"/>
      <c r="N317" s="78"/>
      <c r="O317" s="277"/>
      <c r="P317" s="25"/>
      <c r="Q317" s="282"/>
      <c r="R317" s="112"/>
      <c r="S317" s="285"/>
      <c r="T317" s="22"/>
      <c r="U317" s="1"/>
      <c r="V317" s="1"/>
      <c r="W317" s="44"/>
      <c r="X317" s="44"/>
      <c r="Y317" s="65"/>
      <c r="Z317" s="60"/>
      <c r="AA317" s="58"/>
      <c r="AB317" s="49"/>
      <c r="AC317" s="50"/>
      <c r="AD317" s="52"/>
      <c r="AE317" s="288"/>
      <c r="AF317" s="68"/>
      <c r="AG317" s="64"/>
      <c r="AH317" s="56"/>
    </row>
    <row r="318" spans="1:34" x14ac:dyDescent="0.2">
      <c r="B318">
        <v>28269</v>
      </c>
      <c r="C318" t="s">
        <v>1287</v>
      </c>
      <c r="D318" t="str">
        <f>_xll.BDP(C318,$D$12)</f>
        <v>EUR</v>
      </c>
      <c r="E318" t="s">
        <v>1288</v>
      </c>
      <c r="F318" s="99">
        <f>_xll.BDP(C318,$F$12)</f>
        <v>1494.4</v>
      </c>
      <c r="G318" s="99">
        <f>_xll.BDP(C318,$G$12)</f>
        <v>1474.4</v>
      </c>
      <c r="H318" s="100">
        <f t="shared" ref="H318:H332" si="160">IF(OR(OR(G318="#N/A N/A",G318="#N/A Real Time"),OR(F318="#N/A N/A",F318="#N/A Real Time")),0,  G318 - F318)</f>
        <v>-20</v>
      </c>
      <c r="I318" s="101">
        <f t="shared" ref="I318:I332" si="161">IF(OR(F318=0,F318="#N/A N/A"),0,H318 / F318*100)</f>
        <v>-1.3383297644539613</v>
      </c>
      <c r="J318" s="102">
        <v>0</v>
      </c>
      <c r="K318" t="str">
        <f>CONCATENATE(D903,D318, " Curncy")</f>
        <v>EUREUR Curncy</v>
      </c>
      <c r="L318">
        <f>IF(D318 = D903,1,_xll.BDP(K318,$L$12))</f>
        <v>1</v>
      </c>
      <c r="M318" s="247">
        <f>IF(D318 = D903,1,_xll.BDP(K318,$M$12)*L318)</f>
        <v>1</v>
      </c>
      <c r="N318" s="104">
        <f t="shared" ref="N318:N332" si="162">H318*J318*T318/M318</f>
        <v>0</v>
      </c>
      <c r="O318" s="253">
        <f>N318 / Y903</f>
        <v>0</v>
      </c>
      <c r="P318" s="140">
        <f t="shared" ref="P318:P332" si="163">IF(OR(OR(J318=0,G318 = "#N/A N/A"),G318="#N/A Real Time"),0,G318*J318*T318/M318)</f>
        <v>0</v>
      </c>
      <c r="Q318" s="255">
        <f>P318 / Y903*100</f>
        <v>0</v>
      </c>
      <c r="R318" s="106">
        <f t="shared" ref="R318:R332" si="164">IF(Q318&lt;0,Q318,0)</f>
        <v>0</v>
      </c>
      <c r="S318" s="255">
        <f t="shared" ref="S318:S332" si="165">IF(Q318&gt;0,Q318,0)</f>
        <v>0</v>
      </c>
      <c r="T318">
        <f t="shared" ref="T318:T332" si="166">IF(EXACT(D318,UPPER(D318)),1,0.01)/V318</f>
        <v>1</v>
      </c>
      <c r="U318">
        <v>0</v>
      </c>
      <c r="V318">
        <v>1</v>
      </c>
      <c r="W318" s="105">
        <f t="shared" ref="W318:W332" si="167">IF(AND(Q318&lt;0,O318&gt;0),O318,0)</f>
        <v>0</v>
      </c>
      <c r="X318" s="105">
        <f t="shared" ref="X318:X332" si="168">IF(AND(Q318&gt;0,O318&gt;0),O318,0)</f>
        <v>0</v>
      </c>
      <c r="Z318" s="107">
        <f>_xll.BDH(C318,$Z$12,$D$1,$D$1)</f>
        <v>1502.4</v>
      </c>
      <c r="AA318" s="107">
        <f t="shared" ref="AA318:AA332" si="169">IF(OR(OR(F318="#N/A N/A",F318="#N/A Real Time"),OR(Z318="#N/A N/A",Z318="#N/A Real Time")),0,  F318 - Z318)</f>
        <v>-8</v>
      </c>
      <c r="AB318" s="117">
        <f t="shared" ref="AB318:AB332" si="170">IF(OR(Z318=0,Z318="#N/A N/A"),0,AA318 / Z318*100)</f>
        <v>-0.53248136315228967</v>
      </c>
      <c r="AC318" s="109">
        <v>0</v>
      </c>
      <c r="AD318" s="110">
        <f>IF(D318 = D903,1,_xll.BDP(K318,$AD$12)*L318)</f>
        <v>1</v>
      </c>
      <c r="AE318" s="259">
        <f>AA318*AC318*T318/AD318 / AF903</f>
        <v>0</v>
      </c>
      <c r="AF318" s="111"/>
      <c r="AG318" s="64"/>
      <c r="AH318" s="56"/>
    </row>
    <row r="319" spans="1:34" x14ac:dyDescent="0.2">
      <c r="B319">
        <v>112</v>
      </c>
      <c r="C319" t="s">
        <v>120</v>
      </c>
      <c r="D319" t="str">
        <f>_xll.BDP(C319,$D$12)</f>
        <v>EUR</v>
      </c>
      <c r="E319" t="s">
        <v>280</v>
      </c>
      <c r="F319" s="99">
        <f>_xll.BDP(C319,$F$12)</f>
        <v>4.7039999999999997</v>
      </c>
      <c r="G319" s="99">
        <f>_xll.BDP(C319,$G$12)</f>
        <v>4.6539999999999999</v>
      </c>
      <c r="H319" s="100">
        <f t="shared" si="160"/>
        <v>-4.9999999999999822E-2</v>
      </c>
      <c r="I319" s="101">
        <f t="shared" si="161"/>
        <v>-1.0629251700680236</v>
      </c>
      <c r="J319" s="102">
        <v>0</v>
      </c>
      <c r="K319" t="str">
        <f>CONCATENATE(D903,D319, " Curncy")</f>
        <v>EUREUR Curncy</v>
      </c>
      <c r="L319">
        <f>IF(D319 = D903,1,_xll.BDP(K319,$L$12))</f>
        <v>1</v>
      </c>
      <c r="M319" s="247">
        <f>IF(D319 = D903,1,_xll.BDP(K319,$M$12)*L319)</f>
        <v>1</v>
      </c>
      <c r="N319" s="104">
        <f t="shared" si="162"/>
        <v>0</v>
      </c>
      <c r="O319" s="253">
        <f>N319 / Y903</f>
        <v>0</v>
      </c>
      <c r="P319" s="140">
        <f t="shared" si="163"/>
        <v>0</v>
      </c>
      <c r="Q319" s="255">
        <f>P319 / Y903*100</f>
        <v>0</v>
      </c>
      <c r="R319" s="106">
        <f t="shared" si="164"/>
        <v>0</v>
      </c>
      <c r="S319" s="255">
        <f t="shared" si="165"/>
        <v>0</v>
      </c>
      <c r="T319">
        <f t="shared" si="166"/>
        <v>1</v>
      </c>
      <c r="U319">
        <v>0</v>
      </c>
      <c r="V319">
        <v>1</v>
      </c>
      <c r="W319" s="105">
        <f t="shared" si="167"/>
        <v>0</v>
      </c>
      <c r="X319" s="105">
        <f t="shared" si="168"/>
        <v>0</v>
      </c>
      <c r="Y319" s="65"/>
      <c r="Z319" s="107">
        <f>_xll.BDH(C319,$Z$12,$D$1,$D$1)</f>
        <v>4.6820000000000004</v>
      </c>
      <c r="AA319" s="107">
        <f t="shared" si="169"/>
        <v>2.1999999999999353E-2</v>
      </c>
      <c r="AB319" s="117">
        <f t="shared" si="170"/>
        <v>0.46988466467320267</v>
      </c>
      <c r="AC319" s="109">
        <v>0</v>
      </c>
      <c r="AD319" s="110">
        <f>IF(D319 = D903,1,_xll.BDP(K319,$AD$12)*L319)</f>
        <v>1</v>
      </c>
      <c r="AE319" s="259">
        <f>AA319*AC319*T319/AD319 / AF903</f>
        <v>0</v>
      </c>
      <c r="AF319" s="68"/>
      <c r="AG319" s="64"/>
      <c r="AH319" s="56"/>
    </row>
    <row r="320" spans="1:34" x14ac:dyDescent="0.2">
      <c r="B320">
        <v>3170</v>
      </c>
      <c r="C320" t="s">
        <v>593</v>
      </c>
      <c r="D320" t="str">
        <f>_xll.BDP(C320,$D$12)</f>
        <v>EUR</v>
      </c>
      <c r="E320" t="s">
        <v>620</v>
      </c>
      <c r="F320" s="99">
        <f>_xll.BDP(C320,$F$12)</f>
        <v>28.86</v>
      </c>
      <c r="G320" s="99">
        <f>_xll.BDP(C320,$G$12)</f>
        <v>29.08</v>
      </c>
      <c r="H320" s="100">
        <f t="shared" si="160"/>
        <v>0.21999999999999886</v>
      </c>
      <c r="I320" s="101">
        <f t="shared" si="161"/>
        <v>0.76230076230075838</v>
      </c>
      <c r="J320" s="102">
        <v>0</v>
      </c>
      <c r="K320" t="str">
        <f>CONCATENATE(D903,D320, " Curncy")</f>
        <v>EUREUR Curncy</v>
      </c>
      <c r="L320">
        <f>IF(D320 = D903,1,_xll.BDP(K320,$L$12))</f>
        <v>1</v>
      </c>
      <c r="M320" s="247">
        <f>IF(D320 = D903,1,_xll.BDP(K320,$M$12)*L320)</f>
        <v>1</v>
      </c>
      <c r="N320" s="104">
        <f t="shared" si="162"/>
        <v>0</v>
      </c>
      <c r="O320" s="253">
        <f>N320 / Y903</f>
        <v>0</v>
      </c>
      <c r="P320" s="140">
        <f t="shared" si="163"/>
        <v>0</v>
      </c>
      <c r="Q320" s="255">
        <f>P320 / Y903*100</f>
        <v>0</v>
      </c>
      <c r="R320" s="106">
        <f t="shared" si="164"/>
        <v>0</v>
      </c>
      <c r="S320" s="255">
        <f t="shared" si="165"/>
        <v>0</v>
      </c>
      <c r="T320">
        <f t="shared" si="166"/>
        <v>1</v>
      </c>
      <c r="U320">
        <v>0</v>
      </c>
      <c r="V320">
        <v>1</v>
      </c>
      <c r="W320" s="105">
        <f t="shared" si="167"/>
        <v>0</v>
      </c>
      <c r="X320" s="105">
        <f t="shared" si="168"/>
        <v>0</v>
      </c>
      <c r="Y320" s="65"/>
      <c r="Z320" s="107">
        <f>_xll.BDH(C320,$Z$12,$D$1,$D$1)</f>
        <v>28.89</v>
      </c>
      <c r="AA320" s="107">
        <f t="shared" si="169"/>
        <v>-3.0000000000001137E-2</v>
      </c>
      <c r="AB320" s="117">
        <f t="shared" si="170"/>
        <v>-0.10384215991693022</v>
      </c>
      <c r="AC320" s="109">
        <v>0</v>
      </c>
      <c r="AD320" s="110">
        <f>IF(D320 = D903,1,_xll.BDP(K320,$AD$12)*L320)</f>
        <v>1</v>
      </c>
      <c r="AE320" s="259">
        <f>AA320*AC320*T320/AD320 / AF903</f>
        <v>0</v>
      </c>
      <c r="AF320" s="68"/>
      <c r="AG320" s="64"/>
      <c r="AH320" s="56"/>
    </row>
    <row r="321" spans="1:34" x14ac:dyDescent="0.2">
      <c r="B321">
        <v>2011</v>
      </c>
      <c r="C321" t="s">
        <v>119</v>
      </c>
      <c r="D321" t="str">
        <f>_xll.BDP(C321,$D$12)</f>
        <v>EUR</v>
      </c>
      <c r="E321" t="s">
        <v>279</v>
      </c>
      <c r="F321" s="99">
        <f>_xll.BDP(C321,$F$12)</f>
        <v>25.53</v>
      </c>
      <c r="G321" s="99">
        <f>_xll.BDP(C321,$G$12)</f>
        <v>25.38</v>
      </c>
      <c r="H321" s="100">
        <f t="shared" si="160"/>
        <v>-0.15000000000000213</v>
      </c>
      <c r="I321" s="101">
        <f t="shared" si="161"/>
        <v>-0.58754406580494367</v>
      </c>
      <c r="J321" s="102">
        <v>0</v>
      </c>
      <c r="K321" t="str">
        <f>CONCATENATE(D903,D321, " Curncy")</f>
        <v>EUREUR Curncy</v>
      </c>
      <c r="L321">
        <f>IF(D321 = D903,1,_xll.BDP(K321,$L$12))</f>
        <v>1</v>
      </c>
      <c r="M321" s="247">
        <f>IF(D321 = D903,1,_xll.BDP(K321,$M$12)*L321)</f>
        <v>1</v>
      </c>
      <c r="N321" s="104">
        <f t="shared" si="162"/>
        <v>0</v>
      </c>
      <c r="O321" s="253">
        <f>N321 / Y903</f>
        <v>0</v>
      </c>
      <c r="P321" s="140">
        <f t="shared" si="163"/>
        <v>0</v>
      </c>
      <c r="Q321" s="255">
        <f>P321 / Y903*100</f>
        <v>0</v>
      </c>
      <c r="R321" s="106">
        <f t="shared" si="164"/>
        <v>0</v>
      </c>
      <c r="S321" s="255">
        <f t="shared" si="165"/>
        <v>0</v>
      </c>
      <c r="T321">
        <f t="shared" si="166"/>
        <v>1</v>
      </c>
      <c r="U321">
        <v>0</v>
      </c>
      <c r="V321">
        <v>1</v>
      </c>
      <c r="W321" s="105">
        <f t="shared" si="167"/>
        <v>0</v>
      </c>
      <c r="X321" s="105">
        <f t="shared" si="168"/>
        <v>0</v>
      </c>
      <c r="Y321" s="65"/>
      <c r="Z321" s="107">
        <f>_xll.BDH(C321,$Z$12,$D$1,$D$1)</f>
        <v>25.35</v>
      </c>
      <c r="AA321" s="107">
        <f t="shared" si="169"/>
        <v>0.17999999999999972</v>
      </c>
      <c r="AB321" s="117">
        <f t="shared" si="170"/>
        <v>0.71005917159763199</v>
      </c>
      <c r="AC321" s="109">
        <v>0</v>
      </c>
      <c r="AD321" s="110">
        <f>IF(D321 = D903,1,_xll.BDP(K321,$AD$12)*L321)</f>
        <v>1</v>
      </c>
      <c r="AE321" s="259">
        <f>AA321*AC321*T321/AD321 / AF903</f>
        <v>0</v>
      </c>
      <c r="AF321" s="68"/>
      <c r="AG321" s="64"/>
      <c r="AH321" s="56"/>
    </row>
    <row r="322" spans="1:34" x14ac:dyDescent="0.2">
      <c r="B322">
        <v>1650</v>
      </c>
      <c r="C322" t="s">
        <v>594</v>
      </c>
      <c r="D322" t="str">
        <f>_xll.BDP(C322,$D$12)</f>
        <v>EUR</v>
      </c>
      <c r="E322" t="s">
        <v>621</v>
      </c>
      <c r="F322" s="99">
        <f>_xll.BDP(C322,$F$12)</f>
        <v>574.1</v>
      </c>
      <c r="G322" s="99">
        <f>_xll.BDP(C322,$G$12)</f>
        <v>572.29999999999995</v>
      </c>
      <c r="H322" s="100">
        <f t="shared" si="160"/>
        <v>-1.8000000000000682</v>
      </c>
      <c r="I322" s="101">
        <f t="shared" si="161"/>
        <v>-0.3135342274865125</v>
      </c>
      <c r="J322" s="102">
        <v>0</v>
      </c>
      <c r="K322" t="str">
        <f>CONCATENATE(D903,D322, " Curncy")</f>
        <v>EUREUR Curncy</v>
      </c>
      <c r="L322">
        <f>IF(D322 = D903,1,_xll.BDP(K322,$L$12))</f>
        <v>1</v>
      </c>
      <c r="M322" s="247">
        <f>IF(D322 = D903,1,_xll.BDP(K322,$M$12)*L322)</f>
        <v>1</v>
      </c>
      <c r="N322" s="104">
        <f t="shared" si="162"/>
        <v>0</v>
      </c>
      <c r="O322" s="253">
        <f>N322 / Y903</f>
        <v>0</v>
      </c>
      <c r="P322" s="140">
        <f t="shared" si="163"/>
        <v>0</v>
      </c>
      <c r="Q322" s="255">
        <f>P322 / Y903*100</f>
        <v>0</v>
      </c>
      <c r="R322" s="106">
        <f t="shared" si="164"/>
        <v>0</v>
      </c>
      <c r="S322" s="255">
        <f t="shared" si="165"/>
        <v>0</v>
      </c>
      <c r="T322">
        <f t="shared" si="166"/>
        <v>1</v>
      </c>
      <c r="U322">
        <v>0</v>
      </c>
      <c r="V322">
        <v>1</v>
      </c>
      <c r="W322" s="105">
        <f t="shared" si="167"/>
        <v>0</v>
      </c>
      <c r="X322" s="105">
        <f t="shared" si="168"/>
        <v>0</v>
      </c>
      <c r="Y322" s="65"/>
      <c r="Z322" s="107">
        <f>_xll.BDH(C322,$Z$12,$D$1,$D$1)</f>
        <v>577.5</v>
      </c>
      <c r="AA322" s="107">
        <f t="shared" si="169"/>
        <v>-3.3999999999999773</v>
      </c>
      <c r="AB322" s="117">
        <f t="shared" si="170"/>
        <v>-0.5887445887445848</v>
      </c>
      <c r="AC322" s="109">
        <v>0</v>
      </c>
      <c r="AD322" s="110">
        <f>IF(D322 = D903,1,_xll.BDP(K322,$AD$12)*L322)</f>
        <v>1</v>
      </c>
      <c r="AE322" s="259">
        <f>AA322*AC322*T322/AD322 / AF903</f>
        <v>0</v>
      </c>
      <c r="AF322" s="68"/>
      <c r="AG322" s="64"/>
      <c r="AH322" s="56"/>
    </row>
    <row r="323" spans="1:34" x14ac:dyDescent="0.2">
      <c r="B323">
        <v>68</v>
      </c>
      <c r="C323" t="s">
        <v>595</v>
      </c>
      <c r="D323" t="str">
        <f>_xll.BDP(C323,$D$12)</f>
        <v>EUR</v>
      </c>
      <c r="E323" t="s">
        <v>622</v>
      </c>
      <c r="F323" s="99">
        <f>_xll.BDP(C323,$F$12)</f>
        <v>14.8</v>
      </c>
      <c r="G323" s="99">
        <f>_xll.BDP(C323,$G$12)</f>
        <v>14.62</v>
      </c>
      <c r="H323" s="100">
        <f t="shared" si="160"/>
        <v>-0.18000000000000149</v>
      </c>
      <c r="I323" s="101">
        <f t="shared" si="161"/>
        <v>-1.2162162162162262</v>
      </c>
      <c r="J323" s="102">
        <v>0</v>
      </c>
      <c r="K323" t="str">
        <f>CONCATENATE(D903,D323, " Curncy")</f>
        <v>EUREUR Curncy</v>
      </c>
      <c r="L323">
        <f>IF(D323 = D903,1,_xll.BDP(K323,$L$12))</f>
        <v>1</v>
      </c>
      <c r="M323" s="247">
        <f>IF(D323 = D903,1,_xll.BDP(K323,$M$12)*L323)</f>
        <v>1</v>
      </c>
      <c r="N323" s="104">
        <f t="shared" si="162"/>
        <v>0</v>
      </c>
      <c r="O323" s="253">
        <f>N323 / Y903</f>
        <v>0</v>
      </c>
      <c r="P323" s="140">
        <f t="shared" si="163"/>
        <v>0</v>
      </c>
      <c r="Q323" s="255">
        <f>P323 / Y903*100</f>
        <v>0</v>
      </c>
      <c r="R323" s="106">
        <f t="shared" si="164"/>
        <v>0</v>
      </c>
      <c r="S323" s="255">
        <f t="shared" si="165"/>
        <v>0</v>
      </c>
      <c r="T323">
        <f t="shared" si="166"/>
        <v>1</v>
      </c>
      <c r="U323">
        <v>0</v>
      </c>
      <c r="V323">
        <v>1</v>
      </c>
      <c r="W323" s="105">
        <f t="shared" si="167"/>
        <v>0</v>
      </c>
      <c r="X323" s="105">
        <f t="shared" si="168"/>
        <v>0</v>
      </c>
      <c r="Y323" s="65"/>
      <c r="Z323" s="107">
        <f>_xll.BDH(C323,$Z$12,$D$1,$D$1)</f>
        <v>14.68</v>
      </c>
      <c r="AA323" s="107">
        <f t="shared" si="169"/>
        <v>0.12000000000000099</v>
      </c>
      <c r="AB323" s="117">
        <f t="shared" si="170"/>
        <v>0.8174386920980995</v>
      </c>
      <c r="AC323" s="109">
        <v>0</v>
      </c>
      <c r="AD323" s="110">
        <f>IF(D323 = D903,1,_xll.BDP(K323,$AD$12)*L323)</f>
        <v>1</v>
      </c>
      <c r="AE323" s="259">
        <f>AA323*AC323*T323/AD323 / AF903</f>
        <v>0</v>
      </c>
      <c r="AF323" s="68"/>
      <c r="AG323" s="64"/>
      <c r="AH323" s="56"/>
    </row>
    <row r="324" spans="1:34" x14ac:dyDescent="0.2">
      <c r="B324">
        <v>2522</v>
      </c>
      <c r="C324" t="s">
        <v>596</v>
      </c>
      <c r="D324" t="str">
        <f>_xll.BDP(C324,$D$12)</f>
        <v>EUR</v>
      </c>
      <c r="E324" t="s">
        <v>623</v>
      </c>
      <c r="F324" s="99">
        <f>_xll.BDP(C324,$F$12)</f>
        <v>89.2</v>
      </c>
      <c r="G324" s="99">
        <f>_xll.BDP(C324,$G$12)</f>
        <v>88.68</v>
      </c>
      <c r="H324" s="100">
        <f t="shared" si="160"/>
        <v>-0.51999999999999602</v>
      </c>
      <c r="I324" s="101">
        <f t="shared" si="161"/>
        <v>-0.58295964125560085</v>
      </c>
      <c r="J324" s="102">
        <v>0</v>
      </c>
      <c r="K324" t="str">
        <f>CONCATENATE(D903,D324, " Curncy")</f>
        <v>EUREUR Curncy</v>
      </c>
      <c r="L324">
        <f>IF(D324 = D903,1,_xll.BDP(K324,$L$12))</f>
        <v>1</v>
      </c>
      <c r="M324" s="247">
        <f>IF(D324 = D903,1,_xll.BDP(K324,$M$12)*L324)</f>
        <v>1</v>
      </c>
      <c r="N324" s="104">
        <f t="shared" si="162"/>
        <v>0</v>
      </c>
      <c r="O324" s="253">
        <f>N324 / Y903</f>
        <v>0</v>
      </c>
      <c r="P324" s="140">
        <f t="shared" si="163"/>
        <v>0</v>
      </c>
      <c r="Q324" s="255">
        <f>P324 / Y903*100</f>
        <v>0</v>
      </c>
      <c r="R324" s="106">
        <f t="shared" si="164"/>
        <v>0</v>
      </c>
      <c r="S324" s="255">
        <f t="shared" si="165"/>
        <v>0</v>
      </c>
      <c r="T324">
        <f t="shared" si="166"/>
        <v>1</v>
      </c>
      <c r="U324">
        <v>0</v>
      </c>
      <c r="V324">
        <v>1</v>
      </c>
      <c r="W324" s="105">
        <f t="shared" si="167"/>
        <v>0</v>
      </c>
      <c r="X324" s="105">
        <f t="shared" si="168"/>
        <v>0</v>
      </c>
      <c r="Y324" s="65"/>
      <c r="Z324" s="107">
        <f>_xll.BDH(C324,$Z$12,$D$1,$D$1)</f>
        <v>89.02</v>
      </c>
      <c r="AA324" s="107">
        <f t="shared" si="169"/>
        <v>0.18000000000000682</v>
      </c>
      <c r="AB324" s="117">
        <f t="shared" si="170"/>
        <v>0.20220175241519528</v>
      </c>
      <c r="AC324" s="109">
        <v>0</v>
      </c>
      <c r="AD324" s="110">
        <f>IF(D324 = D903,1,_xll.BDP(K324,$AD$12)*L324)</f>
        <v>1</v>
      </c>
      <c r="AE324" s="259">
        <f>AA324*AC324*T324/AD324 / AF903</f>
        <v>0</v>
      </c>
      <c r="AF324" s="68"/>
      <c r="AG324" s="64"/>
      <c r="AH324" s="56"/>
    </row>
    <row r="325" spans="1:34" ht="12" customHeight="1" x14ac:dyDescent="0.2">
      <c r="B325">
        <v>29942</v>
      </c>
      <c r="C325" t="s">
        <v>1647</v>
      </c>
      <c r="D325" t="str">
        <f>_xll.BDP(C325,$D$12)</f>
        <v>EUR</v>
      </c>
      <c r="E325" t="s">
        <v>1648</v>
      </c>
      <c r="F325" s="99">
        <f>_xll.BDP(C325,$F$12)</f>
        <v>21.245000000000001</v>
      </c>
      <c r="G325" s="99">
        <f>_xll.BDP(C325,$G$12)</f>
        <v>21.734999999999999</v>
      </c>
      <c r="H325" s="100">
        <f t="shared" si="160"/>
        <v>0.48999999999999844</v>
      </c>
      <c r="I325" s="101">
        <f t="shared" si="161"/>
        <v>2.306425041186154</v>
      </c>
      <c r="J325" s="102">
        <v>0</v>
      </c>
      <c r="K325" t="str">
        <f>CONCATENATE(D903,D325, " Curncy")</f>
        <v>EUREUR Curncy</v>
      </c>
      <c r="L325">
        <f>IF(D325 = D903,1,_xll.BDP(K325,$L$12))</f>
        <v>1</v>
      </c>
      <c r="M325" s="247">
        <f>IF(D325 = D903,1,_xll.BDP(K325,$M$12)*L325)</f>
        <v>1</v>
      </c>
      <c r="N325" s="104">
        <f t="shared" si="162"/>
        <v>0</v>
      </c>
      <c r="O325" s="253">
        <f>N325 / Y903</f>
        <v>0</v>
      </c>
      <c r="P325" s="140">
        <f t="shared" si="163"/>
        <v>0</v>
      </c>
      <c r="Q325" s="255">
        <f>P325 / Y903*100</f>
        <v>0</v>
      </c>
      <c r="R325" s="106">
        <f t="shared" si="164"/>
        <v>0</v>
      </c>
      <c r="S325" s="255">
        <f t="shared" si="165"/>
        <v>0</v>
      </c>
      <c r="T325">
        <f t="shared" si="166"/>
        <v>1</v>
      </c>
      <c r="U325">
        <v>0</v>
      </c>
      <c r="V325">
        <v>1</v>
      </c>
      <c r="W325" s="105">
        <f t="shared" si="167"/>
        <v>0</v>
      </c>
      <c r="X325" s="105">
        <f t="shared" si="168"/>
        <v>0</v>
      </c>
      <c r="Z325" s="107">
        <f>_xll.BDH(C325,$Z$12,$D$1,$D$1)</f>
        <v>21.52</v>
      </c>
      <c r="AA325" s="107">
        <f t="shared" si="169"/>
        <v>-0.27499999999999858</v>
      </c>
      <c r="AB325" s="117">
        <f t="shared" si="170"/>
        <v>-1.2778810408921866</v>
      </c>
      <c r="AC325" s="109">
        <v>0</v>
      </c>
      <c r="AD325" s="110">
        <f>IF(D325 = D903,1,_xll.BDP(K325,$AD$12)*L325)</f>
        <v>1</v>
      </c>
      <c r="AE325" s="259">
        <f>AA325*AC325*T325/AD325 / AF903</f>
        <v>0</v>
      </c>
      <c r="AF325" s="111"/>
      <c r="AG325" s="64"/>
      <c r="AH325" s="56"/>
    </row>
    <row r="326" spans="1:34" x14ac:dyDescent="0.2">
      <c r="B326">
        <v>720</v>
      </c>
      <c r="C326" t="s">
        <v>592</v>
      </c>
      <c r="D326" t="str">
        <f>_xll.BDP(C326,$D$12)</f>
        <v>EUR</v>
      </c>
      <c r="E326" t="s">
        <v>619</v>
      </c>
      <c r="F326" s="99">
        <f>_xll.BDP(C326,$F$12)</f>
        <v>28.13</v>
      </c>
      <c r="G326" s="99">
        <f>_xll.BDP(C326,$G$12)</f>
        <v>28.195</v>
      </c>
      <c r="H326" s="100">
        <f t="shared" si="160"/>
        <v>6.5000000000001279E-2</v>
      </c>
      <c r="I326" s="101">
        <f t="shared" si="161"/>
        <v>0.23107003199431667</v>
      </c>
      <c r="J326" s="102">
        <v>0</v>
      </c>
      <c r="K326" t="str">
        <f>CONCATENATE(D903,D326, " Curncy")</f>
        <v>EUREUR Curncy</v>
      </c>
      <c r="L326">
        <f>IF(D326 = D903,1,_xll.BDP(K326,$L$12))</f>
        <v>1</v>
      </c>
      <c r="M326" s="247">
        <f>IF(D326 = D903,1,_xll.BDP(K326,$M$12)*L326)</f>
        <v>1</v>
      </c>
      <c r="N326" s="104">
        <f t="shared" si="162"/>
        <v>0</v>
      </c>
      <c r="O326" s="253">
        <f>N326 / Y903</f>
        <v>0</v>
      </c>
      <c r="P326" s="140">
        <f t="shared" si="163"/>
        <v>0</v>
      </c>
      <c r="Q326" s="255">
        <f>P326 / Y903*100</f>
        <v>0</v>
      </c>
      <c r="R326" s="106">
        <f t="shared" si="164"/>
        <v>0</v>
      </c>
      <c r="S326" s="255">
        <f t="shared" si="165"/>
        <v>0</v>
      </c>
      <c r="T326">
        <f t="shared" si="166"/>
        <v>1</v>
      </c>
      <c r="U326">
        <v>0</v>
      </c>
      <c r="V326">
        <v>1</v>
      </c>
      <c r="W326" s="105">
        <f t="shared" si="167"/>
        <v>0</v>
      </c>
      <c r="X326" s="105">
        <f t="shared" si="168"/>
        <v>0</v>
      </c>
      <c r="Y326" s="65"/>
      <c r="Z326" s="107">
        <f>_xll.BDH(C326,$Z$12,$D$1,$D$1)</f>
        <v>27.96</v>
      </c>
      <c r="AA326" s="107">
        <f t="shared" si="169"/>
        <v>0.16999999999999815</v>
      </c>
      <c r="AB326" s="117">
        <f t="shared" si="170"/>
        <v>0.60801144492130954</v>
      </c>
      <c r="AC326" s="109">
        <v>0</v>
      </c>
      <c r="AD326" s="110">
        <f>IF(D326 = D903,1,_xll.BDP(K326,$AD$12)*L326)</f>
        <v>1</v>
      </c>
      <c r="AE326" s="259">
        <f>AA326*AC326*T326/AD326 / AF903</f>
        <v>0</v>
      </c>
      <c r="AF326" s="68"/>
      <c r="AG326" s="64"/>
      <c r="AH326" s="56"/>
    </row>
    <row r="327" spans="1:34" x14ac:dyDescent="0.2">
      <c r="B327">
        <v>4108</v>
      </c>
      <c r="C327" t="s">
        <v>597</v>
      </c>
      <c r="D327" t="str">
        <f>_xll.BDP(C327,$D$12)</f>
        <v>EUR</v>
      </c>
      <c r="E327" t="s">
        <v>624</v>
      </c>
      <c r="F327" s="99">
        <f>_xll.BDP(C327,$F$12)</f>
        <v>2.911</v>
      </c>
      <c r="G327" s="99">
        <f>_xll.BDP(C327,$G$12)</f>
        <v>2.92</v>
      </c>
      <c r="H327" s="100">
        <f t="shared" si="160"/>
        <v>8.999999999999897E-3</v>
      </c>
      <c r="I327" s="101">
        <f t="shared" si="161"/>
        <v>0.30917210580556154</v>
      </c>
      <c r="J327" s="102">
        <v>0</v>
      </c>
      <c r="K327" t="str">
        <f>CONCATENATE(D903,D327, " Curncy")</f>
        <v>EUREUR Curncy</v>
      </c>
      <c r="L327">
        <f>IF(D327 = D903,1,_xll.BDP(K327,$L$12))</f>
        <v>1</v>
      </c>
      <c r="M327" s="247">
        <f>IF(D327 = D903,1,_xll.BDP(K327,$M$12)*L327)</f>
        <v>1</v>
      </c>
      <c r="N327" s="104">
        <f t="shared" si="162"/>
        <v>0</v>
      </c>
      <c r="O327" s="253">
        <f>N327 / Y903</f>
        <v>0</v>
      </c>
      <c r="P327" s="140">
        <f t="shared" si="163"/>
        <v>0</v>
      </c>
      <c r="Q327" s="255">
        <f>P327 / Y903*100</f>
        <v>0</v>
      </c>
      <c r="R327" s="106">
        <f t="shared" si="164"/>
        <v>0</v>
      </c>
      <c r="S327" s="255">
        <f t="shared" si="165"/>
        <v>0</v>
      </c>
      <c r="T327">
        <f t="shared" si="166"/>
        <v>1</v>
      </c>
      <c r="U327">
        <v>0</v>
      </c>
      <c r="V327">
        <v>1</v>
      </c>
      <c r="W327" s="105">
        <f t="shared" si="167"/>
        <v>0</v>
      </c>
      <c r="X327" s="105">
        <f t="shared" si="168"/>
        <v>0</v>
      </c>
      <c r="Y327" s="65"/>
      <c r="Z327" s="107">
        <f>_xll.BDH(C327,$Z$12,$D$1,$D$1)</f>
        <v>2.9129999999999998</v>
      </c>
      <c r="AA327" s="107">
        <f t="shared" si="169"/>
        <v>-1.9999999999997797E-3</v>
      </c>
      <c r="AB327" s="117">
        <f t="shared" si="170"/>
        <v>-6.8657741160308275E-2</v>
      </c>
      <c r="AC327" s="109">
        <v>0</v>
      </c>
      <c r="AD327" s="110">
        <f>IF(D327 = D903,1,_xll.BDP(K327,$AD$12)*L327)</f>
        <v>1</v>
      </c>
      <c r="AE327" s="259">
        <f>AA327*AC327*T327/AD327 / AF903</f>
        <v>0</v>
      </c>
      <c r="AF327" s="68"/>
      <c r="AG327" s="64"/>
      <c r="AH327" s="56"/>
    </row>
    <row r="328" spans="1:34" x14ac:dyDescent="0.2">
      <c r="B328">
        <v>2876</v>
      </c>
      <c r="C328" t="s">
        <v>118</v>
      </c>
      <c r="D328" t="str">
        <f>_xll.BDP(C328,$D$12)</f>
        <v>EUR</v>
      </c>
      <c r="E328" t="s">
        <v>233</v>
      </c>
      <c r="F328" s="99">
        <f>_xll.BDP(C328,$F$12)</f>
        <v>14.154</v>
      </c>
      <c r="G328" s="99">
        <f>_xll.BDP(C328,$G$12)</f>
        <v>14.064</v>
      </c>
      <c r="H328" s="100">
        <f t="shared" si="160"/>
        <v>-8.9999999999999858E-2</v>
      </c>
      <c r="I328" s="101">
        <f t="shared" si="161"/>
        <v>-0.63586265366680694</v>
      </c>
      <c r="J328" s="102">
        <v>0</v>
      </c>
      <c r="K328" t="str">
        <f>CONCATENATE(D903,D328, " Curncy")</f>
        <v>EUREUR Curncy</v>
      </c>
      <c r="L328">
        <f>IF(D328 = D903,1,_xll.BDP(K328,$L$12))</f>
        <v>1</v>
      </c>
      <c r="M328" s="247">
        <f>IF(D328 = D903,1,_xll.BDP(K328,$M$12)*L328)</f>
        <v>1</v>
      </c>
      <c r="N328" s="104">
        <f t="shared" si="162"/>
        <v>0</v>
      </c>
      <c r="O328" s="253">
        <f>N328 / Y903</f>
        <v>0</v>
      </c>
      <c r="P328" s="140">
        <f t="shared" si="163"/>
        <v>0</v>
      </c>
      <c r="Q328" s="255">
        <f>P328 / Y903*100</f>
        <v>0</v>
      </c>
      <c r="R328" s="106">
        <f t="shared" si="164"/>
        <v>0</v>
      </c>
      <c r="S328" s="255">
        <f t="shared" si="165"/>
        <v>0</v>
      </c>
      <c r="T328">
        <f t="shared" si="166"/>
        <v>1</v>
      </c>
      <c r="U328">
        <v>0</v>
      </c>
      <c r="V328">
        <v>1</v>
      </c>
      <c r="W328" s="105">
        <f t="shared" si="167"/>
        <v>0</v>
      </c>
      <c r="X328" s="105">
        <f t="shared" si="168"/>
        <v>0</v>
      </c>
      <c r="Y328" s="65"/>
      <c r="Z328" s="107">
        <f>_xll.BDH(C328,$Z$12,$D$1,$D$1)</f>
        <v>13.932</v>
      </c>
      <c r="AA328" s="107">
        <f t="shared" si="169"/>
        <v>0.22199999999999953</v>
      </c>
      <c r="AB328" s="117">
        <f t="shared" si="170"/>
        <v>1.593453919035311</v>
      </c>
      <c r="AC328" s="109">
        <v>0</v>
      </c>
      <c r="AD328" s="110">
        <f>IF(D328 = D903,1,_xll.BDP(K328,$AD$12)*L328)</f>
        <v>1</v>
      </c>
      <c r="AE328" s="259">
        <f>AA328*AC328*T328/AD328 / AF903</f>
        <v>0</v>
      </c>
      <c r="AF328" s="68"/>
      <c r="AG328" s="64"/>
      <c r="AH328" s="56"/>
    </row>
    <row r="329" spans="1:34" ht="12" customHeight="1" x14ac:dyDescent="0.2">
      <c r="B329">
        <v>29480</v>
      </c>
      <c r="C329" t="s">
        <v>1781</v>
      </c>
      <c r="D329" t="str">
        <f>_xll.BDP(C329,$D$12)</f>
        <v>EUR</v>
      </c>
      <c r="E329" t="s">
        <v>1782</v>
      </c>
      <c r="F329" s="99">
        <f>_xll.BDP(C329,$F$12)</f>
        <v>58.17</v>
      </c>
      <c r="G329" s="99">
        <f>_xll.BDP(C329,$G$12)</f>
        <v>59.11</v>
      </c>
      <c r="H329" s="100">
        <f t="shared" si="160"/>
        <v>0.93999999999999773</v>
      </c>
      <c r="I329" s="101">
        <f t="shared" si="161"/>
        <v>1.615953240501973</v>
      </c>
      <c r="J329" s="102">
        <v>47906</v>
      </c>
      <c r="K329" t="str">
        <f>CONCATENATE(D903,D329, " Curncy")</f>
        <v>EUREUR Curncy</v>
      </c>
      <c r="L329">
        <f>IF(D329 = D903,1,_xll.BDP(K329,$L$12))</f>
        <v>1</v>
      </c>
      <c r="M329" s="247">
        <f>IF(D329 = D903,1,_xll.BDP(K329,$M$12)*L329)</f>
        <v>1</v>
      </c>
      <c r="N329" s="104">
        <f t="shared" si="162"/>
        <v>45031.63999999989</v>
      </c>
      <c r="O329" s="253">
        <f>N329 / Y903</f>
        <v>1.3862464963413021E-4</v>
      </c>
      <c r="P329" s="140">
        <f t="shared" si="163"/>
        <v>2831723.66</v>
      </c>
      <c r="Q329" s="255">
        <f>P329 / Y903*100</f>
        <v>0.8717130893482401</v>
      </c>
      <c r="R329" s="106">
        <f t="shared" si="164"/>
        <v>0</v>
      </c>
      <c r="S329" s="255">
        <f t="shared" si="165"/>
        <v>0.8717130893482401</v>
      </c>
      <c r="T329">
        <f t="shared" si="166"/>
        <v>1</v>
      </c>
      <c r="U329">
        <v>0</v>
      </c>
      <c r="V329">
        <v>1</v>
      </c>
      <c r="W329" s="105">
        <f t="shared" si="167"/>
        <v>0</v>
      </c>
      <c r="X329" s="105">
        <f t="shared" si="168"/>
        <v>1.3862464963413021E-4</v>
      </c>
      <c r="Z329" s="107">
        <f>_xll.BDH(C329,$Z$12,$D$1,$D$1)</f>
        <v>58.75</v>
      </c>
      <c r="AA329" s="107">
        <f t="shared" si="169"/>
        <v>-0.57999999999999829</v>
      </c>
      <c r="AB329" s="117">
        <f t="shared" si="170"/>
        <v>-0.98723404255318858</v>
      </c>
      <c r="AC329" s="109">
        <v>47906</v>
      </c>
      <c r="AD329" s="110">
        <f>IF(D329 = D903,1,_xll.BDP(K329,$AD$12)*L329)</f>
        <v>1</v>
      </c>
      <c r="AE329" s="259">
        <f>AA329*AC329*T329/AD329 / AF903</f>
        <v>-8.4282514629666739E-5</v>
      </c>
      <c r="AF329" s="111"/>
      <c r="AG329" s="64"/>
      <c r="AH329" s="56"/>
    </row>
    <row r="330" spans="1:34" x14ac:dyDescent="0.2">
      <c r="B330">
        <v>24237</v>
      </c>
      <c r="C330" t="s">
        <v>598</v>
      </c>
      <c r="D330" t="str">
        <f>_xll.BDP(C330,$D$12)</f>
        <v>EUR</v>
      </c>
      <c r="E330" t="s">
        <v>1206</v>
      </c>
      <c r="F330" s="99">
        <f>_xll.BDP(C330,$F$12)</f>
        <v>32.67</v>
      </c>
      <c r="G330" s="99">
        <f>_xll.BDP(C330,$G$12)</f>
        <v>32.28</v>
      </c>
      <c r="H330" s="100">
        <f t="shared" si="160"/>
        <v>-0.39000000000000057</v>
      </c>
      <c r="I330" s="101">
        <f t="shared" si="161"/>
        <v>-1.1937557392102864</v>
      </c>
      <c r="J330" s="102">
        <v>0</v>
      </c>
      <c r="K330" t="str">
        <f>CONCATENATE(D903,D330, " Curncy")</f>
        <v>EUREUR Curncy</v>
      </c>
      <c r="L330">
        <f>IF(D330 = D903,1,_xll.BDP(K330,$L$12))</f>
        <v>1</v>
      </c>
      <c r="M330" s="247">
        <f>IF(D330 = D903,1,_xll.BDP(K330,$M$12)*L330)</f>
        <v>1</v>
      </c>
      <c r="N330" s="104">
        <f t="shared" si="162"/>
        <v>0</v>
      </c>
      <c r="O330" s="253">
        <f>N330 / Y903</f>
        <v>0</v>
      </c>
      <c r="P330" s="140">
        <f t="shared" si="163"/>
        <v>0</v>
      </c>
      <c r="Q330" s="255">
        <f>P330 / Y903*100</f>
        <v>0</v>
      </c>
      <c r="R330" s="106">
        <f t="shared" si="164"/>
        <v>0</v>
      </c>
      <c r="S330" s="255">
        <f t="shared" si="165"/>
        <v>0</v>
      </c>
      <c r="T330">
        <f t="shared" si="166"/>
        <v>1</v>
      </c>
      <c r="U330">
        <v>0</v>
      </c>
      <c r="V330">
        <v>1</v>
      </c>
      <c r="W330" s="105">
        <f t="shared" si="167"/>
        <v>0</v>
      </c>
      <c r="X330" s="105">
        <f t="shared" si="168"/>
        <v>0</v>
      </c>
      <c r="Y330" s="65"/>
      <c r="Z330" s="107">
        <f>_xll.BDH(C330,$Z$12,$D$1,$D$1)</f>
        <v>31.6</v>
      </c>
      <c r="AA330" s="107">
        <f t="shared" si="169"/>
        <v>1.0700000000000003</v>
      </c>
      <c r="AB330" s="117">
        <f t="shared" si="170"/>
        <v>3.3860759493670893</v>
      </c>
      <c r="AC330" s="109">
        <v>0</v>
      </c>
      <c r="AD330" s="110">
        <f>IF(D330 = D903,1,_xll.BDP(K330,$AD$12)*L330)</f>
        <v>1</v>
      </c>
      <c r="AE330" s="259">
        <f>AA330*AC330*T330/AD330 / AF903</f>
        <v>0</v>
      </c>
      <c r="AF330" s="68"/>
      <c r="AG330" s="64"/>
      <c r="AH330" s="56"/>
    </row>
    <row r="331" spans="1:34" ht="12" customHeight="1" x14ac:dyDescent="0.2">
      <c r="B331">
        <v>33009</v>
      </c>
      <c r="C331" t="s">
        <v>1605</v>
      </c>
      <c r="D331" t="str">
        <f>_xll.BDP(C331,$D$12)</f>
        <v>EUR</v>
      </c>
      <c r="E331" t="s">
        <v>1606</v>
      </c>
      <c r="F331" s="99">
        <f>_xll.BDP(C331,$F$12)</f>
        <v>22.405000000000001</v>
      </c>
      <c r="G331" s="99">
        <f>_xll.BDP(C331,$G$12)</f>
        <v>22.324999999999999</v>
      </c>
      <c r="H331" s="100">
        <f t="shared" si="160"/>
        <v>-8.0000000000001847E-2</v>
      </c>
      <c r="I331" s="101">
        <f t="shared" si="161"/>
        <v>-0.35706315554564538</v>
      </c>
      <c r="J331" s="102">
        <v>0</v>
      </c>
      <c r="K331" t="str">
        <f>CONCATENATE(D903,D331, " Curncy")</f>
        <v>EUREUR Curncy</v>
      </c>
      <c r="L331">
        <f>IF(D331 = D903,1,_xll.BDP(K331,$L$12))</f>
        <v>1</v>
      </c>
      <c r="M331" s="247">
        <f>IF(D331 = D903,1,_xll.BDP(K331,$M$12)*L331)</f>
        <v>1</v>
      </c>
      <c r="N331" s="104">
        <f t="shared" si="162"/>
        <v>0</v>
      </c>
      <c r="O331" s="253">
        <f>N331 / Y903</f>
        <v>0</v>
      </c>
      <c r="P331" s="140">
        <f t="shared" si="163"/>
        <v>0</v>
      </c>
      <c r="Q331" s="255">
        <f>P331 / Y903*100</f>
        <v>0</v>
      </c>
      <c r="R331" s="106">
        <f t="shared" si="164"/>
        <v>0</v>
      </c>
      <c r="S331" s="255">
        <f t="shared" si="165"/>
        <v>0</v>
      </c>
      <c r="T331">
        <f t="shared" si="166"/>
        <v>1</v>
      </c>
      <c r="U331">
        <v>0</v>
      </c>
      <c r="V331">
        <v>1</v>
      </c>
      <c r="W331" s="105">
        <f t="shared" si="167"/>
        <v>0</v>
      </c>
      <c r="X331" s="105">
        <f t="shared" si="168"/>
        <v>0</v>
      </c>
      <c r="Y331" s="141"/>
      <c r="Z331" s="107">
        <f>_xll.BDH(C331,$Z$12,$D$1,$D$1)</f>
        <v>22.305</v>
      </c>
      <c r="AA331" s="107">
        <f t="shared" si="169"/>
        <v>0.10000000000000142</v>
      </c>
      <c r="AB331" s="117">
        <f t="shared" si="170"/>
        <v>0.4483299708585583</v>
      </c>
      <c r="AC331" s="109">
        <v>0</v>
      </c>
      <c r="AD331" s="110">
        <f>IF(D331 = D903,1,_xll.BDP(K331,$AD$12)*L331)</f>
        <v>1</v>
      </c>
      <c r="AE331" s="259">
        <f>AA331*AC331*T331/AD331 / AF903</f>
        <v>0</v>
      </c>
      <c r="AF331" s="142"/>
      <c r="AG331" s="64"/>
      <c r="AH331" s="56"/>
    </row>
    <row r="332" spans="1:34" x14ac:dyDescent="0.2">
      <c r="B332">
        <v>6889</v>
      </c>
      <c r="C332" t="s">
        <v>599</v>
      </c>
      <c r="D332" t="str">
        <f>_xll.BDP(C332,$D$12)</f>
        <v>EUR</v>
      </c>
      <c r="E332" t="s">
        <v>625</v>
      </c>
      <c r="F332" s="99">
        <f>_xll.BDP(C332,$F$12)</f>
        <v>105.3</v>
      </c>
      <c r="G332" s="99">
        <f>_xll.BDP(C332,$G$12)</f>
        <v>106.1</v>
      </c>
      <c r="H332" s="100">
        <f t="shared" si="160"/>
        <v>0.79999999999999716</v>
      </c>
      <c r="I332" s="101">
        <f t="shared" si="161"/>
        <v>0.75973409306742379</v>
      </c>
      <c r="J332" s="102">
        <v>0</v>
      </c>
      <c r="K332" t="str">
        <f>CONCATENATE(D903,D332, " Curncy")</f>
        <v>EUREUR Curncy</v>
      </c>
      <c r="L332">
        <f>IF(D332 = D903,1,_xll.BDP(K332,$L$12))</f>
        <v>1</v>
      </c>
      <c r="M332" s="247">
        <f>IF(D332 = D903,1,_xll.BDP(K332,$M$12)*L332)</f>
        <v>1</v>
      </c>
      <c r="N332" s="104">
        <f t="shared" si="162"/>
        <v>0</v>
      </c>
      <c r="O332" s="253">
        <f>N332 / Y903</f>
        <v>0</v>
      </c>
      <c r="P332" s="140">
        <f t="shared" si="163"/>
        <v>0</v>
      </c>
      <c r="Q332" s="255">
        <f>P332 / Y903*100</f>
        <v>0</v>
      </c>
      <c r="R332" s="106">
        <f t="shared" si="164"/>
        <v>0</v>
      </c>
      <c r="S332" s="255">
        <f t="shared" si="165"/>
        <v>0</v>
      </c>
      <c r="T332">
        <f t="shared" si="166"/>
        <v>1</v>
      </c>
      <c r="U332">
        <v>0</v>
      </c>
      <c r="V332">
        <v>1</v>
      </c>
      <c r="W332" s="105">
        <f t="shared" si="167"/>
        <v>0</v>
      </c>
      <c r="X332" s="105">
        <f t="shared" si="168"/>
        <v>0</v>
      </c>
      <c r="Y332" s="65"/>
      <c r="Z332" s="107">
        <f>_xll.BDH(C332,$Z$12,$D$1,$D$1)</f>
        <v>104.45</v>
      </c>
      <c r="AA332" s="107">
        <f t="shared" si="169"/>
        <v>0.84999999999999432</v>
      </c>
      <c r="AB332" s="117">
        <f t="shared" si="170"/>
        <v>0.81378650071804148</v>
      </c>
      <c r="AC332" s="109">
        <v>0</v>
      </c>
      <c r="AD332" s="110">
        <f>IF(D332 = D903,1,_xll.BDP(K332,$AD$12)*L332)</f>
        <v>1</v>
      </c>
      <c r="AE332" s="259">
        <f>AA332*AC332*T332/AD332 / AF903</f>
        <v>0</v>
      </c>
      <c r="AF332" s="68"/>
      <c r="AG332" s="64"/>
      <c r="AH332" s="56"/>
    </row>
    <row r="333" spans="1:34" x14ac:dyDescent="0.2">
      <c r="A333" s="158" t="s">
        <v>1470</v>
      </c>
      <c r="B333" s="158"/>
      <c r="C333" s="158"/>
      <c r="D333" s="158"/>
      <c r="E333" s="158" t="s">
        <v>117</v>
      </c>
      <c r="F333" s="159"/>
      <c r="G333" s="159"/>
      <c r="H333" s="160"/>
      <c r="I333" s="161"/>
      <c r="J333" s="162"/>
      <c r="K333" s="158"/>
      <c r="L333" s="158"/>
      <c r="M333" s="249"/>
      <c r="N333" s="163">
        <f t="shared" ref="N333:S333" si="171" xml:space="preserve"> SUM(N317:N332)</f>
        <v>45031.63999999989</v>
      </c>
      <c r="O333" s="266">
        <f t="shared" si="171"/>
        <v>1.3862464963413021E-4</v>
      </c>
      <c r="P333" s="164">
        <f t="shared" si="171"/>
        <v>2831723.66</v>
      </c>
      <c r="Q333" s="256">
        <f t="shared" si="171"/>
        <v>0.8717130893482401</v>
      </c>
      <c r="R333" s="244">
        <f t="shared" si="171"/>
        <v>0</v>
      </c>
      <c r="S333" s="256">
        <f t="shared" si="171"/>
        <v>0.8717130893482401</v>
      </c>
      <c r="T333" s="158"/>
      <c r="U333" s="158"/>
      <c r="V333" s="158"/>
      <c r="W333" s="245">
        <f xml:space="preserve"> SUM(W317:W332)</f>
        <v>0</v>
      </c>
      <c r="X333" s="245">
        <f xml:space="preserve"> SUM(X317:X332)</f>
        <v>1.3862464963413021E-4</v>
      </c>
      <c r="Y333" s="158"/>
      <c r="Z333" s="165"/>
      <c r="AA333" s="165"/>
      <c r="AB333" s="166"/>
      <c r="AC333" s="167"/>
      <c r="AD333" s="168"/>
      <c r="AE333" s="268">
        <f xml:space="preserve"> SUM(AE317:AE332)</f>
        <v>-8.4282514629666739E-5</v>
      </c>
      <c r="AF333" s="263"/>
      <c r="AG333" s="64"/>
      <c r="AH333" s="56"/>
    </row>
    <row r="334" spans="1:34" x14ac:dyDescent="0.2">
      <c r="B334" s="27"/>
      <c r="C334" s="42"/>
      <c r="F334" s="31"/>
      <c r="G334" s="31"/>
      <c r="H334" s="32"/>
      <c r="I334" s="35"/>
      <c r="J334" s="16"/>
      <c r="K334" s="27"/>
      <c r="L334" s="27"/>
      <c r="M334" s="273"/>
      <c r="N334" s="83"/>
      <c r="O334" s="278"/>
      <c r="P334" s="33"/>
      <c r="Q334" s="283"/>
      <c r="R334" s="84"/>
      <c r="S334" s="286"/>
      <c r="T334" s="22"/>
      <c r="W334" s="44"/>
      <c r="X334" s="44"/>
      <c r="Y334" s="65"/>
      <c r="Z334" s="59"/>
      <c r="AA334" s="58"/>
      <c r="AB334" s="51"/>
      <c r="AC334" s="50"/>
      <c r="AD334" s="52"/>
      <c r="AE334" s="288"/>
      <c r="AF334" s="68"/>
      <c r="AG334" s="64"/>
      <c r="AH334" s="56"/>
    </row>
    <row r="335" spans="1:34" x14ac:dyDescent="0.2">
      <c r="B335">
        <v>24498</v>
      </c>
      <c r="C335" t="s">
        <v>1582</v>
      </c>
      <c r="D335" t="str">
        <f>_xll.BDP(C335,$D$12)</f>
        <v>NOK</v>
      </c>
      <c r="E335" t="s">
        <v>245</v>
      </c>
      <c r="F335" s="99">
        <f>_xll.BDP(C335,$F$12)</f>
        <v>337.7</v>
      </c>
      <c r="G335" s="99">
        <f>_xll.BDP(C335,$G$12)</f>
        <v>331.3</v>
      </c>
      <c r="H335" s="100">
        <f t="shared" ref="H335:H349" si="172">IF(OR(OR(G335="#N/A N/A",G335="#N/A Real Time"),OR(F335="#N/A N/A",F335="#N/A Real Time")),0,  G335 - F335)</f>
        <v>-6.3999999999999773</v>
      </c>
      <c r="I335" s="101">
        <f t="shared" ref="I335:I349" si="173">IF(OR(F335=0,F335="#N/A N/A"),0,H335 / F335*100)</f>
        <v>-1.8951732306781099</v>
      </c>
      <c r="J335" s="102">
        <v>174490</v>
      </c>
      <c r="K335" t="str">
        <f>CONCATENATE(D903,D335, " Curncy")</f>
        <v>EURNOK Curncy</v>
      </c>
      <c r="L335">
        <f>IF(D335 = D903,1,_xll.BDP(K335,$L$12))</f>
        <v>1</v>
      </c>
      <c r="M335" s="247">
        <f>IF(D335 = D903,1,_xll.BDP(K335,$M$12)*L335)</f>
        <v>10.361700000000001</v>
      </c>
      <c r="N335" s="104">
        <f t="shared" ref="N335:N349" si="174">H335*J335*T335/M335</f>
        <v>-107775.36504627579</v>
      </c>
      <c r="O335" s="253">
        <f>N335 / Y903</f>
        <v>-3.3177388651025149E-4</v>
      </c>
      <c r="P335" s="140">
        <f t="shared" ref="P335:P349" si="175">IF(OR(OR(J335=0,G335 = "#N/A N/A"),G335="#N/A Real Time"),0,G335*J335*T335/M335)</f>
        <v>5579059.1312236404</v>
      </c>
      <c r="Q335" s="255">
        <f>P335 / Y903*100</f>
        <v>1.7174482593882299</v>
      </c>
      <c r="R335" s="106">
        <f t="shared" ref="R335:R349" si="176">IF(Q335&lt;0,Q335,0)</f>
        <v>0</v>
      </c>
      <c r="S335" s="255">
        <f t="shared" ref="S335:S349" si="177">IF(Q335&gt;0,Q335,0)</f>
        <v>1.7174482593882299</v>
      </c>
      <c r="T335">
        <f t="shared" ref="T335:T349" si="178">IF(EXACT(D335,UPPER(D335)),1,0.01)/V335</f>
        <v>1</v>
      </c>
      <c r="U335">
        <v>0</v>
      </c>
      <c r="V335">
        <v>1</v>
      </c>
      <c r="W335" s="105">
        <f t="shared" ref="W335:W349" si="179">IF(AND(Q335&lt;0,O335&gt;0),O335,0)</f>
        <v>0</v>
      </c>
      <c r="X335" s="105">
        <f t="shared" ref="X335:X349" si="180">IF(AND(Q335&gt;0,O335&gt;0),O335,0)</f>
        <v>0</v>
      </c>
      <c r="Y335" s="65"/>
      <c r="Z335" s="107">
        <f>_xll.BDH(C335,$Z$12,$D$1,$D$1)</f>
        <v>337.9</v>
      </c>
      <c r="AA335" s="107">
        <f t="shared" ref="AA335:AA349" si="181">IF(OR(OR(F335="#N/A N/A",F335="#N/A Real Time"),OR(Z335="#N/A N/A",Z335="#N/A Real Time")),0,  F335 - Z335)</f>
        <v>-0.19999999999998863</v>
      </c>
      <c r="AB335" s="117">
        <f t="shared" ref="AB335:AB349" si="182">IF(OR(Z335=0,Z335="#N/A N/A"),0,AA335 / Z335*100)</f>
        <v>-5.918910920390312E-2</v>
      </c>
      <c r="AC335" s="109">
        <v>174490</v>
      </c>
      <c r="AD335" s="110">
        <f>IF(D335 = D903,1,_xll.BDP(K335,$AD$12)*L335)</f>
        <v>10.2681</v>
      </c>
      <c r="AE335" s="259">
        <f>AA335*AC335*T335/AD335 / AF903</f>
        <v>-1.0309320222278479E-5</v>
      </c>
      <c r="AF335" s="68"/>
      <c r="AG335" s="64"/>
      <c r="AH335" s="56"/>
    </row>
    <row r="336" spans="1:34" x14ac:dyDescent="0.2">
      <c r="B336">
        <v>565</v>
      </c>
      <c r="C336" t="s">
        <v>115</v>
      </c>
      <c r="D336" t="str">
        <f>_xll.BDP(C336,$D$12)</f>
        <v>NOK</v>
      </c>
      <c r="E336" t="s">
        <v>238</v>
      </c>
      <c r="F336" s="99">
        <f>_xll.BDP(C336,$F$12)</f>
        <v>134.9</v>
      </c>
      <c r="G336" s="99">
        <f>_xll.BDP(C336,$G$12)</f>
        <v>130.30000000000001</v>
      </c>
      <c r="H336" s="100">
        <f t="shared" si="172"/>
        <v>-4.5999999999999943</v>
      </c>
      <c r="I336" s="101">
        <f t="shared" si="173"/>
        <v>-3.4099332839140057</v>
      </c>
      <c r="J336" s="102">
        <v>0</v>
      </c>
      <c r="K336" t="str">
        <f>CONCATENATE(D903,D336, " Curncy")</f>
        <v>EURNOK Curncy</v>
      </c>
      <c r="L336">
        <f>IF(D336 = D903,1,_xll.BDP(K336,$L$12))</f>
        <v>1</v>
      </c>
      <c r="M336" s="247">
        <f>IF(D336 = D903,1,_xll.BDP(K336,$M$12)*L336)</f>
        <v>10.361700000000001</v>
      </c>
      <c r="N336" s="104">
        <f t="shared" si="174"/>
        <v>0</v>
      </c>
      <c r="O336" s="253">
        <f>N336 / Y903</f>
        <v>0</v>
      </c>
      <c r="P336" s="140">
        <f t="shared" si="175"/>
        <v>0</v>
      </c>
      <c r="Q336" s="255">
        <f>P336 / Y903*100</f>
        <v>0</v>
      </c>
      <c r="R336" s="106">
        <f t="shared" si="176"/>
        <v>0</v>
      </c>
      <c r="S336" s="255">
        <f t="shared" si="177"/>
        <v>0</v>
      </c>
      <c r="T336">
        <f t="shared" si="178"/>
        <v>1</v>
      </c>
      <c r="U336">
        <v>0</v>
      </c>
      <c r="V336">
        <v>1</v>
      </c>
      <c r="W336" s="105">
        <f t="shared" si="179"/>
        <v>0</v>
      </c>
      <c r="X336" s="105">
        <f t="shared" si="180"/>
        <v>0</v>
      </c>
      <c r="Y336" s="65"/>
      <c r="Z336" s="107">
        <f>_xll.BDH(C336,$Z$12,$D$1,$D$1)</f>
        <v>135.4</v>
      </c>
      <c r="AA336" s="107">
        <f t="shared" si="181"/>
        <v>-0.5</v>
      </c>
      <c r="AB336" s="117">
        <f t="shared" si="182"/>
        <v>-0.36927621861152138</v>
      </c>
      <c r="AC336" s="109">
        <v>0</v>
      </c>
      <c r="AD336" s="110">
        <f>IF(D336 = D903,1,_xll.BDP(K336,$AD$12)*L336)</f>
        <v>10.2681</v>
      </c>
      <c r="AE336" s="259">
        <f>AA336*AC336*T336/AD336 / AF903</f>
        <v>0</v>
      </c>
      <c r="AF336" s="68"/>
      <c r="AG336" s="64"/>
      <c r="AH336" s="56"/>
    </row>
    <row r="337" spans="1:34" ht="12" customHeight="1" x14ac:dyDescent="0.2">
      <c r="B337">
        <v>34356</v>
      </c>
      <c r="C337" t="s">
        <v>1799</v>
      </c>
      <c r="D337" t="str">
        <f>_xll.BDP(C337,$D$12)</f>
        <v>NOK</v>
      </c>
      <c r="E337" t="s">
        <v>1800</v>
      </c>
      <c r="F337" s="99">
        <f>_xll.BDP(C337,$F$12)</f>
        <v>67.900000000000006</v>
      </c>
      <c r="G337" s="99">
        <f>_xll.BDP(C337,$G$12)</f>
        <v>68.099999999999994</v>
      </c>
      <c r="H337" s="100">
        <f t="shared" si="172"/>
        <v>0.19999999999998863</v>
      </c>
      <c r="I337" s="101">
        <f t="shared" si="173"/>
        <v>0.29455081001471073</v>
      </c>
      <c r="J337" s="102">
        <v>250769</v>
      </c>
      <c r="K337" t="str">
        <f>CONCATENATE(D903,D337, " Curncy")</f>
        <v>EURNOK Curncy</v>
      </c>
      <c r="L337">
        <f>IF(D337 = D903,1,_xll.BDP(K337,$L$12))</f>
        <v>1</v>
      </c>
      <c r="M337" s="247">
        <f>IF(D337 = D903,1,_xll.BDP(K337,$M$12)*L337)</f>
        <v>10.361700000000001</v>
      </c>
      <c r="N337" s="104">
        <f t="shared" si="174"/>
        <v>4840.3061273726462</v>
      </c>
      <c r="O337" s="253">
        <f>N337 / Y903</f>
        <v>1.490031766617801E-5</v>
      </c>
      <c r="P337" s="140">
        <f t="shared" si="175"/>
        <v>1648124.2363704795</v>
      </c>
      <c r="Q337" s="255">
        <f>P337 / Y903*100</f>
        <v>0.50735581653339001</v>
      </c>
      <c r="R337" s="106">
        <f t="shared" si="176"/>
        <v>0</v>
      </c>
      <c r="S337" s="255">
        <f t="shared" si="177"/>
        <v>0.50735581653339001</v>
      </c>
      <c r="T337">
        <f t="shared" si="178"/>
        <v>1</v>
      </c>
      <c r="U337">
        <v>0</v>
      </c>
      <c r="V337">
        <v>1</v>
      </c>
      <c r="W337" s="105">
        <f t="shared" si="179"/>
        <v>0</v>
      </c>
      <c r="X337" s="105">
        <f t="shared" si="180"/>
        <v>1.490031766617801E-5</v>
      </c>
      <c r="Z337" s="107">
        <f>_xll.BDH(C337,$Z$12,$D$1,$D$1)</f>
        <v>67.2</v>
      </c>
      <c r="AA337" s="107">
        <f t="shared" si="181"/>
        <v>0.70000000000000284</v>
      </c>
      <c r="AB337" s="117">
        <f t="shared" si="182"/>
        <v>1.0416666666666707</v>
      </c>
      <c r="AC337" s="109">
        <v>250769</v>
      </c>
      <c r="AD337" s="110">
        <f>IF(D337 = D903,1,_xll.BDP(K337,$AD$12)*L337)</f>
        <v>10.2681</v>
      </c>
      <c r="AE337" s="259">
        <f>AA337*AC337*T337/AD337 / AF903</f>
        <v>5.1856282479640569E-5</v>
      </c>
      <c r="AF337" s="111"/>
      <c r="AG337" s="64"/>
      <c r="AH337" s="56"/>
    </row>
    <row r="338" spans="1:34" x14ac:dyDescent="0.2">
      <c r="B338">
        <v>28128</v>
      </c>
      <c r="C338" t="s">
        <v>1199</v>
      </c>
      <c r="D338" t="str">
        <f>_xll.BDP(C338,$D$12)</f>
        <v>NOK</v>
      </c>
      <c r="E338" t="s">
        <v>1200</v>
      </c>
      <c r="F338" s="99">
        <f>_xll.BDP(C338,$F$12)</f>
        <v>2.2400000000000002</v>
      </c>
      <c r="G338" s="99">
        <f>_xll.BDP(C338,$G$12)</f>
        <v>2.2149999999999999</v>
      </c>
      <c r="H338" s="100">
        <f t="shared" si="172"/>
        <v>-2.5000000000000355E-2</v>
      </c>
      <c r="I338" s="101">
        <f t="shared" si="173"/>
        <v>-1.1160714285714444</v>
      </c>
      <c r="J338" s="102">
        <v>0</v>
      </c>
      <c r="K338" t="str">
        <f>CONCATENATE(D903,D338, " Curncy")</f>
        <v>EURNOK Curncy</v>
      </c>
      <c r="L338">
        <f>IF(D338 = D903,1,_xll.BDP(K338,$L$12))</f>
        <v>1</v>
      </c>
      <c r="M338" s="247">
        <f>IF(D338 = D903,1,_xll.BDP(K338,$M$12)*L338)</f>
        <v>10.361700000000001</v>
      </c>
      <c r="N338" s="104">
        <f t="shared" si="174"/>
        <v>0</v>
      </c>
      <c r="O338" s="253">
        <f>N338 / Y903</f>
        <v>0</v>
      </c>
      <c r="P338" s="140">
        <f t="shared" si="175"/>
        <v>0</v>
      </c>
      <c r="Q338" s="255">
        <f>P338 / Y903*100</f>
        <v>0</v>
      </c>
      <c r="R338" s="106">
        <f t="shared" si="176"/>
        <v>0</v>
      </c>
      <c r="S338" s="255">
        <f t="shared" si="177"/>
        <v>0</v>
      </c>
      <c r="T338">
        <f t="shared" si="178"/>
        <v>1</v>
      </c>
      <c r="U338">
        <v>0</v>
      </c>
      <c r="V338">
        <v>1</v>
      </c>
      <c r="W338" s="105">
        <f t="shared" si="179"/>
        <v>0</v>
      </c>
      <c r="X338" s="105">
        <f t="shared" si="180"/>
        <v>0</v>
      </c>
      <c r="Y338" s="141"/>
      <c r="Z338" s="107">
        <f>_xll.BDH(C338,$Z$12,$D$1,$D$1)</f>
        <v>2.19</v>
      </c>
      <c r="AA338" s="107">
        <f t="shared" si="181"/>
        <v>5.0000000000000266E-2</v>
      </c>
      <c r="AB338" s="117">
        <f t="shared" si="182"/>
        <v>2.2831050228310628</v>
      </c>
      <c r="AC338" s="109">
        <v>0</v>
      </c>
      <c r="AD338" s="110">
        <f>IF(D338 = D903,1,_xll.BDP(K338,$AD$12)*L338)</f>
        <v>10.2681</v>
      </c>
      <c r="AE338" s="259">
        <f>AA338*AC338*T338/AD338 / AF903</f>
        <v>0</v>
      </c>
      <c r="AF338" s="142"/>
      <c r="AG338" s="64"/>
      <c r="AH338" s="56"/>
    </row>
    <row r="339" spans="1:34" x14ac:dyDescent="0.2">
      <c r="B339">
        <v>1464</v>
      </c>
      <c r="C339" t="s">
        <v>1263</v>
      </c>
      <c r="D339" t="str">
        <f>_xll.BDP(C339,$D$12)</f>
        <v>NOK</v>
      </c>
      <c r="E339" t="s">
        <v>229</v>
      </c>
      <c r="F339" s="99">
        <f>_xll.BDP(C339,$F$12)</f>
        <v>155.15</v>
      </c>
      <c r="G339" s="99">
        <f>_xll.BDP(C339,$G$12)</f>
        <v>154.6</v>
      </c>
      <c r="H339" s="100">
        <f t="shared" si="172"/>
        <v>-0.55000000000001137</v>
      </c>
      <c r="I339" s="101">
        <f t="shared" si="173"/>
        <v>-0.35449564937158323</v>
      </c>
      <c r="J339" s="102">
        <v>281645</v>
      </c>
      <c r="K339" t="str">
        <f>CONCATENATE(D903,D339, " Curncy")</f>
        <v>EURNOK Curncy</v>
      </c>
      <c r="L339">
        <f>IF(D339 = D903,1,_xll.BDP(K339,$L$12))</f>
        <v>1</v>
      </c>
      <c r="M339" s="247">
        <f>IF(D339 = D903,1,_xll.BDP(K339,$M$12)*L339)</f>
        <v>10.361700000000001</v>
      </c>
      <c r="N339" s="104">
        <f t="shared" si="174"/>
        <v>-14949.742802822238</v>
      </c>
      <c r="O339" s="253">
        <f>N339 / Y903</f>
        <v>-4.6021038944208954E-5</v>
      </c>
      <c r="P339" s="140">
        <f t="shared" si="175"/>
        <v>4202236.7951204916</v>
      </c>
      <c r="Q339" s="255">
        <f>P339 / Y903*100</f>
        <v>1.2936095674135557</v>
      </c>
      <c r="R339" s="106">
        <f t="shared" si="176"/>
        <v>0</v>
      </c>
      <c r="S339" s="255">
        <f t="shared" si="177"/>
        <v>1.2936095674135557</v>
      </c>
      <c r="T339">
        <f t="shared" si="178"/>
        <v>1</v>
      </c>
      <c r="U339">
        <v>0</v>
      </c>
      <c r="V339">
        <v>1</v>
      </c>
      <c r="W339" s="105">
        <f t="shared" si="179"/>
        <v>0</v>
      </c>
      <c r="X339" s="105">
        <f t="shared" si="180"/>
        <v>0</v>
      </c>
      <c r="Y339" s="141"/>
      <c r="Z339" s="107">
        <f>_xll.BDH(C339,$Z$12,$D$1,$D$1)</f>
        <v>154.69999999999999</v>
      </c>
      <c r="AA339" s="107">
        <f t="shared" si="181"/>
        <v>0.45000000000001705</v>
      </c>
      <c r="AB339" s="117">
        <f t="shared" si="182"/>
        <v>0.29088558500324313</v>
      </c>
      <c r="AC339" s="109">
        <v>281645</v>
      </c>
      <c r="AD339" s="110">
        <f>IF(D339 = D903,1,_xll.BDP(K339,$AD$12)*L339)</f>
        <v>10.2681</v>
      </c>
      <c r="AE339" s="259">
        <f>AA339*AC339*T339/AD339 / AF903</f>
        <v>3.7440707842906584E-5</v>
      </c>
      <c r="AF339" s="142"/>
      <c r="AG339" s="64"/>
      <c r="AH339" s="56"/>
    </row>
    <row r="340" spans="1:34" ht="12" customHeight="1" x14ac:dyDescent="0.2">
      <c r="B340">
        <v>29851</v>
      </c>
      <c r="C340" t="s">
        <v>1611</v>
      </c>
      <c r="D340" t="str">
        <f>_xll.BDP(C340,$D$12)</f>
        <v>NOK</v>
      </c>
      <c r="E340" t="s">
        <v>1612</v>
      </c>
      <c r="F340" s="99">
        <f>_xll.BDP(C340,$F$12)</f>
        <v>14.855</v>
      </c>
      <c r="G340" s="99">
        <f>_xll.BDP(C340,$G$12)</f>
        <v>14.95</v>
      </c>
      <c r="H340" s="100">
        <f t="shared" si="172"/>
        <v>9.4999999999998863E-2</v>
      </c>
      <c r="I340" s="101">
        <f t="shared" si="173"/>
        <v>0.63951531470884448</v>
      </c>
      <c r="J340" s="102">
        <v>0</v>
      </c>
      <c r="K340" t="str">
        <f>CONCATENATE(D903,D340, " Curncy")</f>
        <v>EURNOK Curncy</v>
      </c>
      <c r="L340">
        <f>IF(D340 = D903,1,_xll.BDP(K340,$L$12))</f>
        <v>1</v>
      </c>
      <c r="M340" s="247">
        <f>IF(D340 = D903,1,_xll.BDP(K340,$M$12)*L340)</f>
        <v>10.361700000000001</v>
      </c>
      <c r="N340" s="104">
        <f t="shared" si="174"/>
        <v>0</v>
      </c>
      <c r="O340" s="253">
        <f>N340 / Y903</f>
        <v>0</v>
      </c>
      <c r="P340" s="140">
        <f t="shared" si="175"/>
        <v>0</v>
      </c>
      <c r="Q340" s="255">
        <f>P340 / Y903*100</f>
        <v>0</v>
      </c>
      <c r="R340" s="106">
        <f t="shared" si="176"/>
        <v>0</v>
      </c>
      <c r="S340" s="255">
        <f t="shared" si="177"/>
        <v>0</v>
      </c>
      <c r="T340">
        <f t="shared" si="178"/>
        <v>1</v>
      </c>
      <c r="U340">
        <v>0</v>
      </c>
      <c r="V340">
        <v>1</v>
      </c>
      <c r="W340" s="105">
        <f t="shared" si="179"/>
        <v>0</v>
      </c>
      <c r="X340" s="105">
        <f t="shared" si="180"/>
        <v>0</v>
      </c>
      <c r="Y340" s="141"/>
      <c r="Z340" s="107">
        <f>_xll.BDH(C340,$Z$12,$D$1,$D$1)</f>
        <v>15.355</v>
      </c>
      <c r="AA340" s="107">
        <f t="shared" si="181"/>
        <v>-0.5</v>
      </c>
      <c r="AB340" s="117">
        <f t="shared" si="182"/>
        <v>-3.2562683165092801</v>
      </c>
      <c r="AC340" s="109">
        <v>0</v>
      </c>
      <c r="AD340" s="110">
        <f>IF(D340 = D903,1,_xll.BDP(K340,$AD$12)*L340)</f>
        <v>10.2681</v>
      </c>
      <c r="AE340" s="259">
        <f>AA340*AC340*T340/AD340 / AF903</f>
        <v>0</v>
      </c>
      <c r="AF340" s="142"/>
      <c r="AG340" s="64"/>
      <c r="AH340" s="56"/>
    </row>
    <row r="341" spans="1:34" x14ac:dyDescent="0.2">
      <c r="B341">
        <v>106</v>
      </c>
      <c r="C341" t="s">
        <v>614</v>
      </c>
      <c r="D341" t="str">
        <f>_xll.BDP(C341,$D$12)</f>
        <v>NOK</v>
      </c>
      <c r="E341" t="s">
        <v>638</v>
      </c>
      <c r="F341" s="99">
        <f>_xll.BDP(C341,$F$12)</f>
        <v>73.099999999999994</v>
      </c>
      <c r="G341" s="99">
        <f>_xll.BDP(C341,$G$12)</f>
        <v>72.040000000000006</v>
      </c>
      <c r="H341" s="100">
        <f t="shared" si="172"/>
        <v>-1.0599999999999881</v>
      </c>
      <c r="I341" s="101">
        <f t="shared" si="173"/>
        <v>-1.4500683994527883</v>
      </c>
      <c r="J341" s="102">
        <v>0</v>
      </c>
      <c r="K341" t="str">
        <f>CONCATENATE(D903,D341, " Curncy")</f>
        <v>EURNOK Curncy</v>
      </c>
      <c r="L341">
        <f>IF(D341 = D903,1,_xll.BDP(K341,$L$12))</f>
        <v>1</v>
      </c>
      <c r="M341" s="247">
        <f>IF(D341 = D903,1,_xll.BDP(K341,$M$12)*L341)</f>
        <v>10.361700000000001</v>
      </c>
      <c r="N341" s="104">
        <f t="shared" si="174"/>
        <v>0</v>
      </c>
      <c r="O341" s="253">
        <f>N341 / Y903</f>
        <v>0</v>
      </c>
      <c r="P341" s="140">
        <f t="shared" si="175"/>
        <v>0</v>
      </c>
      <c r="Q341" s="255">
        <f>P341 / Y903*100</f>
        <v>0</v>
      </c>
      <c r="R341" s="106">
        <f t="shared" si="176"/>
        <v>0</v>
      </c>
      <c r="S341" s="255">
        <f t="shared" si="177"/>
        <v>0</v>
      </c>
      <c r="T341">
        <f t="shared" si="178"/>
        <v>1</v>
      </c>
      <c r="U341">
        <v>0</v>
      </c>
      <c r="V341">
        <v>1</v>
      </c>
      <c r="W341" s="105">
        <f t="shared" si="179"/>
        <v>0</v>
      </c>
      <c r="X341" s="105">
        <f t="shared" si="180"/>
        <v>0</v>
      </c>
      <c r="Y341" s="65"/>
      <c r="Z341" s="107">
        <f>_xll.BDH(C341,$Z$12,$D$1,$D$1)</f>
        <v>73.98</v>
      </c>
      <c r="AA341" s="107">
        <f t="shared" si="181"/>
        <v>-0.88000000000000966</v>
      </c>
      <c r="AB341" s="117">
        <f t="shared" si="182"/>
        <v>-1.1895106785617866</v>
      </c>
      <c r="AC341" s="109">
        <v>0</v>
      </c>
      <c r="AD341" s="110">
        <f>IF(D341 = D903,1,_xll.BDP(K341,$AD$12)*L341)</f>
        <v>10.2681</v>
      </c>
      <c r="AE341" s="259">
        <f>AA341*AC341*T341/AD341 / AF903</f>
        <v>0</v>
      </c>
      <c r="AF341" s="68"/>
      <c r="AG341" s="64"/>
      <c r="AH341" s="56"/>
    </row>
    <row r="342" spans="1:34" x14ac:dyDescent="0.2">
      <c r="B342">
        <v>26989</v>
      </c>
      <c r="C342" t="s">
        <v>114</v>
      </c>
      <c r="D342" t="str">
        <f>_xll.BDP(C342,$D$12)</f>
        <v>NOK</v>
      </c>
      <c r="E342" t="s">
        <v>227</v>
      </c>
      <c r="F342" s="99">
        <f>_xll.BDP(C342,$F$12)</f>
        <v>31.8</v>
      </c>
      <c r="G342" s="99">
        <f>_xll.BDP(C342,$G$12)</f>
        <v>32</v>
      </c>
      <c r="H342" s="100">
        <f t="shared" si="172"/>
        <v>0.19999999999999929</v>
      </c>
      <c r="I342" s="101">
        <f t="shared" si="173"/>
        <v>0.62893081761006064</v>
      </c>
      <c r="J342" s="102">
        <v>5860</v>
      </c>
      <c r="K342" t="str">
        <f>CONCATENATE(D903,D342, " Curncy")</f>
        <v>EURNOK Curncy</v>
      </c>
      <c r="L342">
        <f>IF(D342 = D903,1,_xll.BDP(K342,$L$12))</f>
        <v>1</v>
      </c>
      <c r="M342" s="247">
        <f>IF(D342 = D903,1,_xll.BDP(K342,$M$12)*L342)</f>
        <v>10.361700000000001</v>
      </c>
      <c r="N342" s="104">
        <f t="shared" si="174"/>
        <v>113.10885279442522</v>
      </c>
      <c r="O342" s="253">
        <f>N342 / Y903</f>
        <v>3.4819240625359509E-7</v>
      </c>
      <c r="P342" s="140">
        <f t="shared" si="175"/>
        <v>18097.416447108099</v>
      </c>
      <c r="Q342" s="255">
        <f>P342 / Y903*100</f>
        <v>5.5710785000575415E-3</v>
      </c>
      <c r="R342" s="106">
        <f t="shared" si="176"/>
        <v>0</v>
      </c>
      <c r="S342" s="255">
        <f t="shared" si="177"/>
        <v>5.5710785000575415E-3</v>
      </c>
      <c r="T342">
        <f t="shared" si="178"/>
        <v>1</v>
      </c>
      <c r="U342">
        <v>0</v>
      </c>
      <c r="V342">
        <v>1</v>
      </c>
      <c r="W342" s="105">
        <f t="shared" si="179"/>
        <v>0</v>
      </c>
      <c r="X342" s="105">
        <f t="shared" si="180"/>
        <v>3.4819240625359509E-7</v>
      </c>
      <c r="Y342" s="65"/>
      <c r="Z342" s="107">
        <f>_xll.BDH(C342,$Z$12,$D$1,$D$1)</f>
        <v>32</v>
      </c>
      <c r="AA342" s="107">
        <f t="shared" si="181"/>
        <v>-0.19999999999999929</v>
      </c>
      <c r="AB342" s="117">
        <f t="shared" si="182"/>
        <v>-0.62499999999999778</v>
      </c>
      <c r="AC342" s="109">
        <v>5860</v>
      </c>
      <c r="AD342" s="110">
        <f>IF(D342 = D903,1,_xll.BDP(K342,$AD$12)*L342)</f>
        <v>10.2681</v>
      </c>
      <c r="AE342" s="259">
        <f>AA342*AC342*T342/AD342 / AF903</f>
        <v>-3.4622394694569953E-7</v>
      </c>
      <c r="AF342" s="68"/>
      <c r="AG342" s="64"/>
      <c r="AH342" s="56"/>
    </row>
    <row r="343" spans="1:34" x14ac:dyDescent="0.2">
      <c r="B343">
        <v>30032</v>
      </c>
      <c r="C343" t="s">
        <v>1394</v>
      </c>
      <c r="D343" t="str">
        <f>_xll.BDP(C343,$D$12)</f>
        <v>NOK</v>
      </c>
      <c r="E343" t="s">
        <v>1395</v>
      </c>
      <c r="F343" s="99">
        <f>_xll.BDP(C343,$F$12)</f>
        <v>10.7</v>
      </c>
      <c r="G343" s="99">
        <f>_xll.BDP(C343,$G$12)</f>
        <v>10.36</v>
      </c>
      <c r="H343" s="100">
        <f t="shared" si="172"/>
        <v>-0.33999999999999986</v>
      </c>
      <c r="I343" s="101">
        <f t="shared" si="173"/>
        <v>-3.1775700934579425</v>
      </c>
      <c r="J343" s="102">
        <v>0</v>
      </c>
      <c r="K343" t="str">
        <f>CONCATENATE(D903,D343, " Curncy")</f>
        <v>EURNOK Curncy</v>
      </c>
      <c r="L343">
        <f>IF(D343 = D903,1,_xll.BDP(K343,$L$12))</f>
        <v>1</v>
      </c>
      <c r="M343" s="247">
        <f>IF(D343 = D903,1,_xll.BDP(K343,$M$12)*L343)</f>
        <v>10.361700000000001</v>
      </c>
      <c r="N343" s="104">
        <f t="shared" si="174"/>
        <v>0</v>
      </c>
      <c r="O343" s="253">
        <f>N343 / Y903</f>
        <v>0</v>
      </c>
      <c r="P343" s="140">
        <f t="shared" si="175"/>
        <v>0</v>
      </c>
      <c r="Q343" s="255">
        <f>P343 / Y903*100</f>
        <v>0</v>
      </c>
      <c r="R343" s="106">
        <f t="shared" si="176"/>
        <v>0</v>
      </c>
      <c r="S343" s="255">
        <f t="shared" si="177"/>
        <v>0</v>
      </c>
      <c r="T343">
        <f t="shared" si="178"/>
        <v>1</v>
      </c>
      <c r="U343">
        <v>0</v>
      </c>
      <c r="V343">
        <v>1</v>
      </c>
      <c r="W343" s="105">
        <f t="shared" si="179"/>
        <v>0</v>
      </c>
      <c r="X343" s="105">
        <f t="shared" si="180"/>
        <v>0</v>
      </c>
      <c r="Y343" s="141"/>
      <c r="Z343" s="107">
        <f>_xll.BDH(C343,$Z$12,$D$1,$D$1)</f>
        <v>10.7</v>
      </c>
      <c r="AA343" s="107">
        <f t="shared" si="181"/>
        <v>0</v>
      </c>
      <c r="AB343" s="117">
        <f t="shared" si="182"/>
        <v>0</v>
      </c>
      <c r="AC343" s="109">
        <v>0</v>
      </c>
      <c r="AD343" s="110">
        <f>IF(D343 = D903,1,_xll.BDP(K343,$AD$12)*L343)</f>
        <v>10.2681</v>
      </c>
      <c r="AE343" s="259">
        <f>AA343*AC343*T343/AD343 / AF903</f>
        <v>0</v>
      </c>
      <c r="AF343" s="142"/>
      <c r="AG343" s="64"/>
      <c r="AH343" s="56"/>
    </row>
    <row r="344" spans="1:34" x14ac:dyDescent="0.2">
      <c r="B344">
        <v>2836</v>
      </c>
      <c r="C344" t="s">
        <v>113</v>
      </c>
      <c r="D344" t="str">
        <f>_xll.BDP(C344,$D$12)</f>
        <v>NOK</v>
      </c>
      <c r="E344" t="s">
        <v>278</v>
      </c>
      <c r="F344" s="99">
        <f>_xll.BDP(C344,$F$12)</f>
        <v>5.72</v>
      </c>
      <c r="G344" s="99">
        <f>_xll.BDP(C344,$G$12)</f>
        <v>5.5549999999999997</v>
      </c>
      <c r="H344" s="100">
        <f t="shared" si="172"/>
        <v>-0.16500000000000004</v>
      </c>
      <c r="I344" s="101">
        <f t="shared" si="173"/>
        <v>-2.8846153846153855</v>
      </c>
      <c r="J344" s="102">
        <v>0</v>
      </c>
      <c r="K344" t="str">
        <f>CONCATENATE(D903,D344, " Curncy")</f>
        <v>EURNOK Curncy</v>
      </c>
      <c r="L344">
        <f>IF(D344 = D903,1,_xll.BDP(K344,$L$12))</f>
        <v>1</v>
      </c>
      <c r="M344" s="247">
        <f>IF(D344 = D903,1,_xll.BDP(K344,$M$12)*L344)</f>
        <v>10.361700000000001</v>
      </c>
      <c r="N344" s="104">
        <f t="shared" si="174"/>
        <v>0</v>
      </c>
      <c r="O344" s="253">
        <f>N344 / Y903</f>
        <v>0</v>
      </c>
      <c r="P344" s="140">
        <f t="shared" si="175"/>
        <v>0</v>
      </c>
      <c r="Q344" s="255">
        <f>P344 / Y903*100</f>
        <v>0</v>
      </c>
      <c r="R344" s="106">
        <f t="shared" si="176"/>
        <v>0</v>
      </c>
      <c r="S344" s="255">
        <f t="shared" si="177"/>
        <v>0</v>
      </c>
      <c r="T344">
        <f t="shared" si="178"/>
        <v>1</v>
      </c>
      <c r="U344">
        <v>0</v>
      </c>
      <c r="V344">
        <v>1</v>
      </c>
      <c r="W344" s="105">
        <f t="shared" si="179"/>
        <v>0</v>
      </c>
      <c r="X344" s="105">
        <f t="shared" si="180"/>
        <v>0</v>
      </c>
      <c r="Y344" s="65"/>
      <c r="Z344" s="107">
        <f>_xll.BDH(C344,$Z$12,$D$1,$D$1)</f>
        <v>5.87</v>
      </c>
      <c r="AA344" s="107">
        <f t="shared" si="181"/>
        <v>-0.15000000000000036</v>
      </c>
      <c r="AB344" s="117">
        <f t="shared" si="182"/>
        <v>-2.555366269165253</v>
      </c>
      <c r="AC344" s="109">
        <v>0</v>
      </c>
      <c r="AD344" s="110">
        <f>IF(D344 = D903,1,_xll.BDP(K344,$AD$12)*L344)</f>
        <v>10.2681</v>
      </c>
      <c r="AE344" s="259">
        <f>AA344*AC344*T344/AD344 / AF903</f>
        <v>0</v>
      </c>
      <c r="AF344" s="68"/>
      <c r="AG344" s="64"/>
      <c r="AH344" s="56"/>
    </row>
    <row r="345" spans="1:34" x14ac:dyDescent="0.2">
      <c r="B345">
        <v>92</v>
      </c>
      <c r="C345" t="s">
        <v>1181</v>
      </c>
      <c r="D345" t="str">
        <f>_xll.BDP(C345,$D$12)</f>
        <v>NOK</v>
      </c>
      <c r="E345" t="s">
        <v>639</v>
      </c>
      <c r="F345" s="99">
        <f>_xll.BDP(C345,$F$12)</f>
        <v>366.5</v>
      </c>
      <c r="G345" s="99">
        <f>_xll.BDP(C345,$G$12)</f>
        <v>362.4</v>
      </c>
      <c r="H345" s="100">
        <f t="shared" si="172"/>
        <v>-4.1000000000000227</v>
      </c>
      <c r="I345" s="101">
        <f t="shared" si="173"/>
        <v>-1.1186903137789967</v>
      </c>
      <c r="J345" s="102">
        <v>0</v>
      </c>
      <c r="K345" t="str">
        <f>CONCATENATE(D903,D345, " Curncy")</f>
        <v>EURNOK Curncy</v>
      </c>
      <c r="L345">
        <f>IF(D345 = D903,1,_xll.BDP(K345,$L$12))</f>
        <v>1</v>
      </c>
      <c r="M345" s="247">
        <f>IF(D345 = D903,1,_xll.BDP(K345,$M$12)*L345)</f>
        <v>10.361700000000001</v>
      </c>
      <c r="N345" s="104">
        <f t="shared" si="174"/>
        <v>0</v>
      </c>
      <c r="O345" s="253">
        <f>N345 / Y903</f>
        <v>0</v>
      </c>
      <c r="P345" s="140">
        <f t="shared" si="175"/>
        <v>0</v>
      </c>
      <c r="Q345" s="255">
        <f>P345 / Y903*100</f>
        <v>0</v>
      </c>
      <c r="R345" s="106">
        <f t="shared" si="176"/>
        <v>0</v>
      </c>
      <c r="S345" s="255">
        <f t="shared" si="177"/>
        <v>0</v>
      </c>
      <c r="T345">
        <f t="shared" si="178"/>
        <v>1</v>
      </c>
      <c r="U345">
        <v>0</v>
      </c>
      <c r="V345">
        <v>1</v>
      </c>
      <c r="W345" s="105">
        <f t="shared" si="179"/>
        <v>0</v>
      </c>
      <c r="X345" s="105">
        <f t="shared" si="180"/>
        <v>0</v>
      </c>
      <c r="Y345" s="65"/>
      <c r="Z345" s="107">
        <f>_xll.BDH(C345,$Z$12,$D$1,$D$1)</f>
        <v>363</v>
      </c>
      <c r="AA345" s="107">
        <f t="shared" si="181"/>
        <v>3.5</v>
      </c>
      <c r="AB345" s="117">
        <f t="shared" si="182"/>
        <v>0.96418732782369143</v>
      </c>
      <c r="AC345" s="109">
        <v>0</v>
      </c>
      <c r="AD345" s="110">
        <f>IF(D345 = D903,1,_xll.BDP(K345,$AD$12)*L345)</f>
        <v>10.2681</v>
      </c>
      <c r="AE345" s="259">
        <f>AA345*AC345*T345/AD345 / AF903</f>
        <v>0</v>
      </c>
      <c r="AF345" s="68"/>
      <c r="AG345" s="64"/>
      <c r="AH345" s="56"/>
    </row>
    <row r="346" spans="1:34" x14ac:dyDescent="0.2">
      <c r="B346">
        <v>3052</v>
      </c>
      <c r="C346" t="s">
        <v>615</v>
      </c>
      <c r="D346" t="str">
        <f>_xll.BDP(C346,$D$12)</f>
        <v>NOK</v>
      </c>
      <c r="E346" t="s">
        <v>640</v>
      </c>
      <c r="F346" s="99">
        <f>_xll.BDP(C346,$F$12)</f>
        <v>88.38</v>
      </c>
      <c r="G346" s="99">
        <f>_xll.BDP(C346,$G$12)</f>
        <v>86.5</v>
      </c>
      <c r="H346" s="100">
        <f t="shared" si="172"/>
        <v>-1.8799999999999955</v>
      </c>
      <c r="I346" s="101">
        <f t="shared" si="173"/>
        <v>-2.1271780945915317</v>
      </c>
      <c r="J346" s="102">
        <v>0</v>
      </c>
      <c r="K346" t="str">
        <f>CONCATENATE(D903,D346, " Curncy")</f>
        <v>EURNOK Curncy</v>
      </c>
      <c r="L346">
        <f>IF(D346 = D903,1,_xll.BDP(K346,$L$12))</f>
        <v>1</v>
      </c>
      <c r="M346" s="247">
        <f>IF(D346 = D903,1,_xll.BDP(K346,$M$12)*L346)</f>
        <v>10.361700000000001</v>
      </c>
      <c r="N346" s="104">
        <f t="shared" si="174"/>
        <v>0</v>
      </c>
      <c r="O346" s="253">
        <f>N346 / Y903</f>
        <v>0</v>
      </c>
      <c r="P346" s="140">
        <f t="shared" si="175"/>
        <v>0</v>
      </c>
      <c r="Q346" s="255">
        <f>P346 / Y903*100</f>
        <v>0</v>
      </c>
      <c r="R346" s="106">
        <f t="shared" si="176"/>
        <v>0</v>
      </c>
      <c r="S346" s="255">
        <f t="shared" si="177"/>
        <v>0</v>
      </c>
      <c r="T346">
        <f t="shared" si="178"/>
        <v>1</v>
      </c>
      <c r="U346">
        <v>0</v>
      </c>
      <c r="V346">
        <v>1</v>
      </c>
      <c r="W346" s="105">
        <f t="shared" si="179"/>
        <v>0</v>
      </c>
      <c r="X346" s="105">
        <f t="shared" si="180"/>
        <v>0</v>
      </c>
      <c r="Y346" s="65"/>
      <c r="Z346" s="107">
        <f>_xll.BDH(C346,$Z$12,$D$1,$D$1)</f>
        <v>88.58</v>
      </c>
      <c r="AA346" s="107">
        <f t="shared" si="181"/>
        <v>-0.20000000000000284</v>
      </c>
      <c r="AB346" s="117">
        <f t="shared" si="182"/>
        <v>-0.22578460149018159</v>
      </c>
      <c r="AC346" s="109">
        <v>0</v>
      </c>
      <c r="AD346" s="110">
        <f>IF(D346 = D903,1,_xll.BDP(K346,$AD$12)*L346)</f>
        <v>10.2681</v>
      </c>
      <c r="AE346" s="259">
        <f>AA346*AC346*T346/AD346 / AF903</f>
        <v>0</v>
      </c>
      <c r="AF346" s="68"/>
      <c r="AG346" s="64"/>
      <c r="AH346" s="56"/>
    </row>
    <row r="347" spans="1:34" x14ac:dyDescent="0.2">
      <c r="B347">
        <v>6477</v>
      </c>
      <c r="C347" t="s">
        <v>616</v>
      </c>
      <c r="D347" t="str">
        <f>_xll.BDP(C347,$D$12)</f>
        <v>NOK</v>
      </c>
      <c r="E347" t="s">
        <v>641</v>
      </c>
      <c r="F347" s="99">
        <f>_xll.BDP(C347,$F$12)</f>
        <v>107.8</v>
      </c>
      <c r="G347" s="99">
        <f>_xll.BDP(C347,$G$12)</f>
        <v>106.45</v>
      </c>
      <c r="H347" s="100">
        <f t="shared" si="172"/>
        <v>-1.3499999999999943</v>
      </c>
      <c r="I347" s="101">
        <f t="shared" si="173"/>
        <v>-1.2523191094619615</v>
      </c>
      <c r="J347" s="102">
        <v>0</v>
      </c>
      <c r="K347" t="str">
        <f>CONCATENATE(D903,D347, " Curncy")</f>
        <v>EURNOK Curncy</v>
      </c>
      <c r="L347">
        <f>IF(D347 = D903,1,_xll.BDP(K347,$L$12))</f>
        <v>1</v>
      </c>
      <c r="M347" s="247">
        <f>IF(D347 = D903,1,_xll.BDP(K347,$M$12)*L347)</f>
        <v>10.361700000000001</v>
      </c>
      <c r="N347" s="104">
        <f t="shared" si="174"/>
        <v>0</v>
      </c>
      <c r="O347" s="253">
        <f>N347 / Y903</f>
        <v>0</v>
      </c>
      <c r="P347" s="140">
        <f t="shared" si="175"/>
        <v>0</v>
      </c>
      <c r="Q347" s="255">
        <f>P347 / Y903*100</f>
        <v>0</v>
      </c>
      <c r="R347" s="106">
        <f t="shared" si="176"/>
        <v>0</v>
      </c>
      <c r="S347" s="255">
        <f t="shared" si="177"/>
        <v>0</v>
      </c>
      <c r="T347">
        <f t="shared" si="178"/>
        <v>1</v>
      </c>
      <c r="U347">
        <v>0</v>
      </c>
      <c r="V347">
        <v>1</v>
      </c>
      <c r="W347" s="105">
        <f t="shared" si="179"/>
        <v>0</v>
      </c>
      <c r="X347" s="105">
        <f t="shared" si="180"/>
        <v>0</v>
      </c>
      <c r="Y347" s="65"/>
      <c r="Z347" s="107">
        <f>_xll.BDH(C347,$Z$12,$D$1,$D$1)</f>
        <v>109.2</v>
      </c>
      <c r="AA347" s="107">
        <f t="shared" si="181"/>
        <v>-1.4000000000000057</v>
      </c>
      <c r="AB347" s="117">
        <f t="shared" si="182"/>
        <v>-1.2820512820512873</v>
      </c>
      <c r="AC347" s="109">
        <v>0</v>
      </c>
      <c r="AD347" s="110">
        <f>IF(D347 = D903,1,_xll.BDP(K347,$AD$12)*L347)</f>
        <v>10.2681</v>
      </c>
      <c r="AE347" s="259">
        <f>AA347*AC347*T347/AD347 / AF903</f>
        <v>0</v>
      </c>
      <c r="AF347" s="68"/>
      <c r="AG347" s="64"/>
      <c r="AH347" s="56"/>
    </row>
    <row r="348" spans="1:34" x14ac:dyDescent="0.2">
      <c r="B348">
        <v>522</v>
      </c>
      <c r="C348" t="s">
        <v>617</v>
      </c>
      <c r="D348" t="str">
        <f>_xll.BDP(C348,$D$12)</f>
        <v>NOK</v>
      </c>
      <c r="E348" t="s">
        <v>642</v>
      </c>
      <c r="F348" s="99">
        <f>_xll.BDP(C348,$F$12)</f>
        <v>100.5</v>
      </c>
      <c r="G348" s="99">
        <f>_xll.BDP(C348,$G$12)</f>
        <v>99.06</v>
      </c>
      <c r="H348" s="100">
        <f t="shared" si="172"/>
        <v>-1.4399999999999977</v>
      </c>
      <c r="I348" s="101">
        <f t="shared" si="173"/>
        <v>-1.4328358208955201</v>
      </c>
      <c r="J348" s="102">
        <v>0</v>
      </c>
      <c r="K348" t="str">
        <f>CONCATENATE(D903,D348, " Curncy")</f>
        <v>EURNOK Curncy</v>
      </c>
      <c r="L348">
        <f>IF(D348 = D903,1,_xll.BDP(K348,$L$12))</f>
        <v>1</v>
      </c>
      <c r="M348" s="247">
        <f>IF(D348 = D903,1,_xll.BDP(K348,$M$12)*L348)</f>
        <v>10.361700000000001</v>
      </c>
      <c r="N348" s="104">
        <f t="shared" si="174"/>
        <v>0</v>
      </c>
      <c r="O348" s="253">
        <f>N348 / Y903</f>
        <v>0</v>
      </c>
      <c r="P348" s="140">
        <f t="shared" si="175"/>
        <v>0</v>
      </c>
      <c r="Q348" s="255">
        <f>P348 / Y903*100</f>
        <v>0</v>
      </c>
      <c r="R348" s="106">
        <f t="shared" si="176"/>
        <v>0</v>
      </c>
      <c r="S348" s="255">
        <f t="shared" si="177"/>
        <v>0</v>
      </c>
      <c r="T348">
        <f t="shared" si="178"/>
        <v>1</v>
      </c>
      <c r="U348">
        <v>0</v>
      </c>
      <c r="V348">
        <v>1</v>
      </c>
      <c r="W348" s="105">
        <f t="shared" si="179"/>
        <v>0</v>
      </c>
      <c r="X348" s="105">
        <f t="shared" si="180"/>
        <v>0</v>
      </c>
      <c r="Y348" s="65"/>
      <c r="Z348" s="107">
        <f>_xll.BDH(C348,$Z$12,$D$1,$D$1)</f>
        <v>100.4</v>
      </c>
      <c r="AA348" s="107">
        <f t="shared" si="181"/>
        <v>9.9999999999994316E-2</v>
      </c>
      <c r="AB348" s="117">
        <f t="shared" si="182"/>
        <v>9.9601593625492341E-2</v>
      </c>
      <c r="AC348" s="109">
        <v>0</v>
      </c>
      <c r="AD348" s="110">
        <f>IF(D348 = D903,1,_xll.BDP(K348,$AD$12)*L348)</f>
        <v>10.2681</v>
      </c>
      <c r="AE348" s="259">
        <f>AA348*AC348*T348/AD348 / AF903</f>
        <v>0</v>
      </c>
      <c r="AF348" s="68"/>
      <c r="AG348" s="64"/>
      <c r="AH348" s="56"/>
    </row>
    <row r="349" spans="1:34" x14ac:dyDescent="0.2">
      <c r="B349">
        <v>100</v>
      </c>
      <c r="C349" t="s">
        <v>618</v>
      </c>
      <c r="D349" t="str">
        <f>_xll.BDP(C349,$D$12)</f>
        <v>NOK</v>
      </c>
      <c r="E349" t="s">
        <v>643</v>
      </c>
      <c r="F349" s="99">
        <f>_xll.BDP(C349,$F$12)</f>
        <v>467.6</v>
      </c>
      <c r="G349" s="99">
        <f>_xll.BDP(C349,$G$12)</f>
        <v>467.3</v>
      </c>
      <c r="H349" s="100">
        <f t="shared" si="172"/>
        <v>-0.30000000000001137</v>
      </c>
      <c r="I349" s="101">
        <f t="shared" si="173"/>
        <v>-6.4157399486743233E-2</v>
      </c>
      <c r="J349" s="102">
        <v>66050</v>
      </c>
      <c r="K349" t="str">
        <f>CONCATENATE(D903,D349, " Curncy")</f>
        <v>EURNOK Curncy</v>
      </c>
      <c r="L349">
        <f>IF(D349 = D903,1,_xll.BDP(K349,$L$12))</f>
        <v>1</v>
      </c>
      <c r="M349" s="247">
        <f>IF(D349 = D903,1,_xll.BDP(K349,$M$12)*L349)</f>
        <v>10.361700000000001</v>
      </c>
      <c r="N349" s="104">
        <f t="shared" si="174"/>
        <v>-1912.3309881583859</v>
      </c>
      <c r="O349" s="253">
        <f>N349 / Y903</f>
        <v>-5.8868878241597887E-6</v>
      </c>
      <c r="P349" s="140">
        <f t="shared" si="175"/>
        <v>2978774.2358879331</v>
      </c>
      <c r="Q349" s="255">
        <f>P349 / Y903*100</f>
        <v>0.91698089340992162</v>
      </c>
      <c r="R349" s="106">
        <f t="shared" si="176"/>
        <v>0</v>
      </c>
      <c r="S349" s="255">
        <f t="shared" si="177"/>
        <v>0.91698089340992162</v>
      </c>
      <c r="T349">
        <f t="shared" si="178"/>
        <v>1</v>
      </c>
      <c r="U349">
        <v>0</v>
      </c>
      <c r="V349">
        <v>1</v>
      </c>
      <c r="W349" s="105">
        <f t="shared" si="179"/>
        <v>0</v>
      </c>
      <c r="X349" s="105">
        <f t="shared" si="180"/>
        <v>0</v>
      </c>
      <c r="Y349" s="65"/>
      <c r="Z349" s="107">
        <f>_xll.BDH(C349,$Z$12,$D$1,$D$1)</f>
        <v>464.6</v>
      </c>
      <c r="AA349" s="107">
        <f t="shared" si="181"/>
        <v>3</v>
      </c>
      <c r="AB349" s="117">
        <f t="shared" si="182"/>
        <v>0.64571674558760228</v>
      </c>
      <c r="AC349" s="109">
        <v>66050</v>
      </c>
      <c r="AD349" s="110">
        <f>IF(D349 = D903,1,_xll.BDP(K349,$AD$12)*L349)</f>
        <v>10.2681</v>
      </c>
      <c r="AE349" s="259">
        <f>AA349*AC349*T349/AD349 / AF903</f>
        <v>5.8536070893592669E-5</v>
      </c>
      <c r="AF349" s="68"/>
      <c r="AG349" s="64"/>
      <c r="AH349" s="56"/>
    </row>
    <row r="350" spans="1:34" x14ac:dyDescent="0.2">
      <c r="A350" s="158" t="s">
        <v>1471</v>
      </c>
      <c r="B350" s="158"/>
      <c r="C350" s="158"/>
      <c r="D350" s="158"/>
      <c r="E350" s="158" t="s">
        <v>112</v>
      </c>
      <c r="F350" s="159"/>
      <c r="G350" s="159"/>
      <c r="H350" s="160"/>
      <c r="I350" s="161"/>
      <c r="J350" s="162"/>
      <c r="K350" s="158"/>
      <c r="L350" s="158"/>
      <c r="M350" s="249"/>
      <c r="N350" s="163">
        <f t="shared" ref="N350:S350" si="183" xml:space="preserve"> SUM(N334:N349)</f>
        <v>-119684.02385708934</v>
      </c>
      <c r="O350" s="266">
        <f t="shared" si="183"/>
        <v>-3.6843330320618861E-4</v>
      </c>
      <c r="P350" s="164">
        <f t="shared" si="183"/>
        <v>14426291.815049654</v>
      </c>
      <c r="Q350" s="256">
        <f t="shared" si="183"/>
        <v>4.4409656152451547</v>
      </c>
      <c r="R350" s="244">
        <f t="shared" si="183"/>
        <v>0</v>
      </c>
      <c r="S350" s="256">
        <f t="shared" si="183"/>
        <v>4.4409656152451547</v>
      </c>
      <c r="T350" s="158"/>
      <c r="U350" s="158"/>
      <c r="V350" s="158"/>
      <c r="W350" s="245">
        <f xml:space="preserve"> SUM(W334:W349)</f>
        <v>0</v>
      </c>
      <c r="X350" s="245">
        <f xml:space="preserve"> SUM(X334:X349)</f>
        <v>1.5248510072431606E-5</v>
      </c>
      <c r="Y350" s="158"/>
      <c r="Z350" s="165"/>
      <c r="AA350" s="165"/>
      <c r="AB350" s="166"/>
      <c r="AC350" s="167"/>
      <c r="AD350" s="168"/>
      <c r="AE350" s="268">
        <f xml:space="preserve"> SUM(AE334:AE349)</f>
        <v>1.3717751704691564E-4</v>
      </c>
      <c r="AF350" s="263"/>
      <c r="AG350" s="64"/>
      <c r="AH350" s="56"/>
    </row>
    <row r="351" spans="1:34" x14ac:dyDescent="0.2">
      <c r="F351" s="99"/>
      <c r="G351" s="99"/>
      <c r="H351" s="100"/>
      <c r="I351" s="101"/>
      <c r="J351" s="102"/>
      <c r="M351" s="247"/>
      <c r="N351" s="104"/>
      <c r="O351" s="253"/>
      <c r="P351" s="140"/>
      <c r="Q351" s="255"/>
      <c r="R351" s="106"/>
      <c r="S351" s="255"/>
      <c r="W351" s="105"/>
      <c r="X351" s="105"/>
      <c r="Z351" s="107"/>
      <c r="AA351" s="107"/>
      <c r="AB351" s="117"/>
      <c r="AC351" s="109"/>
      <c r="AD351" s="110"/>
      <c r="AE351" s="259"/>
      <c r="AF351" s="111"/>
      <c r="AG351" s="64"/>
      <c r="AH351" s="56"/>
    </row>
    <row r="352" spans="1:34" ht="12" customHeight="1" x14ac:dyDescent="0.2">
      <c r="B352">
        <v>32882</v>
      </c>
      <c r="D352" t="s">
        <v>31</v>
      </c>
      <c r="E352" t="s">
        <v>1598</v>
      </c>
      <c r="F352" s="99">
        <v>548</v>
      </c>
      <c r="G352" s="99">
        <v>548</v>
      </c>
      <c r="H352" s="100">
        <f t="shared" ref="H352:H357" si="184">IF(OR(OR(G352="#N/A N/A",G352="#N/A Real Time"),OR(F352="#N/A N/A",F352="#N/A Real Time")),0,  G352 - F352)</f>
        <v>0</v>
      </c>
      <c r="I352" s="101">
        <f t="shared" ref="I352:I357" si="185">IF(OR(F352=0,F352="#N/A N/A"),0,H352 / F352*100)</f>
        <v>0</v>
      </c>
      <c r="J352" s="102">
        <v>241</v>
      </c>
      <c r="K352" t="str">
        <f>CONCATENATE(D903,D352, " Curncy")</f>
        <v>EURUSD Curncy</v>
      </c>
      <c r="L352">
        <f>IF(D352 = D903,1,_xll.BDP(K352,$L$12))</f>
        <v>1</v>
      </c>
      <c r="M352" s="247">
        <f>IF(D352 = D903,1,_xll.BDP(K352,$M$12)*L352)</f>
        <v>1.0417000000000001</v>
      </c>
      <c r="N352" s="104">
        <f t="shared" ref="N352:N357" si="186">H352*J352*T352/M352</f>
        <v>0</v>
      </c>
      <c r="O352" s="253">
        <f>N352 / Y903</f>
        <v>0</v>
      </c>
      <c r="P352" s="140">
        <f t="shared" ref="P352:P357" si="187">IF(OR(OR(J352=0,G352 = "#N/A N/A"),G352="#N/A Real Time"),0,G352*J352*T352/M352)</f>
        <v>126781.22300086396</v>
      </c>
      <c r="Q352" s="255">
        <f>P352 / Y903*100</f>
        <v>3.9028120269839914E-2</v>
      </c>
      <c r="R352" s="106">
        <f t="shared" ref="R352:R357" si="188">IF(Q352&lt;0,Q352,0)</f>
        <v>0</v>
      </c>
      <c r="S352" s="255">
        <f t="shared" ref="S352:S357" si="189">IF(Q352&gt;0,Q352,0)</f>
        <v>3.9028120269839914E-2</v>
      </c>
      <c r="T352">
        <f t="shared" ref="T352:T357" si="190">IF(EXACT(D352,UPPER(D352)),1,0.01)/V352</f>
        <v>1</v>
      </c>
      <c r="U352">
        <v>1</v>
      </c>
      <c r="V352">
        <v>1</v>
      </c>
      <c r="W352" s="105">
        <f t="shared" ref="W352:W357" si="191">IF(AND(Q352&lt;0,O352&gt;0),O352,0)</f>
        <v>0</v>
      </c>
      <c r="X352" s="105">
        <f t="shared" ref="X352:X357" si="192">IF(AND(Q352&gt;0,O352&gt;0),O352,0)</f>
        <v>0</v>
      </c>
      <c r="Z352" s="107">
        <v>548</v>
      </c>
      <c r="AA352" s="107">
        <f t="shared" ref="AA352:AA357" si="193">IF(OR(OR(F352="#N/A N/A",F352="#N/A Real Time"),OR(Z352="#N/A N/A",Z352="#N/A Real Time")),0,  F352 - Z352)</f>
        <v>0</v>
      </c>
      <c r="AB352" s="117">
        <f t="shared" ref="AB352:AB357" si="194">IF(OR(Z352=0,Z352="#N/A N/A"),0,AA352 / Z352*100)</f>
        <v>0</v>
      </c>
      <c r="AC352" s="109">
        <v>241</v>
      </c>
      <c r="AD352" s="110">
        <f>IF(D352 = D903,1,_xll.BDP(K352,$AD$12)*L352)</f>
        <v>1.0395000000000001</v>
      </c>
      <c r="AE352" s="259">
        <f>AA352*AC352*T352/AD352 / AF903</f>
        <v>0</v>
      </c>
      <c r="AF352" s="111"/>
      <c r="AG352" s="64"/>
      <c r="AH352" s="56"/>
    </row>
    <row r="353" spans="1:34" x14ac:dyDescent="0.2">
      <c r="B353">
        <v>28936</v>
      </c>
      <c r="C353" t="s">
        <v>1649</v>
      </c>
      <c r="D353" t="str">
        <f>_xll.BDP(C353,$D$12)</f>
        <v>USD</v>
      </c>
      <c r="E353" t="s">
        <v>1291</v>
      </c>
      <c r="F353" s="99">
        <v>121.5312</v>
      </c>
      <c r="G353" s="99">
        <v>121.5312</v>
      </c>
      <c r="H353" s="100">
        <f t="shared" si="184"/>
        <v>0</v>
      </c>
      <c r="I353" s="101">
        <f t="shared" si="185"/>
        <v>0</v>
      </c>
      <c r="J353" s="102">
        <v>15879.57</v>
      </c>
      <c r="K353" t="str">
        <f>CONCATENATE(D903,D353, " Curncy")</f>
        <v>EURUSD Curncy</v>
      </c>
      <c r="L353">
        <f>IF(D353 = D903,1,_xll.BDP(K353,$L$12))</f>
        <v>1</v>
      </c>
      <c r="M353" s="247">
        <f>IF(D353 = D903,1,_xll.BDP(K353,$M$12)*L353)</f>
        <v>1.0417000000000001</v>
      </c>
      <c r="N353" s="104">
        <f t="shared" si="186"/>
        <v>0</v>
      </c>
      <c r="O353" s="253">
        <f>N353 / Y903</f>
        <v>0</v>
      </c>
      <c r="P353" s="140">
        <f t="shared" si="187"/>
        <v>1852609.3861802821</v>
      </c>
      <c r="Q353" s="255">
        <f>P353 / Y903*100</f>
        <v>0.57030418405401906</v>
      </c>
      <c r="R353" s="106">
        <f t="shared" si="188"/>
        <v>0</v>
      </c>
      <c r="S353" s="255">
        <f t="shared" si="189"/>
        <v>0.57030418405401906</v>
      </c>
      <c r="T353">
        <f t="shared" si="190"/>
        <v>1</v>
      </c>
      <c r="U353">
        <v>4</v>
      </c>
      <c r="V353">
        <v>1</v>
      </c>
      <c r="W353" s="105">
        <f t="shared" si="191"/>
        <v>0</v>
      </c>
      <c r="X353" s="105">
        <f t="shared" si="192"/>
        <v>0</v>
      </c>
      <c r="Z353" s="107">
        <v>121.5312</v>
      </c>
      <c r="AA353" s="107">
        <f t="shared" si="193"/>
        <v>0</v>
      </c>
      <c r="AB353" s="117">
        <f t="shared" si="194"/>
        <v>0</v>
      </c>
      <c r="AC353" s="109">
        <v>15879.57</v>
      </c>
      <c r="AD353" s="110">
        <f>IF(D353 = D903,1,_xll.BDP(K353,$AD$12)*L353)</f>
        <v>1.0395000000000001</v>
      </c>
      <c r="AE353" s="259">
        <f>AA353*AC353*T353/AD353 / AF903</f>
        <v>0</v>
      </c>
      <c r="AF353" s="111"/>
      <c r="AG353" s="64"/>
      <c r="AH353" s="56"/>
    </row>
    <row r="354" spans="1:34" ht="12" customHeight="1" x14ac:dyDescent="0.2">
      <c r="B354">
        <v>34149</v>
      </c>
      <c r="D354" t="s">
        <v>31</v>
      </c>
      <c r="E354" t="s">
        <v>1767</v>
      </c>
      <c r="F354" s="99">
        <v>0.98</v>
      </c>
      <c r="G354" s="99">
        <v>0.98</v>
      </c>
      <c r="H354" s="100">
        <f t="shared" si="184"/>
        <v>0</v>
      </c>
      <c r="I354" s="101">
        <f t="shared" si="185"/>
        <v>0</v>
      </c>
      <c r="J354" s="102">
        <v>4080000</v>
      </c>
      <c r="K354" t="str">
        <f>CONCATENATE(D903,D354, " Curncy")</f>
        <v>EURUSD Curncy</v>
      </c>
      <c r="L354">
        <f>IF(D354 = D903,1,_xll.BDP(K354,$L$12))</f>
        <v>1</v>
      </c>
      <c r="M354" s="247">
        <f>IF(D354 = D903,1,_xll.BDP(K354,$M$12)*L354)</f>
        <v>1.0417000000000001</v>
      </c>
      <c r="N354" s="104">
        <f t="shared" si="186"/>
        <v>0</v>
      </c>
      <c r="O354" s="253">
        <f>N354 / Y903</f>
        <v>0</v>
      </c>
      <c r="P354" s="140">
        <f t="shared" si="187"/>
        <v>3838341.1730824611</v>
      </c>
      <c r="Q354" s="255">
        <f>P354 / Y903*100</f>
        <v>1.181588545953054</v>
      </c>
      <c r="R354" s="106">
        <f t="shared" si="188"/>
        <v>0</v>
      </c>
      <c r="S354" s="255">
        <f t="shared" si="189"/>
        <v>1.181588545953054</v>
      </c>
      <c r="T354">
        <f t="shared" si="190"/>
        <v>1</v>
      </c>
      <c r="U354">
        <v>1</v>
      </c>
      <c r="V354">
        <v>1</v>
      </c>
      <c r="W354" s="105">
        <f t="shared" si="191"/>
        <v>0</v>
      </c>
      <c r="X354" s="105">
        <f t="shared" si="192"/>
        <v>0</v>
      </c>
      <c r="Z354" s="107">
        <v>0.98</v>
      </c>
      <c r="AA354" s="107">
        <f t="shared" si="193"/>
        <v>0</v>
      </c>
      <c r="AB354" s="117">
        <f t="shared" si="194"/>
        <v>0</v>
      </c>
      <c r="AC354" s="109">
        <v>4080000</v>
      </c>
      <c r="AD354" s="110">
        <f>IF(D354 = D903,1,_xll.BDP(K354,$AD$12)*L354)</f>
        <v>1.0395000000000001</v>
      </c>
      <c r="AE354" s="259">
        <f>AA354*AC354*T354/AD354 / AF903</f>
        <v>0</v>
      </c>
      <c r="AF354" s="111"/>
      <c r="AG354" s="64"/>
      <c r="AH354" s="56"/>
    </row>
    <row r="355" spans="1:34" x14ac:dyDescent="0.2">
      <c r="B355">
        <v>29550</v>
      </c>
      <c r="C355" t="s">
        <v>1650</v>
      </c>
      <c r="D355" t="str">
        <f>_xll.BDP(C355,$D$12)</f>
        <v>GBP</v>
      </c>
      <c r="E355" t="s">
        <v>1368</v>
      </c>
      <c r="F355" s="99">
        <v>194.11500000000001</v>
      </c>
      <c r="G355" s="99">
        <v>194.11500000000001</v>
      </c>
      <c r="H355" s="100">
        <f t="shared" si="184"/>
        <v>0</v>
      </c>
      <c r="I355" s="101">
        <f t="shared" si="185"/>
        <v>0</v>
      </c>
      <c r="J355" s="102">
        <v>3072</v>
      </c>
      <c r="K355" t="str">
        <f>CONCATENATE(D903,D355, " Curncy")</f>
        <v>EURGBP Curncy</v>
      </c>
      <c r="L355">
        <f>IF(D355 = D903,1,_xll.BDP(K355,$L$12))</f>
        <v>1</v>
      </c>
      <c r="M355" s="247">
        <f>IF(D355 = D903,1,_xll.BDP(K355,$M$12)*L355)</f>
        <v>0.86451999999999996</v>
      </c>
      <c r="N355" s="104">
        <f t="shared" si="186"/>
        <v>0</v>
      </c>
      <c r="O355" s="253">
        <f>N355 / Y903</f>
        <v>0</v>
      </c>
      <c r="P355" s="140">
        <f t="shared" si="187"/>
        <v>689771.52639615058</v>
      </c>
      <c r="Q355" s="255">
        <f>P355 / Y903*100</f>
        <v>0.21233811643161521</v>
      </c>
      <c r="R355" s="106">
        <f t="shared" si="188"/>
        <v>0</v>
      </c>
      <c r="S355" s="255">
        <f t="shared" si="189"/>
        <v>0.21233811643161521</v>
      </c>
      <c r="T355">
        <f t="shared" si="190"/>
        <v>1</v>
      </c>
      <c r="U355">
        <v>4</v>
      </c>
      <c r="V355">
        <v>1</v>
      </c>
      <c r="W355" s="105">
        <f t="shared" si="191"/>
        <v>0</v>
      </c>
      <c r="X355" s="105">
        <f t="shared" si="192"/>
        <v>0</v>
      </c>
      <c r="Z355" s="107">
        <v>194.11500000000001</v>
      </c>
      <c r="AA355" s="107">
        <f t="shared" si="193"/>
        <v>0</v>
      </c>
      <c r="AB355" s="117">
        <f t="shared" si="194"/>
        <v>0</v>
      </c>
      <c r="AC355" s="109">
        <v>3072</v>
      </c>
      <c r="AD355" s="110">
        <f>IF(D355 = D903,1,_xll.BDP(K355,$AD$12)*L355)</f>
        <v>0.85989000000000004</v>
      </c>
      <c r="AE355" s="259">
        <f>AA355*AC355*T355/AD355 / AF903</f>
        <v>0</v>
      </c>
      <c r="AF355" s="111"/>
      <c r="AG355" s="64"/>
      <c r="AH355" s="56"/>
    </row>
    <row r="356" spans="1:34" ht="12" customHeight="1" x14ac:dyDescent="0.2">
      <c r="B356">
        <v>34315</v>
      </c>
      <c r="C356" t="s">
        <v>1788</v>
      </c>
      <c r="D356" t="str">
        <f>_xll.BDP(C356,$D$12)</f>
        <v>USD</v>
      </c>
      <c r="E356" t="s">
        <v>1789</v>
      </c>
      <c r="F356" s="99">
        <f>_xll.BDP(C356,$F$12)</f>
        <v>70.575000000000003</v>
      </c>
      <c r="G356" s="99">
        <f>_xll.BDP(C356,$G$12)</f>
        <v>70.072999999999993</v>
      </c>
      <c r="H356" s="100">
        <f t="shared" si="184"/>
        <v>-0.50200000000000955</v>
      </c>
      <c r="I356" s="101">
        <f t="shared" si="185"/>
        <v>-0.7113000354233221</v>
      </c>
      <c r="J356" s="102">
        <v>2115000</v>
      </c>
      <c r="K356" t="str">
        <f>CONCATENATE(D903,D356, " Curncy")</f>
        <v>EURUSD Curncy</v>
      </c>
      <c r="L356">
        <f>IF(D356 = D903,1,_xll.BDP(K356,$L$12))</f>
        <v>1</v>
      </c>
      <c r="M356" s="247">
        <f>IF(D356 = D903,1,_xll.BDP(K356,$M$12)*L356)</f>
        <v>1.0417000000000001</v>
      </c>
      <c r="N356" s="104">
        <f t="shared" si="186"/>
        <v>-10192.28184698109</v>
      </c>
      <c r="O356" s="253">
        <f>N356 / Y903</f>
        <v>-3.1375750472558016E-5</v>
      </c>
      <c r="P356" s="140">
        <f t="shared" si="187"/>
        <v>1422716.6650667177</v>
      </c>
      <c r="Q356" s="255">
        <f>P356 / Y903*100</f>
        <v>0.43796672567002309</v>
      </c>
      <c r="R356" s="106">
        <f t="shared" si="188"/>
        <v>0</v>
      </c>
      <c r="S356" s="255">
        <f t="shared" si="189"/>
        <v>0.43796672567002309</v>
      </c>
      <c r="T356">
        <f t="shared" si="190"/>
        <v>0.01</v>
      </c>
      <c r="U356">
        <v>4</v>
      </c>
      <c r="V356">
        <v>100</v>
      </c>
      <c r="W356" s="105">
        <f t="shared" si="191"/>
        <v>0</v>
      </c>
      <c r="X356" s="105">
        <f t="shared" si="192"/>
        <v>0</v>
      </c>
      <c r="Z356" s="107" t="str">
        <f>_xll.BDH(C356,$Z$12,$D$1,$D$1)</f>
        <v>#N/A N/A</v>
      </c>
      <c r="AA356" s="107">
        <f t="shared" si="193"/>
        <v>0</v>
      </c>
      <c r="AB356" s="117">
        <f t="shared" si="194"/>
        <v>0</v>
      </c>
      <c r="AC356" s="109">
        <v>2115000</v>
      </c>
      <c r="AD356" s="110">
        <f>IF(D356 = D903,1,_xll.BDP(K356,$AD$12)*L356)</f>
        <v>1.0395000000000001</v>
      </c>
      <c r="AE356" s="259">
        <f>AA356*AC356*T356/AD356 / AF903</f>
        <v>0</v>
      </c>
      <c r="AF356" s="111"/>
      <c r="AG356" s="64"/>
      <c r="AH356" s="56"/>
    </row>
    <row r="357" spans="1:34" ht="12" customHeight="1" x14ac:dyDescent="0.2">
      <c r="B357">
        <v>32941</v>
      </c>
      <c r="C357" t="s">
        <v>1635</v>
      </c>
      <c r="D357" t="str">
        <f>_xll.BDP(C357,$D$12)</f>
        <v>USD</v>
      </c>
      <c r="E357" t="s">
        <v>1600</v>
      </c>
      <c r="F357" s="99">
        <f>_xll.BDP(C357,$F$12)</f>
        <v>99.677999999999997</v>
      </c>
      <c r="G357" s="99">
        <f>_xll.BDP(C357,$G$12)</f>
        <v>99.724000000000004</v>
      </c>
      <c r="H357" s="100">
        <f t="shared" si="184"/>
        <v>4.600000000000648E-2</v>
      </c>
      <c r="I357" s="101">
        <f t="shared" si="185"/>
        <v>4.614859848713506E-2</v>
      </c>
      <c r="J357" s="102">
        <v>83000</v>
      </c>
      <c r="K357" t="str">
        <f>CONCATENATE(D903,D357, " Curncy")</f>
        <v>EURUSD Curncy</v>
      </c>
      <c r="L357">
        <f>IF(D357 = D903,1,_xll.BDP(K357,$L$12))</f>
        <v>1</v>
      </c>
      <c r="M357" s="247">
        <f>IF(D357 = D903,1,_xll.BDP(K357,$M$12)*L357)</f>
        <v>1.0417000000000001</v>
      </c>
      <c r="N357" s="104">
        <f t="shared" si="186"/>
        <v>36.651627147936424</v>
      </c>
      <c r="O357" s="253">
        <f>N357 / Y903</f>
        <v>1.1282775781436061E-7</v>
      </c>
      <c r="P357" s="140">
        <f t="shared" si="187"/>
        <v>79457.540558702109</v>
      </c>
      <c r="Q357" s="255">
        <f>P357 / Y903*100</f>
        <v>2.4460076783212419E-2</v>
      </c>
      <c r="R357" s="106">
        <f t="shared" si="188"/>
        <v>0</v>
      </c>
      <c r="S357" s="255">
        <f t="shared" si="189"/>
        <v>2.4460076783212419E-2</v>
      </c>
      <c r="T357">
        <f t="shared" si="190"/>
        <v>0.01</v>
      </c>
      <c r="U357">
        <v>4</v>
      </c>
      <c r="V357">
        <v>100</v>
      </c>
      <c r="W357" s="105">
        <f t="shared" si="191"/>
        <v>0</v>
      </c>
      <c r="X357" s="105">
        <f t="shared" si="192"/>
        <v>1.1282775781436061E-7</v>
      </c>
      <c r="Z357" s="107" t="str">
        <f>_xll.BDH(C357,$Z$12,$D$1,$D$1)</f>
        <v>#N/A N/A</v>
      </c>
      <c r="AA357" s="107">
        <f t="shared" si="193"/>
        <v>0</v>
      </c>
      <c r="AB357" s="117">
        <f t="shared" si="194"/>
        <v>0</v>
      </c>
      <c r="AC357" s="109">
        <v>83000</v>
      </c>
      <c r="AD357" s="110">
        <f>IF(D357 = D903,1,_xll.BDP(K357,$AD$12)*L357)</f>
        <v>1.0395000000000001</v>
      </c>
      <c r="AE357" s="259">
        <f>AA357*AC357*T357/AD357 / AF903</f>
        <v>0</v>
      </c>
      <c r="AF357" s="111"/>
      <c r="AG357" s="64"/>
      <c r="AH357" s="56"/>
    </row>
    <row r="358" spans="1:34" x14ac:dyDescent="0.2">
      <c r="A358" s="158" t="s">
        <v>1472</v>
      </c>
      <c r="B358" s="158"/>
      <c r="C358" s="158"/>
      <c r="D358" s="158"/>
      <c r="E358" s="158" t="s">
        <v>1164</v>
      </c>
      <c r="F358" s="159"/>
      <c r="G358" s="159"/>
      <c r="H358" s="160"/>
      <c r="I358" s="161"/>
      <c r="J358" s="162"/>
      <c r="K358" s="158"/>
      <c r="L358" s="158"/>
      <c r="M358" s="249"/>
      <c r="N358" s="163">
        <f t="shared" ref="N358:S358" si="195" xml:space="preserve"> SUM(N351:N357)</f>
        <v>-10155.630219833154</v>
      </c>
      <c r="O358" s="266">
        <f t="shared" si="195"/>
        <v>-3.1262922714743655E-5</v>
      </c>
      <c r="P358" s="164">
        <f t="shared" si="195"/>
        <v>8009677.5142851779</v>
      </c>
      <c r="Q358" s="256">
        <f t="shared" si="195"/>
        <v>2.4656857691617637</v>
      </c>
      <c r="R358" s="244">
        <f t="shared" si="195"/>
        <v>0</v>
      </c>
      <c r="S358" s="256">
        <f t="shared" si="195"/>
        <v>2.4656857691617637</v>
      </c>
      <c r="T358" s="158"/>
      <c r="U358" s="158"/>
      <c r="V358" s="158"/>
      <c r="W358" s="245">
        <f xml:space="preserve"> SUM(W351:W357)</f>
        <v>0</v>
      </c>
      <c r="X358" s="245">
        <f xml:space="preserve"> SUM(X351:X357)</f>
        <v>1.1282775781436061E-7</v>
      </c>
      <c r="Y358" s="158"/>
      <c r="Z358" s="165"/>
      <c r="AA358" s="165"/>
      <c r="AB358" s="166"/>
      <c r="AC358" s="167"/>
      <c r="AD358" s="168"/>
      <c r="AE358" s="268">
        <f xml:space="preserve"> SUM(AE351:AE357)</f>
        <v>0</v>
      </c>
      <c r="AF358" s="263"/>
      <c r="AG358" s="64"/>
      <c r="AH358" s="56"/>
    </row>
    <row r="359" spans="1:34" x14ac:dyDescent="0.2">
      <c r="A359" s="1"/>
      <c r="B359" s="27"/>
      <c r="C359" s="42"/>
      <c r="D359" s="1"/>
      <c r="E359" s="1"/>
      <c r="F359" s="77"/>
      <c r="G359" s="77"/>
      <c r="H359" s="32"/>
      <c r="I359" s="35"/>
      <c r="J359" s="19"/>
      <c r="K359" s="27"/>
      <c r="L359" s="27"/>
      <c r="M359" s="273"/>
      <c r="N359" s="83"/>
      <c r="O359" s="278"/>
      <c r="P359" s="83"/>
      <c r="Q359" s="283"/>
      <c r="R359" s="84"/>
      <c r="S359" s="286"/>
      <c r="T359" s="22"/>
      <c r="U359" s="1"/>
      <c r="V359" s="1"/>
      <c r="W359" s="85"/>
      <c r="X359" s="85"/>
      <c r="Y359" s="80"/>
      <c r="Z359" s="81"/>
      <c r="AA359" s="81"/>
      <c r="AB359" s="51"/>
      <c r="AC359" s="81"/>
      <c r="AD359" s="82"/>
      <c r="AE359" s="288"/>
      <c r="AF359" s="68"/>
      <c r="AG359" s="64"/>
      <c r="AH359" s="56"/>
    </row>
    <row r="360" spans="1:34" x14ac:dyDescent="0.2">
      <c r="A360" s="1"/>
      <c r="B360">
        <v>2690</v>
      </c>
      <c r="C360" t="s">
        <v>509</v>
      </c>
      <c r="D360" t="str">
        <f>_xll.BDP(C360,$D$12)</f>
        <v>EUR</v>
      </c>
      <c r="E360" t="s">
        <v>525</v>
      </c>
      <c r="F360" s="99">
        <f>_xll.BDP(C360,$F$12)</f>
        <v>0.15540000000000001</v>
      </c>
      <c r="G360" s="99">
        <f>_xll.BDP(C360,$G$12)</f>
        <v>0.15379999999999999</v>
      </c>
      <c r="H360" s="100">
        <f>IF(OR(OR(G360="#N/A N/A",G360="#N/A Real Time"),OR(F360="#N/A N/A",F360="#N/A Real Time")),0,  G360 - F360)</f>
        <v>-1.6000000000000181E-3</v>
      </c>
      <c r="I360" s="101">
        <f>IF(OR(F360=0,F360="#N/A N/A"),0,H360 / F360*100)</f>
        <v>-1.0296010296010412</v>
      </c>
      <c r="J360" s="102">
        <v>0</v>
      </c>
      <c r="K360" t="str">
        <f>CONCATENATE(D903,D360, " Curncy")</f>
        <v>EUREUR Curncy</v>
      </c>
      <c r="L360">
        <f>IF(D360 = D903,1,_xll.BDP(K360,$L$12))</f>
        <v>1</v>
      </c>
      <c r="M360" s="247">
        <f>IF(D360 = D903,1,_xll.BDP(K360,$M$12)*L360)</f>
        <v>1</v>
      </c>
      <c r="N360" s="104">
        <f>H360*J360*T360/M360</f>
        <v>0</v>
      </c>
      <c r="O360" s="253">
        <f>N360 / Y903</f>
        <v>0</v>
      </c>
      <c r="P360" s="140">
        <f>IF(OR(OR(J360=0,G360 = "#N/A N/A"),G360="#N/A Real Time"),0,G360*J360*T360/M360)</f>
        <v>0</v>
      </c>
      <c r="Q360" s="255">
        <f>P360 / Y903*100</f>
        <v>0</v>
      </c>
      <c r="R360" s="106">
        <f>IF(Q360&lt;0,Q360,0)</f>
        <v>0</v>
      </c>
      <c r="S360" s="255">
        <f>IF(Q360&gt;0,Q360,0)</f>
        <v>0</v>
      </c>
      <c r="T360">
        <f>IF(EXACT(D360,UPPER(D360)),1,0.01)/V360</f>
        <v>1</v>
      </c>
      <c r="U360">
        <v>0</v>
      </c>
      <c r="V360">
        <v>1</v>
      </c>
      <c r="W360" s="105">
        <f>IF(AND(Q360&lt;0,O360&gt;0),O360,0)</f>
        <v>0</v>
      </c>
      <c r="X360" s="105">
        <f>IF(AND(Q360&gt;0,O360&gt;0),O360,0)</f>
        <v>0</v>
      </c>
      <c r="Y360" s="80"/>
      <c r="Z360" s="107">
        <f>_xll.BDH(C360,$Z$12,$D$1,$D$1)</f>
        <v>0.15279999999999999</v>
      </c>
      <c r="AA360" s="107">
        <f>IF(OR(OR(F360="#N/A N/A",F360="#N/A Real Time"),OR(Z360="#N/A N/A",Z360="#N/A Real Time")),0,  F360 - Z360)</f>
        <v>2.600000000000019E-3</v>
      </c>
      <c r="AB360" s="117">
        <f>IF(OR(Z360=0,Z360="#N/A N/A"),0,AA360 / Z360*100)</f>
        <v>1.7015706806282849</v>
      </c>
      <c r="AC360" s="109">
        <v>0</v>
      </c>
      <c r="AD360" s="110">
        <f>IF(D360 = D903,1,_xll.BDP(K360,$AD$12)*L360)</f>
        <v>1</v>
      </c>
      <c r="AE360" s="259">
        <f>AA360*AC360*T360/AD360 / AF903</f>
        <v>0</v>
      </c>
      <c r="AF360" s="68"/>
      <c r="AG360" s="64"/>
      <c r="AH360" s="56"/>
    </row>
    <row r="361" spans="1:34" x14ac:dyDescent="0.2">
      <c r="A361" s="1"/>
      <c r="B361">
        <v>6396</v>
      </c>
      <c r="C361" t="s">
        <v>514</v>
      </c>
      <c r="D361" t="str">
        <f>_xll.BDP(C361,$D$12)</f>
        <v>EUR</v>
      </c>
      <c r="E361" t="s">
        <v>530</v>
      </c>
      <c r="F361" s="99">
        <f>_xll.BDP(C361,$F$12)</f>
        <v>4.4770000000000003</v>
      </c>
      <c r="G361" s="99">
        <f>_xll.BDP(C361,$G$12)</f>
        <v>4.3959999999999999</v>
      </c>
      <c r="H361" s="100">
        <f>IF(OR(OR(G361="#N/A N/A",G361="#N/A Real Time"),OR(F361="#N/A N/A",F361="#N/A Real Time")),0,  G361 - F361)</f>
        <v>-8.1000000000000405E-2</v>
      </c>
      <c r="I361" s="101">
        <f>IF(OR(F361=0,F361="#N/A N/A"),0,H361 / F361*100)</f>
        <v>-1.8092472637927273</v>
      </c>
      <c r="J361" s="102">
        <v>0</v>
      </c>
      <c r="K361" t="str">
        <f>CONCATENATE(D903,D361, " Curncy")</f>
        <v>EUREUR Curncy</v>
      </c>
      <c r="L361">
        <f>IF(D361 = D903,1,_xll.BDP(K361,$L$12))</f>
        <v>1</v>
      </c>
      <c r="M361" s="247">
        <f>IF(D361 = D903,1,_xll.BDP(K361,$M$12)*L361)</f>
        <v>1</v>
      </c>
      <c r="N361" s="104">
        <f>H361*J361*T361/M361</f>
        <v>0</v>
      </c>
      <c r="O361" s="253">
        <f>N361 / Y903</f>
        <v>0</v>
      </c>
      <c r="P361" s="140">
        <f>IF(OR(OR(J361=0,G361 = "#N/A N/A"),G361="#N/A Real Time"),0,G361*J361*T361/M361)</f>
        <v>0</v>
      </c>
      <c r="Q361" s="255">
        <f>P361 / Y903*100</f>
        <v>0</v>
      </c>
      <c r="R361" s="106">
        <f>IF(Q361&lt;0,Q361,0)</f>
        <v>0</v>
      </c>
      <c r="S361" s="255">
        <f>IF(Q361&gt;0,Q361,0)</f>
        <v>0</v>
      </c>
      <c r="T361">
        <f>IF(EXACT(D361,UPPER(D361)),1,0.01)/V361</f>
        <v>1</v>
      </c>
      <c r="U361">
        <v>0</v>
      </c>
      <c r="V361">
        <v>1</v>
      </c>
      <c r="W361" s="105">
        <f>IF(AND(Q361&lt;0,O361&gt;0),O361,0)</f>
        <v>0</v>
      </c>
      <c r="X361" s="105">
        <f>IF(AND(Q361&gt;0,O361&gt;0),O361,0)</f>
        <v>0</v>
      </c>
      <c r="Y361" s="80"/>
      <c r="Z361" s="107">
        <f>_xll.BDH(C361,$Z$12,$D$1,$D$1)</f>
        <v>4.5110000000000001</v>
      </c>
      <c r="AA361" s="107">
        <f>IF(OR(OR(F361="#N/A N/A",F361="#N/A Real Time"),OR(Z361="#N/A N/A",Z361="#N/A Real Time")),0,  F361 - Z361)</f>
        <v>-3.3999999999999808E-2</v>
      </c>
      <c r="AB361" s="117">
        <f>IF(OR(Z361=0,Z361="#N/A N/A"),0,AA361 / Z361*100)</f>
        <v>-0.75371314564397718</v>
      </c>
      <c r="AC361" s="109">
        <v>0</v>
      </c>
      <c r="AD361" s="110">
        <f>IF(D361 = D903,1,_xll.BDP(K361,$AD$12)*L361)</f>
        <v>1</v>
      </c>
      <c r="AE361" s="259">
        <f>AA361*AC361*T361/AD361 / AF903</f>
        <v>0</v>
      </c>
      <c r="AF361" s="68"/>
      <c r="AG361" s="64"/>
      <c r="AH361" s="56"/>
    </row>
    <row r="362" spans="1:34" x14ac:dyDescent="0.2">
      <c r="A362" s="158" t="s">
        <v>1473</v>
      </c>
      <c r="B362" s="158"/>
      <c r="C362" s="158"/>
      <c r="D362" s="158"/>
      <c r="E362" s="158" t="s">
        <v>524</v>
      </c>
      <c r="F362" s="159"/>
      <c r="G362" s="159"/>
      <c r="H362" s="160"/>
      <c r="I362" s="161"/>
      <c r="J362" s="162"/>
      <c r="K362" s="158"/>
      <c r="L362" s="158"/>
      <c r="M362" s="249"/>
      <c r="N362" s="163">
        <f t="shared" ref="N362:S362" si="196" xml:space="preserve"> SUM(N359:N361)</f>
        <v>0</v>
      </c>
      <c r="O362" s="266">
        <f t="shared" si="196"/>
        <v>0</v>
      </c>
      <c r="P362" s="164">
        <f t="shared" si="196"/>
        <v>0</v>
      </c>
      <c r="Q362" s="256">
        <f t="shared" si="196"/>
        <v>0</v>
      </c>
      <c r="R362" s="244">
        <f t="shared" si="196"/>
        <v>0</v>
      </c>
      <c r="S362" s="256">
        <f t="shared" si="196"/>
        <v>0</v>
      </c>
      <c r="T362" s="158"/>
      <c r="U362" s="158"/>
      <c r="V362" s="158"/>
      <c r="W362" s="245">
        <f xml:space="preserve"> SUM(W359:W361)</f>
        <v>0</v>
      </c>
      <c r="X362" s="245">
        <f xml:space="preserve"> SUM(X359:X361)</f>
        <v>0</v>
      </c>
      <c r="Y362" s="158"/>
      <c r="Z362" s="165"/>
      <c r="AA362" s="165"/>
      <c r="AB362" s="166"/>
      <c r="AC362" s="167"/>
      <c r="AD362" s="168"/>
      <c r="AE362" s="268">
        <f xml:space="preserve"> SUM(AE359:AE361)</f>
        <v>0</v>
      </c>
      <c r="AF362" s="263"/>
      <c r="AG362" s="64"/>
      <c r="AH362" s="56"/>
    </row>
    <row r="363" spans="1:34" x14ac:dyDescent="0.2">
      <c r="A363" s="1"/>
      <c r="B363" s="27"/>
      <c r="C363" s="42"/>
      <c r="D363" s="1"/>
      <c r="E363" s="1"/>
      <c r="F363" s="77"/>
      <c r="G363" s="77"/>
      <c r="H363" s="32"/>
      <c r="I363" s="35"/>
      <c r="J363" s="19"/>
      <c r="K363" s="27"/>
      <c r="L363" s="27"/>
      <c r="M363" s="273"/>
      <c r="N363" s="83"/>
      <c r="O363" s="278"/>
      <c r="P363" s="83"/>
      <c r="Q363" s="283"/>
      <c r="R363" s="84"/>
      <c r="S363" s="286"/>
      <c r="T363" s="22"/>
      <c r="U363" s="1"/>
      <c r="V363" s="1"/>
      <c r="W363" s="85"/>
      <c r="X363" s="85"/>
      <c r="Y363" s="80"/>
      <c r="Z363" s="81"/>
      <c r="AA363" s="81"/>
      <c r="AB363" s="51"/>
      <c r="AC363" s="81"/>
      <c r="AD363" s="82"/>
      <c r="AE363" s="288"/>
      <c r="AF363" s="68"/>
      <c r="AG363" s="64"/>
      <c r="AH363" s="56"/>
    </row>
    <row r="364" spans="1:34" x14ac:dyDescent="0.2">
      <c r="B364">
        <v>25858</v>
      </c>
      <c r="C364" t="s">
        <v>1679</v>
      </c>
      <c r="D364" t="str">
        <f>_xll.BDP(C364,$D$12)</f>
        <v>SGD</v>
      </c>
      <c r="E364" t="s">
        <v>1680</v>
      </c>
      <c r="F364" s="99">
        <f>_xll.BDP(C364,$F$12)</f>
        <v>0.28499999999999998</v>
      </c>
      <c r="G364" s="99">
        <f>_xll.BDP(C364,$G$12)</f>
        <v>0.28000000000000003</v>
      </c>
      <c r="H364" s="100">
        <f>IF(OR(OR(G364="#N/A N/A",G364="#N/A Real Time"),OR(F364="#N/A N/A",F364="#N/A Real Time")),0,  G364 - F364)</f>
        <v>-4.9999999999999489E-3</v>
      </c>
      <c r="I364" s="101">
        <f>IF(OR(F364=0,F364="#N/A N/A"),0,H364 / F364*100)</f>
        <v>-1.7543859649122628</v>
      </c>
      <c r="J364" s="102">
        <v>64329668</v>
      </c>
      <c r="K364" t="str">
        <f>CONCATENATE(D903,D364, " Curncy")</f>
        <v>EURSGD Curncy</v>
      </c>
      <c r="L364">
        <f>IF(D364 = D903,1,_xll.BDP(K364,$L$12))</f>
        <v>1</v>
      </c>
      <c r="M364" s="247">
        <f>IF(D364 = D903,1,_xll.BDP(K364,$M$12)*L364)</f>
        <v>1.4320999999999999</v>
      </c>
      <c r="N364" s="104">
        <f>H364*J364*T364/M364</f>
        <v>-224599.07827665436</v>
      </c>
      <c r="O364" s="253">
        <f>N364 / Y903</f>
        <v>-6.9140205718134791E-4</v>
      </c>
      <c r="P364" s="140">
        <f>IF(OR(OR(J364=0,G364 = "#N/A N/A"),G364="#N/A Real Time"),0,G364*J364*T364/M364)</f>
        <v>12577548.383492775</v>
      </c>
      <c r="Q364" s="255">
        <f>P364 / Y903*100</f>
        <v>3.8718515202155883</v>
      </c>
      <c r="R364" s="106">
        <f>IF(Q364&lt;0,Q364,0)</f>
        <v>0</v>
      </c>
      <c r="S364" s="255">
        <f>IF(Q364&gt;0,Q364,0)</f>
        <v>3.8718515202155883</v>
      </c>
      <c r="T364">
        <f>IF(EXACT(D364,UPPER(D364)),1,0.01)/V364</f>
        <v>1</v>
      </c>
      <c r="U364">
        <v>0</v>
      </c>
      <c r="V364">
        <v>1</v>
      </c>
      <c r="W364" s="105">
        <f>IF(AND(Q364&lt;0,O364&gt;0),O364,0)</f>
        <v>0</v>
      </c>
      <c r="X364" s="105">
        <f>IF(AND(Q364&gt;0,O364&gt;0),O364,0)</f>
        <v>0</v>
      </c>
      <c r="Z364" s="107">
        <f>_xll.BDH(C364,$Z$12,$D$1,$D$1)</f>
        <v>0.28499999999999998</v>
      </c>
      <c r="AA364" s="107">
        <f>IF(OR(OR(F364="#N/A N/A",F364="#N/A Real Time"),OR(Z364="#N/A N/A",Z364="#N/A Real Time")),0,  F364 - Z364)</f>
        <v>0</v>
      </c>
      <c r="AB364" s="117">
        <f>IF(OR(Z364=0,Z364="#N/A N/A"),0,AA364 / Z364*100)</f>
        <v>0</v>
      </c>
      <c r="AC364" s="109">
        <v>64197875</v>
      </c>
      <c r="AD364" s="110">
        <f>IF(D364 = D903,1,_xll.BDP(K364,$AD$12)*L364)</f>
        <v>1.4313</v>
      </c>
      <c r="AE364" s="259">
        <f>AA364*AC364*T364/AD364 / AF903</f>
        <v>0</v>
      </c>
      <c r="AF364" s="111"/>
      <c r="AG364" s="64"/>
      <c r="AH364" s="56"/>
    </row>
    <row r="365" spans="1:34" x14ac:dyDescent="0.2">
      <c r="A365" s="1"/>
      <c r="B365">
        <v>17826</v>
      </c>
      <c r="C365" t="s">
        <v>663</v>
      </c>
      <c r="D365" t="str">
        <f>_xll.BDP(C365,$D$12)</f>
        <v>USD</v>
      </c>
      <c r="E365" t="s">
        <v>708</v>
      </c>
      <c r="F365" s="99">
        <f>_xll.BDP(C365,$F$12)</f>
        <v>47.73</v>
      </c>
      <c r="G365" s="99">
        <f>_xll.BDP(C365,$G$12)</f>
        <v>47.29</v>
      </c>
      <c r="H365" s="100">
        <f>IF(OR(OR(G365="#N/A N/A",G365="#N/A Real Time"),OR(F365="#N/A N/A",F365="#N/A Real Time")),0,  G365 - F365)</f>
        <v>-0.43999999999999773</v>
      </c>
      <c r="I365" s="101">
        <f>IF(OR(F365=0,F365="#N/A N/A"),0,H365 / F365*100)</f>
        <v>-0.92185208464277757</v>
      </c>
      <c r="J365" s="102">
        <v>0</v>
      </c>
      <c r="K365" t="str">
        <f>CONCATENATE(D903,D365, " Curncy")</f>
        <v>EURUSD Curncy</v>
      </c>
      <c r="L365">
        <f>IF(D365 = D903,1,_xll.BDP(K365,$L$12))</f>
        <v>1</v>
      </c>
      <c r="M365" s="247">
        <f>IF(D365 = D903,1,_xll.BDP(K365,$M$12)*L365)</f>
        <v>1.0417000000000001</v>
      </c>
      <c r="N365" s="104">
        <f>H365*J365*T365/M365</f>
        <v>0</v>
      </c>
      <c r="O365" s="253">
        <f>N365 / Y903</f>
        <v>0</v>
      </c>
      <c r="P365" s="140">
        <f>IF(OR(OR(J365=0,G365 = "#N/A N/A"),G365="#N/A Real Time"),0,G365*J365*T365/M365)</f>
        <v>0</v>
      </c>
      <c r="Q365" s="255">
        <f>P365 / Y903*100</f>
        <v>0</v>
      </c>
      <c r="R365" s="106">
        <f>IF(Q365&lt;0,Q365,0)</f>
        <v>0</v>
      </c>
      <c r="S365" s="255">
        <f>IF(Q365&gt;0,Q365,0)</f>
        <v>0</v>
      </c>
      <c r="T365">
        <f>IF(EXACT(D365,UPPER(D365)),1,0.01)/V365</f>
        <v>1</v>
      </c>
      <c r="U365">
        <v>0</v>
      </c>
      <c r="V365">
        <v>1</v>
      </c>
      <c r="W365" s="105">
        <f>IF(AND(Q365&lt;0,O365&gt;0),O365,0)</f>
        <v>0</v>
      </c>
      <c r="X365" s="105">
        <f>IF(AND(Q365&gt;0,O365&gt;0),O365,0)</f>
        <v>0</v>
      </c>
      <c r="Y365" s="80"/>
      <c r="Z365" s="107">
        <f>_xll.BDH(C365,$Z$12,$D$1,$D$1)</f>
        <v>48.82</v>
      </c>
      <c r="AA365" s="107">
        <f>IF(OR(OR(F365="#N/A N/A",F365="#N/A Real Time"),OR(Z365="#N/A N/A",Z365="#N/A Real Time")),0,  F365 - Z365)</f>
        <v>-1.0900000000000034</v>
      </c>
      <c r="AB365" s="117">
        <f>IF(OR(Z365=0,Z365="#N/A N/A"),0,AA365 / Z365*100)</f>
        <v>-2.2326915198689132</v>
      </c>
      <c r="AC365" s="109">
        <v>0</v>
      </c>
      <c r="AD365" s="110">
        <f>IF(D365 = D903,1,_xll.BDP(K365,$AD$12)*L365)</f>
        <v>1.0395000000000001</v>
      </c>
      <c r="AE365" s="259">
        <f>AA365*AC365*T365/AD365 / AF903</f>
        <v>0</v>
      </c>
      <c r="AF365" s="68"/>
      <c r="AG365" s="64"/>
      <c r="AH365" s="56"/>
    </row>
    <row r="366" spans="1:34" x14ac:dyDescent="0.2">
      <c r="A366" s="1"/>
      <c r="B366">
        <v>8569</v>
      </c>
      <c r="C366" t="s">
        <v>688</v>
      </c>
      <c r="D366" t="str">
        <f>_xll.BDP(C366,$D$12)</f>
        <v>SGD</v>
      </c>
      <c r="E366" t="s">
        <v>731</v>
      </c>
      <c r="F366" s="99">
        <f>_xll.BDP(C366,$F$12)</f>
        <v>30.25</v>
      </c>
      <c r="G366" s="99">
        <f>_xll.BDP(C366,$G$12)</f>
        <v>30.3</v>
      </c>
      <c r="H366" s="100">
        <f>IF(OR(OR(G366="#N/A N/A",G366="#N/A Real Time"),OR(F366="#N/A N/A",F366="#N/A Real Time")),0,  G366 - F366)</f>
        <v>5.0000000000000711E-2</v>
      </c>
      <c r="I366" s="101">
        <f>IF(OR(F366=0,F366="#N/A N/A"),0,H366 / F366*100)</f>
        <v>0.16528925619834947</v>
      </c>
      <c r="J366" s="102">
        <v>0</v>
      </c>
      <c r="K366" t="str">
        <f>CONCATENATE(D903,D366, " Curncy")</f>
        <v>EURSGD Curncy</v>
      </c>
      <c r="L366">
        <f>IF(D366 = D903,1,_xll.BDP(K366,$L$12))</f>
        <v>1</v>
      </c>
      <c r="M366" s="247">
        <f>IF(D366 = D903,1,_xll.BDP(K366,$M$12)*L366)</f>
        <v>1.4320999999999999</v>
      </c>
      <c r="N366" s="104">
        <f>H366*J366*T366/M366</f>
        <v>0</v>
      </c>
      <c r="O366" s="253">
        <f>N366 / Y903</f>
        <v>0</v>
      </c>
      <c r="P366" s="140">
        <f>IF(OR(OR(J366=0,G366 = "#N/A N/A"),G366="#N/A Real Time"),0,G366*J366*T366/M366)</f>
        <v>0</v>
      </c>
      <c r="Q366" s="255">
        <f>P366 / Y903*100</f>
        <v>0</v>
      </c>
      <c r="R366" s="106">
        <f>IF(Q366&lt;0,Q366,0)</f>
        <v>0</v>
      </c>
      <c r="S366" s="255">
        <f>IF(Q366&gt;0,Q366,0)</f>
        <v>0</v>
      </c>
      <c r="T366">
        <f>IF(EXACT(D366,UPPER(D366)),1,0.01)/V366</f>
        <v>1</v>
      </c>
      <c r="U366">
        <v>0</v>
      </c>
      <c r="V366">
        <v>1</v>
      </c>
      <c r="W366" s="105">
        <f>IF(AND(Q366&lt;0,O366&gt;0),O366,0)</f>
        <v>0</v>
      </c>
      <c r="X366" s="105">
        <f>IF(AND(Q366&gt;0,O366&gt;0),O366,0)</f>
        <v>0</v>
      </c>
      <c r="Y366" s="80"/>
      <c r="Z366" s="107">
        <f>_xll.BDH(C366,$Z$12,$D$1,$D$1)</f>
        <v>30.27</v>
      </c>
      <c r="AA366" s="107">
        <f>IF(OR(OR(F366="#N/A N/A",F366="#N/A Real Time"),OR(Z366="#N/A N/A",Z366="#N/A Real Time")),0,  F366 - Z366)</f>
        <v>-1.9999999999999574E-2</v>
      </c>
      <c r="AB366" s="117">
        <f>IF(OR(Z366=0,Z366="#N/A N/A"),0,AA366 / Z366*100)</f>
        <v>-6.6072018500163782E-2</v>
      </c>
      <c r="AC366" s="109">
        <v>0</v>
      </c>
      <c r="AD366" s="110">
        <f>IF(D366 = D903,1,_xll.BDP(K366,$AD$12)*L366)</f>
        <v>1.4313</v>
      </c>
      <c r="AE366" s="259">
        <f>AA366*AC366*T366/AD366 / AF903</f>
        <v>0</v>
      </c>
      <c r="AF366" s="68"/>
      <c r="AG366" s="64"/>
      <c r="AH366" s="56"/>
    </row>
    <row r="367" spans="1:34" ht="12" customHeight="1" x14ac:dyDescent="0.2">
      <c r="A367" s="158" t="s">
        <v>1474</v>
      </c>
      <c r="B367" s="158"/>
      <c r="C367" s="158"/>
      <c r="D367" s="158"/>
      <c r="E367" s="158" t="s">
        <v>707</v>
      </c>
      <c r="F367" s="159"/>
      <c r="G367" s="159"/>
      <c r="H367" s="160"/>
      <c r="I367" s="161"/>
      <c r="J367" s="162"/>
      <c r="K367" s="158"/>
      <c r="L367" s="158"/>
      <c r="M367" s="249"/>
      <c r="N367" s="163">
        <f t="shared" ref="N367:S367" si="197" xml:space="preserve"> SUM(N363:N366)</f>
        <v>-224599.07827665436</v>
      </c>
      <c r="O367" s="266">
        <f t="shared" si="197"/>
        <v>-6.9140205718134791E-4</v>
      </c>
      <c r="P367" s="164">
        <f t="shared" si="197"/>
        <v>12577548.383492775</v>
      </c>
      <c r="Q367" s="256">
        <f t="shared" si="197"/>
        <v>3.8718515202155883</v>
      </c>
      <c r="R367" s="244">
        <f t="shared" si="197"/>
        <v>0</v>
      </c>
      <c r="S367" s="256">
        <f t="shared" si="197"/>
        <v>3.8718515202155883</v>
      </c>
      <c r="T367" s="158"/>
      <c r="U367" s="158"/>
      <c r="V367" s="158"/>
      <c r="W367" s="245">
        <f xml:space="preserve"> SUM(W363:W366)</f>
        <v>0</v>
      </c>
      <c r="X367" s="245">
        <f xml:space="preserve"> SUM(X363:X366)</f>
        <v>0</v>
      </c>
      <c r="Y367" s="158"/>
      <c r="Z367" s="165"/>
      <c r="AA367" s="165"/>
      <c r="AB367" s="166"/>
      <c r="AC367" s="167"/>
      <c r="AD367" s="168"/>
      <c r="AE367" s="268">
        <f xml:space="preserve"> SUM(AE363:AE366)</f>
        <v>0</v>
      </c>
      <c r="AF367" s="263"/>
      <c r="AG367" s="64"/>
      <c r="AH367" s="56"/>
    </row>
    <row r="368" spans="1:34" x14ac:dyDescent="0.2">
      <c r="B368" s="27"/>
      <c r="C368" s="42"/>
      <c r="F368" s="31"/>
      <c r="G368" s="31"/>
      <c r="H368" s="32"/>
      <c r="I368" s="35"/>
      <c r="J368" s="16"/>
      <c r="K368" s="27"/>
      <c r="L368" s="27"/>
      <c r="M368" s="273"/>
      <c r="N368" s="83"/>
      <c r="O368" s="278"/>
      <c r="P368" s="33"/>
      <c r="Q368" s="283"/>
      <c r="R368" s="84"/>
      <c r="S368" s="286"/>
      <c r="T368" s="22"/>
      <c r="W368" s="44"/>
      <c r="X368" s="44"/>
      <c r="Y368" s="65"/>
      <c r="Z368" s="59"/>
      <c r="AA368" s="58"/>
      <c r="AB368" s="51"/>
      <c r="AC368" s="50"/>
      <c r="AD368" s="52"/>
      <c r="AE368" s="288"/>
      <c r="AF368" s="68"/>
      <c r="AG368" s="64"/>
      <c r="AH368" s="56"/>
    </row>
    <row r="369" spans="1:34" x14ac:dyDescent="0.2">
      <c r="B369">
        <v>924</v>
      </c>
      <c r="C369" t="s">
        <v>346</v>
      </c>
      <c r="D369" t="str">
        <f>_xll.BDP(C369,$D$12)</f>
        <v>ZAr</v>
      </c>
      <c r="E369" t="s">
        <v>347</v>
      </c>
      <c r="F369" s="99">
        <f>_xll.BDP(C369,$F$12)</f>
        <v>31750</v>
      </c>
      <c r="G369" s="99">
        <f>_xll.BDP(C369,$G$12)</f>
        <v>30916</v>
      </c>
      <c r="H369" s="100">
        <f>IF(OR(OR(G369="#N/A N/A",G369="#N/A Real Time"),OR(F369="#N/A N/A",F369="#N/A Real Time")),0,  G369 - F369)</f>
        <v>-834</v>
      </c>
      <c r="I369" s="101">
        <f>IF(OR(F369=0,F369="#N/A N/A"),0,H369 / F369*100)</f>
        <v>-2.6267716535433068</v>
      </c>
      <c r="J369" s="102">
        <v>57563</v>
      </c>
      <c r="K369" t="str">
        <f>CONCATENATE(D903,D369, " Curncy")</f>
        <v>EURZAr Curncy</v>
      </c>
      <c r="L369">
        <f>IF(D369 = D903,1,_xll.BDP(K369,$L$12))</f>
        <v>1</v>
      </c>
      <c r="M369" s="247">
        <f>IF(D369 = D903,1,_xll.BDP(K369,$M$12)*L369)</f>
        <v>17.834</v>
      </c>
      <c r="N369" s="104">
        <f>H369*J369*T369/M369</f>
        <v>-26919.110687450935</v>
      </c>
      <c r="O369" s="253">
        <f>N369 / Y903</f>
        <v>-8.2867341440601871E-5</v>
      </c>
      <c r="P369" s="140">
        <f>IF(OR(OR(J369=0,G369 = "#N/A N/A"),G369="#N/A Real Time"),0,G369*J369*T369/M369)</f>
        <v>997879.1678815746</v>
      </c>
      <c r="Q369" s="255">
        <f>P369 / Y903*100</f>
        <v>0.30718545899012567</v>
      </c>
      <c r="R369" s="106">
        <f>IF(Q369&lt;0,Q369,0)</f>
        <v>0</v>
      </c>
      <c r="S369" s="255">
        <f>IF(Q369&gt;0,Q369,0)</f>
        <v>0.30718545899012567</v>
      </c>
      <c r="T369">
        <f>IF(EXACT(D369,UPPER(D369)),1,0.01)/V369</f>
        <v>0.01</v>
      </c>
      <c r="U369">
        <v>0</v>
      </c>
      <c r="V369">
        <v>1</v>
      </c>
      <c r="W369" s="105">
        <f>IF(AND(Q369&lt;0,O369&gt;0),O369,0)</f>
        <v>0</v>
      </c>
      <c r="X369" s="105">
        <f>IF(AND(Q369&gt;0,O369&gt;0),O369,0)</f>
        <v>0</v>
      </c>
      <c r="Y369" s="65"/>
      <c r="Z369" s="107">
        <f>_xll.BDH(C369,$Z$12,$D$1,$D$1)</f>
        <v>32213</v>
      </c>
      <c r="AA369" s="107">
        <f>IF(OR(OR(F369="#N/A N/A",F369="#N/A Real Time"),OR(Z369="#N/A N/A",Z369="#N/A Real Time")),0,  F369 - Z369)</f>
        <v>-463</v>
      </c>
      <c r="AB369" s="117">
        <f>IF(OR(Z369=0,Z369="#N/A N/A"),0,AA369 / Z369*100)</f>
        <v>-1.4373079191630709</v>
      </c>
      <c r="AC369" s="109">
        <v>57563</v>
      </c>
      <c r="AD369" s="110">
        <f>IF(D369 = D903,1,_xll.BDP(K369,$AD$12)*L369)</f>
        <v>17.77</v>
      </c>
      <c r="AE369" s="259">
        <f>AA369*AC369*T369/AD369 / AF903</f>
        <v>-4.5494255677102965E-5</v>
      </c>
      <c r="AF369" s="68"/>
      <c r="AG369" s="64"/>
      <c r="AH369" s="56"/>
    </row>
    <row r="370" spans="1:34" x14ac:dyDescent="0.2">
      <c r="B370">
        <v>22641</v>
      </c>
      <c r="C370" t="s">
        <v>1279</v>
      </c>
      <c r="D370" t="str">
        <f>_xll.BDP(C370,$D$12)</f>
        <v>ZAr</v>
      </c>
      <c r="E370" t="s">
        <v>1280</v>
      </c>
      <c r="F370" s="99">
        <f>_xll.BDP(C370,$F$12)</f>
        <v>18779</v>
      </c>
      <c r="G370" s="99">
        <f>_xll.BDP(C370,$G$12)</f>
        <v>18738</v>
      </c>
      <c r="H370" s="100">
        <f>IF(OR(OR(G370="#N/A N/A",G370="#N/A Real Time"),OR(F370="#N/A N/A",F370="#N/A Real Time")),0,  G370 - F370)</f>
        <v>-41</v>
      </c>
      <c r="I370" s="101">
        <f>IF(OR(F370=0,F370="#N/A N/A"),0,H370 / F370*100)</f>
        <v>-0.21832898450396721</v>
      </c>
      <c r="J370" s="102">
        <v>0</v>
      </c>
      <c r="K370" t="str">
        <f>CONCATENATE(D903,D370, " Curncy")</f>
        <v>EURZAr Curncy</v>
      </c>
      <c r="L370">
        <f>IF(D370 = D903,1,_xll.BDP(K370,$L$12))</f>
        <v>1</v>
      </c>
      <c r="M370" s="247">
        <f>IF(D370 = D903,1,_xll.BDP(K370,$M$12)*L370)</f>
        <v>17.834</v>
      </c>
      <c r="N370" s="104">
        <f>H370*J370*T370/M370</f>
        <v>0</v>
      </c>
      <c r="O370" s="253">
        <f>N370 / Y903</f>
        <v>0</v>
      </c>
      <c r="P370" s="140">
        <f>IF(OR(OR(J370=0,G370 = "#N/A N/A"),G370="#N/A Real Time"),0,G370*J370*T370/M370)</f>
        <v>0</v>
      </c>
      <c r="Q370" s="255">
        <f>P370 / Y903*100</f>
        <v>0</v>
      </c>
      <c r="R370" s="106">
        <f>IF(Q370&lt;0,Q370,0)</f>
        <v>0</v>
      </c>
      <c r="S370" s="255">
        <f>IF(Q370&gt;0,Q370,0)</f>
        <v>0</v>
      </c>
      <c r="T370">
        <f>IF(EXACT(D370,UPPER(D370)),1,0.01)/V370</f>
        <v>0.01</v>
      </c>
      <c r="U370">
        <v>0</v>
      </c>
      <c r="V370">
        <v>1</v>
      </c>
      <c r="W370" s="105">
        <f>IF(AND(Q370&lt;0,O370&gt;0),O370,0)</f>
        <v>0</v>
      </c>
      <c r="X370" s="105">
        <f>IF(AND(Q370&gt;0,O370&gt;0),O370,0)</f>
        <v>0</v>
      </c>
      <c r="Z370" s="107">
        <f>_xll.BDH(C370,$Z$12,$D$1,$D$1)</f>
        <v>18885</v>
      </c>
      <c r="AA370" s="107">
        <f>IF(OR(OR(F370="#N/A N/A",F370="#N/A Real Time"),OR(Z370="#N/A N/A",Z370="#N/A Real Time")),0,  F370 - Z370)</f>
        <v>-106</v>
      </c>
      <c r="AB370" s="117">
        <f>IF(OR(Z370=0,Z370="#N/A N/A"),0,AA370 / Z370*100)</f>
        <v>-0.56129203071220546</v>
      </c>
      <c r="AC370" s="109">
        <v>0</v>
      </c>
      <c r="AD370" s="110">
        <f>IF(D370 = D903,1,_xll.BDP(K370,$AD$12)*L370)</f>
        <v>17.77</v>
      </c>
      <c r="AE370" s="259">
        <f>AA370*AC370*T370/AD370 / AF903</f>
        <v>0</v>
      </c>
      <c r="AF370" s="111"/>
      <c r="AG370" s="64"/>
      <c r="AH370" s="56"/>
    </row>
    <row r="371" spans="1:34" x14ac:dyDescent="0.2">
      <c r="B371">
        <v>23878</v>
      </c>
      <c r="C371" t="s">
        <v>111</v>
      </c>
      <c r="D371" t="str">
        <f>_xll.BDP(C371,$D$12)</f>
        <v>ZAr</v>
      </c>
      <c r="E371" t="s">
        <v>348</v>
      </c>
      <c r="F371" s="99">
        <f>_xll.BDP(C371,$F$12)</f>
        <v>46581</v>
      </c>
      <c r="G371" s="99">
        <f>_xll.BDP(C371,$G$12)</f>
        <v>45805</v>
      </c>
      <c r="H371" s="100">
        <f>IF(OR(OR(G371="#N/A N/A",G371="#N/A Real Time"),OR(F371="#N/A N/A",F371="#N/A Real Time")),0,  G371 - F371)</f>
        <v>-776</v>
      </c>
      <c r="I371" s="101">
        <f>IF(OR(F371=0,F371="#N/A N/A"),0,H371 / F371*100)</f>
        <v>-1.6659152873489191</v>
      </c>
      <c r="J371" s="102">
        <v>0</v>
      </c>
      <c r="K371" t="str">
        <f>CONCATENATE(D903,D371, " Curncy")</f>
        <v>EURZAr Curncy</v>
      </c>
      <c r="L371">
        <f>IF(D371 = D903,1,_xll.BDP(K371,$L$12))</f>
        <v>1</v>
      </c>
      <c r="M371" s="247">
        <f>IF(D371 = D903,1,_xll.BDP(K371,$M$12)*L371)</f>
        <v>17.834</v>
      </c>
      <c r="N371" s="104">
        <f>H371*J371*T371/M371</f>
        <v>0</v>
      </c>
      <c r="O371" s="253">
        <f>N371 / Y903</f>
        <v>0</v>
      </c>
      <c r="P371" s="140">
        <f>IF(OR(OR(J371=0,G371 = "#N/A N/A"),G371="#N/A Real Time"),0,G371*J371*T371/M371)</f>
        <v>0</v>
      </c>
      <c r="Q371" s="255">
        <f>P371 / Y903*100</f>
        <v>0</v>
      </c>
      <c r="R371" s="106">
        <f>IF(Q371&lt;0,Q371,0)</f>
        <v>0</v>
      </c>
      <c r="S371" s="255">
        <f>IF(Q371&gt;0,Q371,0)</f>
        <v>0</v>
      </c>
      <c r="T371">
        <f>IF(EXACT(D371,UPPER(D371)),1,0.01)/V371</f>
        <v>0.01</v>
      </c>
      <c r="U371">
        <v>0</v>
      </c>
      <c r="V371">
        <v>1</v>
      </c>
      <c r="W371" s="105">
        <f>IF(AND(Q371&lt;0,O371&gt;0),O371,0)</f>
        <v>0</v>
      </c>
      <c r="X371" s="105">
        <f>IF(AND(Q371&gt;0,O371&gt;0),O371,0)</f>
        <v>0</v>
      </c>
      <c r="Y371" s="65"/>
      <c r="Z371" s="107">
        <f>_xll.BDH(C371,$Z$12,$D$1,$D$1)</f>
        <v>46375</v>
      </c>
      <c r="AA371" s="107">
        <f>IF(OR(OR(F371="#N/A N/A",F371="#N/A Real Time"),OR(Z371="#N/A N/A",Z371="#N/A Real Time")),0,  F371 - Z371)</f>
        <v>206</v>
      </c>
      <c r="AB371" s="117">
        <f>IF(OR(Z371=0,Z371="#N/A N/A"),0,AA371 / Z371*100)</f>
        <v>0.44420485175202157</v>
      </c>
      <c r="AC371" s="109">
        <v>0</v>
      </c>
      <c r="AD371" s="110">
        <f>IF(D371 = D903,1,_xll.BDP(K371,$AD$12)*L371)</f>
        <v>17.77</v>
      </c>
      <c r="AE371" s="259">
        <f>AA371*AC371*T371/AD371 / AF903</f>
        <v>0</v>
      </c>
      <c r="AF371" s="68"/>
      <c r="AG371" s="64"/>
      <c r="AH371" s="56"/>
    </row>
    <row r="372" spans="1:34" x14ac:dyDescent="0.2">
      <c r="B372">
        <v>19942</v>
      </c>
      <c r="C372" t="s">
        <v>1388</v>
      </c>
      <c r="D372" t="str">
        <f>_xll.BDP(C372,$D$12)</f>
        <v>ZAr</v>
      </c>
      <c r="E372" t="s">
        <v>1389</v>
      </c>
      <c r="F372" s="99">
        <f>_xll.BDP(C372,$F$12)</f>
        <v>4460</v>
      </c>
      <c r="G372" s="99">
        <f>_xll.BDP(C372,$G$12)</f>
        <v>4511</v>
      </c>
      <c r="H372" s="100">
        <f>IF(OR(OR(G372="#N/A N/A",G372="#N/A Real Time"),OR(F372="#N/A N/A",F372="#N/A Real Time")),0,  G372 - F372)</f>
        <v>51</v>
      </c>
      <c r="I372" s="101">
        <f>IF(OR(F372=0,F372="#N/A N/A"),0,H372 / F372*100)</f>
        <v>1.1434977578475336</v>
      </c>
      <c r="J372" s="102">
        <v>0</v>
      </c>
      <c r="K372" t="str">
        <f>CONCATENATE(D903,D372, " Curncy")</f>
        <v>EURZAr Curncy</v>
      </c>
      <c r="L372">
        <f>IF(D372 = D903,1,_xll.BDP(K372,$L$12))</f>
        <v>1</v>
      </c>
      <c r="M372" s="247">
        <f>IF(D372 = D903,1,_xll.BDP(K372,$M$12)*L372)</f>
        <v>17.834</v>
      </c>
      <c r="N372" s="104">
        <f>H372*J372*T372/M372</f>
        <v>0</v>
      </c>
      <c r="O372" s="253">
        <f>N372 / Y903</f>
        <v>0</v>
      </c>
      <c r="P372" s="140">
        <f>IF(OR(OR(J372=0,G372 = "#N/A N/A"),G372="#N/A Real Time"),0,G372*J372*T372/M372)</f>
        <v>0</v>
      </c>
      <c r="Q372" s="255">
        <f>P372 / Y903*100</f>
        <v>0</v>
      </c>
      <c r="R372" s="106">
        <f>IF(Q372&lt;0,Q372,0)</f>
        <v>0</v>
      </c>
      <c r="S372" s="255">
        <f>IF(Q372&gt;0,Q372,0)</f>
        <v>0</v>
      </c>
      <c r="T372">
        <f>IF(EXACT(D372,UPPER(D372)),1,0.01)/V372</f>
        <v>0.01</v>
      </c>
      <c r="U372">
        <v>0</v>
      </c>
      <c r="V372">
        <v>1</v>
      </c>
      <c r="W372" s="105">
        <f>IF(AND(Q372&lt;0,O372&gt;0),O372,0)</f>
        <v>0</v>
      </c>
      <c r="X372" s="105">
        <f>IF(AND(Q372&gt;0,O372&gt;0),O372,0)</f>
        <v>0</v>
      </c>
      <c r="Y372" s="65"/>
      <c r="Z372" s="107">
        <f>_xll.BDH(C372,$Z$12,$D$1,$D$1)</f>
        <v>4550</v>
      </c>
      <c r="AA372" s="107">
        <f>IF(OR(OR(F372="#N/A N/A",F372="#N/A Real Time"),OR(Z372="#N/A N/A",Z372="#N/A Real Time")),0,  F372 - Z372)</f>
        <v>-90</v>
      </c>
      <c r="AB372" s="117">
        <f>IF(OR(Z372=0,Z372="#N/A N/A"),0,AA372 / Z372*100)</f>
        <v>-1.9780219780219779</v>
      </c>
      <c r="AC372" s="109">
        <v>0</v>
      </c>
      <c r="AD372" s="110">
        <f>IF(D372 = D903,1,_xll.BDP(K372,$AD$12)*L372)</f>
        <v>17.77</v>
      </c>
      <c r="AE372" s="259">
        <f>AA372*AC372*T372/AD372 / AF903</f>
        <v>0</v>
      </c>
      <c r="AF372" s="68"/>
      <c r="AG372" s="64"/>
      <c r="AH372" s="56"/>
    </row>
    <row r="373" spans="1:34" x14ac:dyDescent="0.2">
      <c r="A373" s="158" t="s">
        <v>1475</v>
      </c>
      <c r="B373" s="158"/>
      <c r="C373" s="158"/>
      <c r="D373" s="158"/>
      <c r="E373" s="158" t="s">
        <v>110</v>
      </c>
      <c r="F373" s="159"/>
      <c r="G373" s="159"/>
      <c r="H373" s="160"/>
      <c r="I373" s="161"/>
      <c r="J373" s="162"/>
      <c r="K373" s="158"/>
      <c r="L373" s="158"/>
      <c r="M373" s="249"/>
      <c r="N373" s="163">
        <f t="shared" ref="N373:S373" si="198" xml:space="preserve"> SUM(N368:N372)</f>
        <v>-26919.110687450935</v>
      </c>
      <c r="O373" s="266">
        <f t="shared" si="198"/>
        <v>-8.2867341440601871E-5</v>
      </c>
      <c r="P373" s="164">
        <f t="shared" si="198"/>
        <v>997879.1678815746</v>
      </c>
      <c r="Q373" s="256">
        <f t="shared" si="198"/>
        <v>0.30718545899012567</v>
      </c>
      <c r="R373" s="244">
        <f t="shared" si="198"/>
        <v>0</v>
      </c>
      <c r="S373" s="256">
        <f t="shared" si="198"/>
        <v>0.30718545899012567</v>
      </c>
      <c r="T373" s="158"/>
      <c r="U373" s="158"/>
      <c r="V373" s="158"/>
      <c r="W373" s="245">
        <f xml:space="preserve"> SUM(W368:W372)</f>
        <v>0</v>
      </c>
      <c r="X373" s="245">
        <f xml:space="preserve"> SUM(X368:X372)</f>
        <v>0</v>
      </c>
      <c r="Y373" s="158"/>
      <c r="Z373" s="165"/>
      <c r="AA373" s="165"/>
      <c r="AB373" s="166"/>
      <c r="AC373" s="167"/>
      <c r="AD373" s="168"/>
      <c r="AE373" s="268">
        <f xml:space="preserve"> SUM(AE368:AE372)</f>
        <v>-4.5494255677102965E-5</v>
      </c>
      <c r="AF373" s="263"/>
      <c r="AG373" s="64"/>
      <c r="AH373" s="56"/>
    </row>
    <row r="374" spans="1:34" x14ac:dyDescent="0.2">
      <c r="A374" s="1"/>
      <c r="B374" s="27"/>
      <c r="C374" s="42"/>
      <c r="D374" s="1"/>
      <c r="E374" s="1"/>
      <c r="F374" s="77"/>
      <c r="G374" s="77"/>
      <c r="H374" s="32"/>
      <c r="I374" s="35"/>
      <c r="J374" s="19"/>
      <c r="K374" s="27"/>
      <c r="L374" s="27"/>
      <c r="M374" s="273"/>
      <c r="N374" s="83"/>
      <c r="O374" s="278"/>
      <c r="P374" s="83"/>
      <c r="Q374" s="283"/>
      <c r="R374" s="84"/>
      <c r="S374" s="286"/>
      <c r="T374" s="22"/>
      <c r="U374" s="1"/>
      <c r="V374" s="1"/>
      <c r="W374" s="85"/>
      <c r="X374" s="85"/>
      <c r="Y374" s="80"/>
      <c r="Z374" s="81"/>
      <c r="AA374" s="81"/>
      <c r="AB374" s="51"/>
      <c r="AC374" s="81"/>
      <c r="AD374" s="82"/>
      <c r="AE374" s="288"/>
      <c r="AF374" s="68"/>
      <c r="AG374" s="64"/>
      <c r="AH374" s="56"/>
    </row>
    <row r="375" spans="1:34" x14ac:dyDescent="0.2">
      <c r="A375" s="1"/>
      <c r="C375" t="s">
        <v>518</v>
      </c>
      <c r="D375" t="str">
        <f>_xll.BDP(C375,$D$12)</f>
        <v>EUR</v>
      </c>
      <c r="E375" t="str">
        <f>_xll.BDP(C375,$E$12)</f>
        <v>IBEX 35 INDX FUTR Dec22</v>
      </c>
      <c r="F375" s="99">
        <f>_xll.BDP(C375,$F$12)</f>
        <v>8416</v>
      </c>
      <c r="G375" s="99">
        <f>_xll.BDP(C375,$G$12)</f>
        <v>8331</v>
      </c>
      <c r="H375" s="100">
        <f t="shared" ref="H375:H390" si="199">IF(OR(OR(G375="#N/A N/A",G375="#N/A Real Time"),OR(F375="#N/A N/A",F375="#N/A Real Time")),0,  G375 - F375)</f>
        <v>-85</v>
      </c>
      <c r="I375" s="101">
        <f t="shared" ref="I375:I390" si="200">IF(OR(F375=0,F375="#N/A N/A"),0,H375 / F375*100)</f>
        <v>-1.0099809885931559</v>
      </c>
      <c r="J375" s="102">
        <v>0</v>
      </c>
      <c r="K375" t="str">
        <f>CONCATENATE(D903,D375, " Curncy")</f>
        <v>EUREUR Curncy</v>
      </c>
      <c r="L375">
        <f>IF(D375 = D903,1,_xll.BDP(K375,$L$12))</f>
        <v>1</v>
      </c>
      <c r="M375" s="247">
        <f>IF(D375 = D903,1,_xll.BDP(K375,$M$12)*L375)</f>
        <v>1</v>
      </c>
      <c r="N375" s="104">
        <f t="shared" ref="N375:N390" si="201">H375*J375*T375/M375</f>
        <v>0</v>
      </c>
      <c r="O375" s="253">
        <f>N375 / Y903</f>
        <v>0</v>
      </c>
      <c r="P375" s="140">
        <f t="shared" ref="P375:P390" si="202">IF(OR(OR(J375=0,G375 = "#N/A N/A"),G375="#N/A Real Time"),0,G375*J375*T375/M375)</f>
        <v>0</v>
      </c>
      <c r="Q375" s="255">
        <f>P375 / Y903*100</f>
        <v>0</v>
      </c>
      <c r="R375" s="106">
        <f t="shared" ref="R375:R390" si="203">IF(Q375&lt;0,Q375,0)</f>
        <v>0</v>
      </c>
      <c r="S375" s="255">
        <f t="shared" ref="S375:S390" si="204">IF(Q375&gt;0,Q375,0)</f>
        <v>0</v>
      </c>
      <c r="T375">
        <f t="shared" ref="T375:T390" si="205">IF(EXACT(D375,UPPER(D375)),1,0.01)/V375</f>
        <v>1</v>
      </c>
      <c r="U375">
        <v>3</v>
      </c>
      <c r="V375">
        <v>1</v>
      </c>
      <c r="W375" s="105">
        <f t="shared" ref="W375:W390" si="206">IF(AND(Q375&lt;0,O375&gt;0),O375,0)</f>
        <v>0</v>
      </c>
      <c r="X375" s="105">
        <f t="shared" ref="X375:X390" si="207">IF(AND(Q375&gt;0,O375&gt;0),O375,0)</f>
        <v>0</v>
      </c>
      <c r="Y375" s="80"/>
      <c r="Z375" s="107">
        <f>_xll.BDH(C375,$Z$12,$D$1,$D$1)</f>
        <v>8386.7999999999993</v>
      </c>
      <c r="AA375" s="107">
        <f t="shared" ref="AA375:AA390" si="208">IF(OR(OR(F375="#N/A N/A",F375="#N/A Real Time"),OR(Z375="#N/A N/A",Z375="#N/A Real Time")),0,  F375 - Z375)</f>
        <v>29.200000000000728</v>
      </c>
      <c r="AB375" s="117">
        <f t="shared" ref="AB375:AB390" si="209">IF(OR(Z375=0,Z375="#N/A N/A"),0,AA375 / Z375*100)</f>
        <v>0.34816616587972449</v>
      </c>
      <c r="AC375" s="109">
        <v>0</v>
      </c>
      <c r="AD375" s="110">
        <f>IF(D375 = D903,1,_xll.BDP(K375,$AD$12)*L375)</f>
        <v>1</v>
      </c>
      <c r="AE375" s="259">
        <f>AA375*AC375*T375/AD375 / AF903</f>
        <v>0</v>
      </c>
      <c r="AF375" s="68"/>
      <c r="AG375" s="64"/>
      <c r="AH375" s="56"/>
    </row>
    <row r="376" spans="1:34" x14ac:dyDescent="0.2">
      <c r="A376" s="1"/>
      <c r="B376">
        <v>78</v>
      </c>
      <c r="C376" t="s">
        <v>507</v>
      </c>
      <c r="D376" t="str">
        <f>_xll.BDP(C376,$D$12)</f>
        <v>EUR</v>
      </c>
      <c r="E376" t="s">
        <v>1108</v>
      </c>
      <c r="F376" s="99">
        <f>_xll.BDP(C376,$F$12)</f>
        <v>9.3239999999999998</v>
      </c>
      <c r="G376" s="99">
        <f>_xll.BDP(C376,$G$12)</f>
        <v>9.1660000000000004</v>
      </c>
      <c r="H376" s="100">
        <f t="shared" si="199"/>
        <v>-0.15799999999999947</v>
      </c>
      <c r="I376" s="101">
        <f t="shared" si="200"/>
        <v>-1.6945516945516887</v>
      </c>
      <c r="J376" s="102">
        <v>0</v>
      </c>
      <c r="K376" t="str">
        <f>CONCATENATE(D903,D376, " Curncy")</f>
        <v>EUREUR Curncy</v>
      </c>
      <c r="L376">
        <f>IF(D376 = D903,1,_xll.BDP(K376,$L$12))</f>
        <v>1</v>
      </c>
      <c r="M376" s="247">
        <f>IF(D376 = D903,1,_xll.BDP(K376,$M$12)*L376)</f>
        <v>1</v>
      </c>
      <c r="N376" s="104">
        <f t="shared" si="201"/>
        <v>0</v>
      </c>
      <c r="O376" s="253">
        <f>N376 / Y903</f>
        <v>0</v>
      </c>
      <c r="P376" s="140">
        <f t="shared" si="202"/>
        <v>0</v>
      </c>
      <c r="Q376" s="255">
        <f>P376 / Y903*100</f>
        <v>0</v>
      </c>
      <c r="R376" s="106">
        <f t="shared" si="203"/>
        <v>0</v>
      </c>
      <c r="S376" s="255">
        <f t="shared" si="204"/>
        <v>0</v>
      </c>
      <c r="T376">
        <f t="shared" si="205"/>
        <v>1</v>
      </c>
      <c r="U376">
        <v>0</v>
      </c>
      <c r="V376">
        <v>1</v>
      </c>
      <c r="W376" s="105">
        <f t="shared" si="206"/>
        <v>0</v>
      </c>
      <c r="X376" s="105">
        <f t="shared" si="207"/>
        <v>0</v>
      </c>
      <c r="Y376" s="80"/>
      <c r="Z376" s="107">
        <f>_xll.BDH(C376,$Z$12,$D$1,$D$1)</f>
        <v>9.3360000000000003</v>
      </c>
      <c r="AA376" s="107">
        <f t="shared" si="208"/>
        <v>-1.2000000000000455E-2</v>
      </c>
      <c r="AB376" s="117">
        <f t="shared" si="209"/>
        <v>-0.12853470437018483</v>
      </c>
      <c r="AC376" s="109">
        <v>0</v>
      </c>
      <c r="AD376" s="110">
        <f>IF(D376 = D903,1,_xll.BDP(K376,$AD$12)*L376)</f>
        <v>1</v>
      </c>
      <c r="AE376" s="259">
        <f>AA376*AC376*T376/AD376 / AF903</f>
        <v>0</v>
      </c>
      <c r="AF376" s="68"/>
      <c r="AG376" s="64"/>
      <c r="AH376" s="56"/>
    </row>
    <row r="377" spans="1:34" x14ac:dyDescent="0.2">
      <c r="A377" s="1"/>
      <c r="B377">
        <v>2799</v>
      </c>
      <c r="C377" t="s">
        <v>508</v>
      </c>
      <c r="D377" t="str">
        <f>_xll.BDP(C377,$D$12)</f>
        <v>EUR</v>
      </c>
      <c r="E377" t="s">
        <v>523</v>
      </c>
      <c r="F377" s="99">
        <f>_xll.BDP(C377,$F$12)</f>
        <v>51.78</v>
      </c>
      <c r="G377" s="99">
        <f>_xll.BDP(C377,$G$12)</f>
        <v>51.12</v>
      </c>
      <c r="H377" s="100">
        <f t="shared" si="199"/>
        <v>-0.66000000000000369</v>
      </c>
      <c r="I377" s="101">
        <f t="shared" si="200"/>
        <v>-1.2746234067207487</v>
      </c>
      <c r="J377" s="102">
        <v>0</v>
      </c>
      <c r="K377" t="str">
        <f>CONCATENATE(D903,D377, " Curncy")</f>
        <v>EUREUR Curncy</v>
      </c>
      <c r="L377">
        <f>IF(D377 = D903,1,_xll.BDP(K377,$L$12))</f>
        <v>1</v>
      </c>
      <c r="M377" s="247">
        <f>IF(D377 = D903,1,_xll.BDP(K377,$M$12)*L377)</f>
        <v>1</v>
      </c>
      <c r="N377" s="104">
        <f t="shared" si="201"/>
        <v>0</v>
      </c>
      <c r="O377" s="253">
        <f>N377 / Y903</f>
        <v>0</v>
      </c>
      <c r="P377" s="140">
        <f t="shared" si="202"/>
        <v>0</v>
      </c>
      <c r="Q377" s="255">
        <f>P377 / Y903*100</f>
        <v>0</v>
      </c>
      <c r="R377" s="106">
        <f t="shared" si="203"/>
        <v>0</v>
      </c>
      <c r="S377" s="255">
        <f t="shared" si="204"/>
        <v>0</v>
      </c>
      <c r="T377">
        <f t="shared" si="205"/>
        <v>1</v>
      </c>
      <c r="U377">
        <v>0</v>
      </c>
      <c r="V377">
        <v>1</v>
      </c>
      <c r="W377" s="105">
        <f t="shared" si="206"/>
        <v>0</v>
      </c>
      <c r="X377" s="105">
        <f t="shared" si="207"/>
        <v>0</v>
      </c>
      <c r="Y377" s="80"/>
      <c r="Z377" s="107">
        <f>_xll.BDH(C377,$Z$12,$D$1,$D$1)</f>
        <v>51.22</v>
      </c>
      <c r="AA377" s="107">
        <f t="shared" si="208"/>
        <v>0.56000000000000227</v>
      </c>
      <c r="AB377" s="117">
        <f t="shared" si="209"/>
        <v>1.0933229207340927</v>
      </c>
      <c r="AC377" s="109">
        <v>0</v>
      </c>
      <c r="AD377" s="110">
        <f>IF(D377 = D903,1,_xll.BDP(K377,$AD$12)*L377)</f>
        <v>1</v>
      </c>
      <c r="AE377" s="259">
        <f>AA377*AC377*T377/AD377 / AF903</f>
        <v>0</v>
      </c>
      <c r="AF377" s="68"/>
      <c r="AG377" s="64"/>
      <c r="AH377" s="56"/>
    </row>
    <row r="378" spans="1:34" x14ac:dyDescent="0.2">
      <c r="A378" s="1"/>
      <c r="B378">
        <v>2337</v>
      </c>
      <c r="C378" t="s">
        <v>511</v>
      </c>
      <c r="D378" t="str">
        <f>_xll.BDP(C378,$D$12)</f>
        <v>EUR</v>
      </c>
      <c r="E378" t="s">
        <v>527</v>
      </c>
      <c r="F378" s="99">
        <f>_xll.BDP(C378,$F$12)</f>
        <v>5.641</v>
      </c>
      <c r="G378" s="99">
        <f>_xll.BDP(C378,$G$12)</f>
        <v>5.5609999999999999</v>
      </c>
      <c r="H378" s="100">
        <f t="shared" si="199"/>
        <v>-8.0000000000000071E-2</v>
      </c>
      <c r="I378" s="101">
        <f t="shared" si="200"/>
        <v>-1.4181882644921124</v>
      </c>
      <c r="J378" s="102">
        <v>0</v>
      </c>
      <c r="K378" t="str">
        <f>CONCATENATE(D903,D378, " Curncy")</f>
        <v>EUREUR Curncy</v>
      </c>
      <c r="L378">
        <f>IF(D378 = D903,1,_xll.BDP(K378,$L$12))</f>
        <v>1</v>
      </c>
      <c r="M378" s="247">
        <f>IF(D378 = D903,1,_xll.BDP(K378,$M$12)*L378)</f>
        <v>1</v>
      </c>
      <c r="N378" s="104">
        <f t="shared" si="201"/>
        <v>0</v>
      </c>
      <c r="O378" s="253">
        <f>N378 / Y903</f>
        <v>0</v>
      </c>
      <c r="P378" s="140">
        <f t="shared" si="202"/>
        <v>0</v>
      </c>
      <c r="Q378" s="255">
        <f>P378 / Y903*100</f>
        <v>0</v>
      </c>
      <c r="R378" s="106">
        <f t="shared" si="203"/>
        <v>0</v>
      </c>
      <c r="S378" s="255">
        <f t="shared" si="204"/>
        <v>0</v>
      </c>
      <c r="T378">
        <f t="shared" si="205"/>
        <v>1</v>
      </c>
      <c r="U378">
        <v>0</v>
      </c>
      <c r="V378">
        <v>1</v>
      </c>
      <c r="W378" s="105">
        <f t="shared" si="206"/>
        <v>0</v>
      </c>
      <c r="X378" s="105">
        <f t="shared" si="207"/>
        <v>0</v>
      </c>
      <c r="Y378" s="80"/>
      <c r="Z378" s="107">
        <f>_xll.BDH(C378,$Z$12,$D$1,$D$1)</f>
        <v>5.58</v>
      </c>
      <c r="AA378" s="107">
        <f t="shared" si="208"/>
        <v>6.0999999999999943E-2</v>
      </c>
      <c r="AB378" s="117">
        <f t="shared" si="209"/>
        <v>1.093189964157705</v>
      </c>
      <c r="AC378" s="109">
        <v>0</v>
      </c>
      <c r="AD378" s="110">
        <f>IF(D378 = D903,1,_xll.BDP(K378,$AD$12)*L378)</f>
        <v>1</v>
      </c>
      <c r="AE378" s="259">
        <f>AA378*AC378*T378/AD378 / AF903</f>
        <v>0</v>
      </c>
      <c r="AF378" s="68"/>
      <c r="AG378" s="64"/>
      <c r="AH378" s="56"/>
    </row>
    <row r="379" spans="1:34" x14ac:dyDescent="0.2">
      <c r="A379" s="1"/>
      <c r="B379">
        <v>4284</v>
      </c>
      <c r="C379" t="s">
        <v>512</v>
      </c>
      <c r="D379" t="str">
        <f>_xll.BDP(C379,$D$12)</f>
        <v>EUR</v>
      </c>
      <c r="E379" t="s">
        <v>528</v>
      </c>
      <c r="F379" s="99">
        <f>_xll.BDP(C379,$F$12)</f>
        <v>0.87639999999999996</v>
      </c>
      <c r="G379" s="99">
        <f>_xll.BDP(C379,$G$12)</f>
        <v>0.871</v>
      </c>
      <c r="H379" s="100">
        <f t="shared" si="199"/>
        <v>-5.3999999999999604E-3</v>
      </c>
      <c r="I379" s="101">
        <f t="shared" si="200"/>
        <v>-0.61615700593335931</v>
      </c>
      <c r="J379" s="102">
        <v>0</v>
      </c>
      <c r="K379" t="str">
        <f>CONCATENATE(D903,D379, " Curncy")</f>
        <v>EUREUR Curncy</v>
      </c>
      <c r="L379">
        <f>IF(D379 = D903,1,_xll.BDP(K379,$L$12))</f>
        <v>1</v>
      </c>
      <c r="M379" s="247">
        <f>IF(D379 = D903,1,_xll.BDP(K379,$M$12)*L379)</f>
        <v>1</v>
      </c>
      <c r="N379" s="104">
        <f t="shared" si="201"/>
        <v>0</v>
      </c>
      <c r="O379" s="253">
        <f>N379 / Y903</f>
        <v>0</v>
      </c>
      <c r="P379" s="140">
        <f t="shared" si="202"/>
        <v>0</v>
      </c>
      <c r="Q379" s="255">
        <f>P379 / Y903*100</f>
        <v>0</v>
      </c>
      <c r="R379" s="106">
        <f t="shared" si="203"/>
        <v>0</v>
      </c>
      <c r="S379" s="255">
        <f t="shared" si="204"/>
        <v>0</v>
      </c>
      <c r="T379">
        <f t="shared" si="205"/>
        <v>1</v>
      </c>
      <c r="U379">
        <v>0</v>
      </c>
      <c r="V379">
        <v>1</v>
      </c>
      <c r="W379" s="105">
        <f t="shared" si="206"/>
        <v>0</v>
      </c>
      <c r="X379" s="105">
        <f t="shared" si="207"/>
        <v>0</v>
      </c>
      <c r="Y379" s="80"/>
      <c r="Z379" s="107">
        <f>_xll.BDH(C379,$Z$12,$D$1,$D$1)</f>
        <v>0.86599999999999999</v>
      </c>
      <c r="AA379" s="107">
        <f t="shared" si="208"/>
        <v>1.0399999999999965E-2</v>
      </c>
      <c r="AB379" s="117">
        <f t="shared" si="209"/>
        <v>1.2009237875288643</v>
      </c>
      <c r="AC379" s="109">
        <v>0</v>
      </c>
      <c r="AD379" s="110">
        <f>IF(D379 = D903,1,_xll.BDP(K379,$AD$12)*L379)</f>
        <v>1</v>
      </c>
      <c r="AE379" s="259">
        <f>AA379*AC379*T379/AD379 / AF903</f>
        <v>0</v>
      </c>
      <c r="AF379" s="68"/>
      <c r="AG379" s="64"/>
      <c r="AH379" s="56"/>
    </row>
    <row r="380" spans="1:34" x14ac:dyDescent="0.2">
      <c r="A380" s="1"/>
      <c r="B380">
        <v>104</v>
      </c>
      <c r="C380" t="s">
        <v>510</v>
      </c>
      <c r="D380" t="str">
        <f>_xll.BDP(C380,$D$12)</f>
        <v>EUR</v>
      </c>
      <c r="E380" t="s">
        <v>526</v>
      </c>
      <c r="F380" s="99">
        <f>_xll.BDP(C380,$F$12)</f>
        <v>2.8334999999999999</v>
      </c>
      <c r="G380" s="99">
        <f>_xll.BDP(C380,$G$12)</f>
        <v>2.8109999999999999</v>
      </c>
      <c r="H380" s="100">
        <f t="shared" si="199"/>
        <v>-2.2499999999999964E-2</v>
      </c>
      <c r="I380" s="101">
        <f t="shared" si="200"/>
        <v>-0.79407093700370446</v>
      </c>
      <c r="J380" s="102">
        <v>0</v>
      </c>
      <c r="K380" t="str">
        <f>CONCATENATE(D903,D380, " Curncy")</f>
        <v>EUREUR Curncy</v>
      </c>
      <c r="L380">
        <f>IF(D380 = D903,1,_xll.BDP(K380,$L$12))</f>
        <v>1</v>
      </c>
      <c r="M380" s="247">
        <f>IF(D380 = D903,1,_xll.BDP(K380,$M$12)*L380)</f>
        <v>1</v>
      </c>
      <c r="N380" s="104">
        <f t="shared" si="201"/>
        <v>0</v>
      </c>
      <c r="O380" s="253">
        <f>N380 / Y903</f>
        <v>0</v>
      </c>
      <c r="P380" s="140">
        <f t="shared" si="202"/>
        <v>0</v>
      </c>
      <c r="Q380" s="255">
        <f>P380 / Y903*100</f>
        <v>0</v>
      </c>
      <c r="R380" s="106">
        <f t="shared" si="203"/>
        <v>0</v>
      </c>
      <c r="S380" s="255">
        <f t="shared" si="204"/>
        <v>0</v>
      </c>
      <c r="T380">
        <f t="shared" si="205"/>
        <v>1</v>
      </c>
      <c r="U380">
        <v>0</v>
      </c>
      <c r="V380">
        <v>1</v>
      </c>
      <c r="W380" s="105">
        <f t="shared" si="206"/>
        <v>0</v>
      </c>
      <c r="X380" s="105">
        <f t="shared" si="207"/>
        <v>0</v>
      </c>
      <c r="Y380" s="80"/>
      <c r="Z380" s="107">
        <f>_xll.BDH(C380,$Z$12,$D$1,$D$1)</f>
        <v>2.7854999999999999</v>
      </c>
      <c r="AA380" s="107">
        <f t="shared" si="208"/>
        <v>4.8000000000000043E-2</v>
      </c>
      <c r="AB380" s="117">
        <f t="shared" si="209"/>
        <v>1.7232094776521287</v>
      </c>
      <c r="AC380" s="109">
        <v>0</v>
      </c>
      <c r="AD380" s="110">
        <f>IF(D380 = D903,1,_xll.BDP(K380,$AD$12)*L380)</f>
        <v>1</v>
      </c>
      <c r="AE380" s="259">
        <f>AA380*AC380*T380/AD380 / AF903</f>
        <v>0</v>
      </c>
      <c r="AF380" s="68"/>
      <c r="AG380" s="64"/>
      <c r="AH380" s="56"/>
    </row>
    <row r="381" spans="1:34" x14ac:dyDescent="0.2">
      <c r="A381" s="1"/>
      <c r="B381">
        <v>12083</v>
      </c>
      <c r="C381" t="s">
        <v>513</v>
      </c>
      <c r="D381" t="str">
        <f>_xll.BDP(C381,$D$12)</f>
        <v>EUR</v>
      </c>
      <c r="E381" t="s">
        <v>529</v>
      </c>
      <c r="F381" s="99">
        <f>_xll.BDP(C381,$F$12)</f>
        <v>3.5760000000000001</v>
      </c>
      <c r="G381" s="99">
        <f>_xll.BDP(C381,$G$12)</f>
        <v>3.5430000000000001</v>
      </c>
      <c r="H381" s="100">
        <f t="shared" si="199"/>
        <v>-3.2999999999999918E-2</v>
      </c>
      <c r="I381" s="101">
        <f t="shared" si="200"/>
        <v>-0.92281879194630634</v>
      </c>
      <c r="J381" s="102">
        <v>0</v>
      </c>
      <c r="K381" t="str">
        <f>CONCATENATE(D903,D381, " Curncy")</f>
        <v>EUREUR Curncy</v>
      </c>
      <c r="L381">
        <f>IF(D381 = D903,1,_xll.BDP(K381,$L$12))</f>
        <v>1</v>
      </c>
      <c r="M381" s="247">
        <f>IF(D381 = D903,1,_xll.BDP(K381,$M$12)*L381)</f>
        <v>1</v>
      </c>
      <c r="N381" s="104">
        <f t="shared" si="201"/>
        <v>0</v>
      </c>
      <c r="O381" s="253">
        <f>N381 / Y903</f>
        <v>0</v>
      </c>
      <c r="P381" s="140">
        <f t="shared" si="202"/>
        <v>0</v>
      </c>
      <c r="Q381" s="255">
        <f>P381 / Y903*100</f>
        <v>0</v>
      </c>
      <c r="R381" s="106">
        <f t="shared" si="203"/>
        <v>0</v>
      </c>
      <c r="S381" s="255">
        <f t="shared" si="204"/>
        <v>0</v>
      </c>
      <c r="T381">
        <f t="shared" si="205"/>
        <v>1</v>
      </c>
      <c r="U381">
        <v>0</v>
      </c>
      <c r="V381">
        <v>1</v>
      </c>
      <c r="W381" s="105">
        <f t="shared" si="206"/>
        <v>0</v>
      </c>
      <c r="X381" s="105">
        <f t="shared" si="207"/>
        <v>0</v>
      </c>
      <c r="Y381" s="80"/>
      <c r="Z381" s="107">
        <f>_xll.BDH(C381,$Z$12,$D$1,$D$1)</f>
        <v>3.5510000000000002</v>
      </c>
      <c r="AA381" s="107">
        <f t="shared" si="208"/>
        <v>2.4999999999999911E-2</v>
      </c>
      <c r="AB381" s="117">
        <f t="shared" si="209"/>
        <v>0.70402703463812755</v>
      </c>
      <c r="AC381" s="109">
        <v>0</v>
      </c>
      <c r="AD381" s="110">
        <f>IF(D381 = D903,1,_xll.BDP(K381,$AD$12)*L381)</f>
        <v>1</v>
      </c>
      <c r="AE381" s="259">
        <f>AA381*AC381*T381/AD381 / AF903</f>
        <v>0</v>
      </c>
      <c r="AF381" s="68"/>
      <c r="AG381" s="64"/>
      <c r="AH381" s="56"/>
    </row>
    <row r="382" spans="1:34" ht="12" customHeight="1" x14ac:dyDescent="0.2">
      <c r="B382">
        <v>2099</v>
      </c>
      <c r="C382" t="s">
        <v>1682</v>
      </c>
      <c r="D382" t="str">
        <f>_xll.BDP(C382,$D$12)</f>
        <v>EUR</v>
      </c>
      <c r="E382" t="s">
        <v>1683</v>
      </c>
      <c r="F382" s="99">
        <f>_xll.BDP(C382,$F$12)</f>
        <v>15.22</v>
      </c>
      <c r="G382" s="99">
        <f>_xll.BDP(C382,$G$12)</f>
        <v>15.12</v>
      </c>
      <c r="H382" s="100">
        <f t="shared" si="199"/>
        <v>-0.10000000000000142</v>
      </c>
      <c r="I382" s="101">
        <f t="shared" si="200"/>
        <v>-0.65703022339028527</v>
      </c>
      <c r="J382" s="102">
        <v>123662</v>
      </c>
      <c r="K382" t="str">
        <f>CONCATENATE(D903,D382, " Curncy")</f>
        <v>EUREUR Curncy</v>
      </c>
      <c r="L382">
        <f>IF(D382 = D903,1,_xll.BDP(K382,$L$12))</f>
        <v>1</v>
      </c>
      <c r="M382" s="247">
        <f>IF(D382 = D903,1,_xll.BDP(K382,$M$12)*L382)</f>
        <v>1</v>
      </c>
      <c r="N382" s="104">
        <f t="shared" si="201"/>
        <v>-12366.200000000175</v>
      </c>
      <c r="O382" s="253">
        <f>N382 / Y903</f>
        <v>-3.8067903862830881E-5</v>
      </c>
      <c r="P382" s="140">
        <f t="shared" si="202"/>
        <v>1869769.44</v>
      </c>
      <c r="Q382" s="255">
        <f>P382 / Y903*100</f>
        <v>0.57558670640599474</v>
      </c>
      <c r="R382" s="106">
        <f t="shared" si="203"/>
        <v>0</v>
      </c>
      <c r="S382" s="255">
        <f t="shared" si="204"/>
        <v>0.57558670640599474</v>
      </c>
      <c r="T382">
        <f t="shared" si="205"/>
        <v>1</v>
      </c>
      <c r="U382">
        <v>0</v>
      </c>
      <c r="V382">
        <v>1</v>
      </c>
      <c r="W382" s="105">
        <f t="shared" si="206"/>
        <v>0</v>
      </c>
      <c r="X382" s="105">
        <f t="shared" si="207"/>
        <v>0</v>
      </c>
      <c r="Z382" s="107">
        <f>_xll.BDH(C382,$Z$12,$D$1,$D$1)</f>
        <v>15.08</v>
      </c>
      <c r="AA382" s="107">
        <f t="shared" si="208"/>
        <v>0.14000000000000057</v>
      </c>
      <c r="AB382" s="117">
        <f t="shared" si="209"/>
        <v>0.9283819628647253</v>
      </c>
      <c r="AC382" s="109">
        <v>123662</v>
      </c>
      <c r="AD382" s="110">
        <f>IF(D382 = D903,1,_xll.BDP(K382,$AD$12)*L382)</f>
        <v>1</v>
      </c>
      <c r="AE382" s="259">
        <f>AA382*AC382*T382/AD382 / AF903</f>
        <v>5.2515062017238812E-5</v>
      </c>
      <c r="AF382" s="111"/>
      <c r="AG382" s="64"/>
      <c r="AH382" s="56"/>
    </row>
    <row r="383" spans="1:34" x14ac:dyDescent="0.2">
      <c r="A383" s="1"/>
      <c r="B383">
        <v>6282</v>
      </c>
      <c r="C383" t="s">
        <v>515</v>
      </c>
      <c r="D383" t="str">
        <f>_xll.BDP(C383,$D$12)</f>
        <v>EUR</v>
      </c>
      <c r="E383" t="s">
        <v>531</v>
      </c>
      <c r="F383" s="99">
        <f>_xll.BDP(C383,$F$12)</f>
        <v>17.93</v>
      </c>
      <c r="G383" s="99">
        <f>_xll.BDP(C383,$G$12)</f>
        <v>17.695</v>
      </c>
      <c r="H383" s="100">
        <f t="shared" si="199"/>
        <v>-0.23499999999999943</v>
      </c>
      <c r="I383" s="101">
        <f t="shared" si="200"/>
        <v>-1.3106525376463996</v>
      </c>
      <c r="J383" s="102">
        <v>0</v>
      </c>
      <c r="K383" t="str">
        <f>CONCATENATE(D903,D383, " Curncy")</f>
        <v>EUREUR Curncy</v>
      </c>
      <c r="L383">
        <f>IF(D383 = D903,1,_xll.BDP(K383,$L$12))</f>
        <v>1</v>
      </c>
      <c r="M383" s="247">
        <f>IF(D383 = D903,1,_xll.BDP(K383,$M$12)*L383)</f>
        <v>1</v>
      </c>
      <c r="N383" s="104">
        <f t="shared" si="201"/>
        <v>0</v>
      </c>
      <c r="O383" s="253">
        <f>N383 / Y903</f>
        <v>0</v>
      </c>
      <c r="P383" s="140">
        <f t="shared" si="202"/>
        <v>0</v>
      </c>
      <c r="Q383" s="255">
        <f>P383 / Y903*100</f>
        <v>0</v>
      </c>
      <c r="R383" s="106">
        <f t="shared" si="203"/>
        <v>0</v>
      </c>
      <c r="S383" s="255">
        <f t="shared" si="204"/>
        <v>0</v>
      </c>
      <c r="T383">
        <f t="shared" si="205"/>
        <v>1</v>
      </c>
      <c r="U383">
        <v>0</v>
      </c>
      <c r="V383">
        <v>1</v>
      </c>
      <c r="W383" s="105">
        <f t="shared" si="206"/>
        <v>0</v>
      </c>
      <c r="X383" s="105">
        <f t="shared" si="207"/>
        <v>0</v>
      </c>
      <c r="Y383" s="80"/>
      <c r="Z383" s="107">
        <f>_xll.BDH(C383,$Z$12,$D$1,$D$1)</f>
        <v>18.204999999999998</v>
      </c>
      <c r="AA383" s="107">
        <f t="shared" si="208"/>
        <v>-0.27499999999999858</v>
      </c>
      <c r="AB383" s="117">
        <f t="shared" si="209"/>
        <v>-1.5105740181268805</v>
      </c>
      <c r="AC383" s="109">
        <v>0</v>
      </c>
      <c r="AD383" s="110">
        <f>IF(D383 = D903,1,_xll.BDP(K383,$AD$12)*L383)</f>
        <v>1</v>
      </c>
      <c r="AE383" s="259">
        <f>AA383*AC383*T383/AD383 / AF903</f>
        <v>0</v>
      </c>
      <c r="AF383" s="68"/>
      <c r="AG383" s="64"/>
      <c r="AH383" s="56"/>
    </row>
    <row r="384" spans="1:34" x14ac:dyDescent="0.2">
      <c r="A384" s="1"/>
      <c r="B384">
        <v>3929</v>
      </c>
      <c r="C384" t="s">
        <v>517</v>
      </c>
      <c r="D384" t="str">
        <f>_xll.BDP(C384,$D$12)</f>
        <v>EUR</v>
      </c>
      <c r="E384" t="s">
        <v>533</v>
      </c>
      <c r="F384" s="99">
        <f>_xll.BDP(C384,$F$12)</f>
        <v>9.9949999999999992</v>
      </c>
      <c r="G384" s="99">
        <f>_xll.BDP(C384,$G$12)</f>
        <v>9.94</v>
      </c>
      <c r="H384" s="100">
        <f t="shared" si="199"/>
        <v>-5.4999999999999716E-2</v>
      </c>
      <c r="I384" s="101">
        <f t="shared" si="200"/>
        <v>-0.55027513756878166</v>
      </c>
      <c r="J384" s="102">
        <v>0</v>
      </c>
      <c r="K384" t="str">
        <f>CONCATENATE(D903,D384, " Curncy")</f>
        <v>EUREUR Curncy</v>
      </c>
      <c r="L384">
        <f>IF(D384 = D903,1,_xll.BDP(K384,$L$12))</f>
        <v>1</v>
      </c>
      <c r="M384" s="247">
        <f>IF(D384 = D903,1,_xll.BDP(K384,$M$12)*L384)</f>
        <v>1</v>
      </c>
      <c r="N384" s="104">
        <f t="shared" si="201"/>
        <v>0</v>
      </c>
      <c r="O384" s="253">
        <f>N384 / Y903</f>
        <v>0</v>
      </c>
      <c r="P384" s="140">
        <f t="shared" si="202"/>
        <v>0</v>
      </c>
      <c r="Q384" s="255">
        <f>P384 / Y903*100</f>
        <v>0</v>
      </c>
      <c r="R384" s="106">
        <f t="shared" si="203"/>
        <v>0</v>
      </c>
      <c r="S384" s="255">
        <f t="shared" si="204"/>
        <v>0</v>
      </c>
      <c r="T384">
        <f t="shared" si="205"/>
        <v>1</v>
      </c>
      <c r="U384">
        <v>0</v>
      </c>
      <c r="V384">
        <v>1</v>
      </c>
      <c r="W384" s="105">
        <f t="shared" si="206"/>
        <v>0</v>
      </c>
      <c r="X384" s="105">
        <f t="shared" si="207"/>
        <v>0</v>
      </c>
      <c r="Y384" s="80"/>
      <c r="Z384" s="107">
        <f>_xll.BDH(C384,$Z$12,$D$1,$D$1)</f>
        <v>9.9600000000000009</v>
      </c>
      <c r="AA384" s="107">
        <f t="shared" si="208"/>
        <v>3.4999999999998366E-2</v>
      </c>
      <c r="AB384" s="117">
        <f t="shared" si="209"/>
        <v>0.35140562248994339</v>
      </c>
      <c r="AC384" s="109">
        <v>0</v>
      </c>
      <c r="AD384" s="110">
        <f>IF(D384 = D903,1,_xll.BDP(K384,$AD$12)*L384)</f>
        <v>1</v>
      </c>
      <c r="AE384" s="259">
        <f>AA384*AC384*T384/AD384 / AF903</f>
        <v>0</v>
      </c>
      <c r="AF384" s="68"/>
      <c r="AG384" s="64"/>
      <c r="AH384" s="56"/>
    </row>
    <row r="385" spans="1:34" x14ac:dyDescent="0.2">
      <c r="A385" s="1"/>
      <c r="B385">
        <v>2395</v>
      </c>
      <c r="C385" t="s">
        <v>516</v>
      </c>
      <c r="D385" t="str">
        <f>_xll.BDP(C385,$D$12)</f>
        <v>EUR</v>
      </c>
      <c r="E385" t="s">
        <v>532</v>
      </c>
      <c r="F385" s="99">
        <f>_xll.BDP(C385,$F$12)</f>
        <v>24.96</v>
      </c>
      <c r="G385" s="99">
        <f>_xll.BDP(C385,$G$12)</f>
        <v>24.69</v>
      </c>
      <c r="H385" s="100">
        <f t="shared" si="199"/>
        <v>-0.26999999999999957</v>
      </c>
      <c r="I385" s="101">
        <f t="shared" si="200"/>
        <v>-1.0817307692307674</v>
      </c>
      <c r="J385" s="102">
        <v>0</v>
      </c>
      <c r="K385" t="str">
        <f>CONCATENATE(D903,D385, " Curncy")</f>
        <v>EUREUR Curncy</v>
      </c>
      <c r="L385">
        <f>IF(D385 = D903,1,_xll.BDP(K385,$L$12))</f>
        <v>1</v>
      </c>
      <c r="M385" s="247">
        <f>IF(D385 = D903,1,_xll.BDP(K385,$M$12)*L385)</f>
        <v>1</v>
      </c>
      <c r="N385" s="104">
        <f t="shared" si="201"/>
        <v>0</v>
      </c>
      <c r="O385" s="253">
        <f>N385 / Y903</f>
        <v>0</v>
      </c>
      <c r="P385" s="140">
        <f t="shared" si="202"/>
        <v>0</v>
      </c>
      <c r="Q385" s="255">
        <f>P385 / Y903*100</f>
        <v>0</v>
      </c>
      <c r="R385" s="106">
        <f t="shared" si="203"/>
        <v>0</v>
      </c>
      <c r="S385" s="255">
        <f t="shared" si="204"/>
        <v>0</v>
      </c>
      <c r="T385">
        <f t="shared" si="205"/>
        <v>1</v>
      </c>
      <c r="U385">
        <v>0</v>
      </c>
      <c r="V385">
        <v>1</v>
      </c>
      <c r="W385" s="105">
        <f t="shared" si="206"/>
        <v>0</v>
      </c>
      <c r="X385" s="105">
        <f t="shared" si="207"/>
        <v>0</v>
      </c>
      <c r="Y385" s="80"/>
      <c r="Z385" s="107">
        <f>_xll.BDH(C385,$Z$12,$D$1,$D$1)</f>
        <v>25.06</v>
      </c>
      <c r="AA385" s="107">
        <f t="shared" si="208"/>
        <v>-9.9999999999997868E-2</v>
      </c>
      <c r="AB385" s="117">
        <f t="shared" si="209"/>
        <v>-0.39904229848363076</v>
      </c>
      <c r="AC385" s="109">
        <v>0</v>
      </c>
      <c r="AD385" s="110">
        <f>IF(D385 = D903,1,_xll.BDP(K385,$AD$12)*L385)</f>
        <v>1</v>
      </c>
      <c r="AE385" s="259">
        <f>AA385*AC385*T385/AD385 / AF903</f>
        <v>0</v>
      </c>
      <c r="AF385" s="68"/>
      <c r="AG385" s="64"/>
      <c r="AH385" s="56"/>
    </row>
    <row r="386" spans="1:34" x14ac:dyDescent="0.2">
      <c r="A386" s="1"/>
      <c r="B386">
        <v>3347</v>
      </c>
      <c r="C386" t="s">
        <v>519</v>
      </c>
      <c r="D386" t="str">
        <f>_xll.BDP(C386,$D$12)</f>
        <v>EUR</v>
      </c>
      <c r="E386" t="s">
        <v>534</v>
      </c>
      <c r="F386" s="99">
        <f>_xll.BDP(C386,$F$12)</f>
        <v>1.881</v>
      </c>
      <c r="G386" s="99">
        <f>_xll.BDP(C386,$G$12)</f>
        <v>1.79</v>
      </c>
      <c r="H386" s="100">
        <f t="shared" si="199"/>
        <v>-9.099999999999997E-2</v>
      </c>
      <c r="I386" s="101">
        <f t="shared" si="200"/>
        <v>-4.8378522062732578</v>
      </c>
      <c r="J386" s="102">
        <v>0</v>
      </c>
      <c r="K386" t="str">
        <f>CONCATENATE(D903,D386, " Curncy")</f>
        <v>EUREUR Curncy</v>
      </c>
      <c r="L386">
        <f>IF(D386 = D903,1,_xll.BDP(K386,$L$12))</f>
        <v>1</v>
      </c>
      <c r="M386" s="247">
        <f>IF(D386 = D903,1,_xll.BDP(K386,$M$12)*L386)</f>
        <v>1</v>
      </c>
      <c r="N386" s="104">
        <f t="shared" si="201"/>
        <v>0</v>
      </c>
      <c r="O386" s="253">
        <f>N386 / Y903</f>
        <v>0</v>
      </c>
      <c r="P386" s="140">
        <f t="shared" si="202"/>
        <v>0</v>
      </c>
      <c r="Q386" s="255">
        <f>P386 / Y903*100</f>
        <v>0</v>
      </c>
      <c r="R386" s="106">
        <f t="shared" si="203"/>
        <v>0</v>
      </c>
      <c r="S386" s="255">
        <f t="shared" si="204"/>
        <v>0</v>
      </c>
      <c r="T386">
        <f t="shared" si="205"/>
        <v>1</v>
      </c>
      <c r="U386">
        <v>0</v>
      </c>
      <c r="V386">
        <v>1</v>
      </c>
      <c r="W386" s="105">
        <f t="shared" si="206"/>
        <v>0</v>
      </c>
      <c r="X386" s="105">
        <f t="shared" si="207"/>
        <v>0</v>
      </c>
      <c r="Y386" s="80"/>
      <c r="Z386" s="107">
        <f>_xll.BDH(C386,$Z$12,$D$1,$D$1)</f>
        <v>1.867</v>
      </c>
      <c r="AA386" s="107">
        <f t="shared" si="208"/>
        <v>1.4000000000000012E-2</v>
      </c>
      <c r="AB386" s="117">
        <f t="shared" si="209"/>
        <v>0.7498660953401185</v>
      </c>
      <c r="AC386" s="109">
        <v>0</v>
      </c>
      <c r="AD386" s="110">
        <f>IF(D386 = D903,1,_xll.BDP(K386,$AD$12)*L386)</f>
        <v>1</v>
      </c>
      <c r="AE386" s="259">
        <f>AA386*AC386*T386/AD386 / AF903</f>
        <v>0</v>
      </c>
      <c r="AF386" s="68"/>
      <c r="AG386" s="64"/>
      <c r="AH386" s="56"/>
    </row>
    <row r="387" spans="1:34" x14ac:dyDescent="0.2">
      <c r="A387" s="1"/>
      <c r="B387">
        <v>1067</v>
      </c>
      <c r="C387" t="s">
        <v>520</v>
      </c>
      <c r="D387" t="str">
        <f>_xll.BDP(C387,$D$12)</f>
        <v>EUR</v>
      </c>
      <c r="E387" t="s">
        <v>535</v>
      </c>
      <c r="F387" s="99">
        <f>_xll.BDP(C387,$F$12)</f>
        <v>14.67</v>
      </c>
      <c r="G387" s="99">
        <f>_xll.BDP(C387,$G$12)</f>
        <v>14.355</v>
      </c>
      <c r="H387" s="100">
        <f t="shared" si="199"/>
        <v>-0.3149999999999995</v>
      </c>
      <c r="I387" s="101">
        <f t="shared" si="200"/>
        <v>-2.1472392638036775</v>
      </c>
      <c r="J387" s="102">
        <v>0</v>
      </c>
      <c r="K387" t="str">
        <f>CONCATENATE(D903,D387, " Curncy")</f>
        <v>EUREUR Curncy</v>
      </c>
      <c r="L387">
        <f>IF(D387 = D903,1,_xll.BDP(K387,$L$12))</f>
        <v>1</v>
      </c>
      <c r="M387" s="247">
        <f>IF(D387 = D903,1,_xll.BDP(K387,$M$12)*L387)</f>
        <v>1</v>
      </c>
      <c r="N387" s="104">
        <f t="shared" si="201"/>
        <v>0</v>
      </c>
      <c r="O387" s="253">
        <f>N387 / Y903</f>
        <v>0</v>
      </c>
      <c r="P387" s="140">
        <f t="shared" si="202"/>
        <v>0</v>
      </c>
      <c r="Q387" s="255">
        <f>P387 / Y903*100</f>
        <v>0</v>
      </c>
      <c r="R387" s="106">
        <f t="shared" si="203"/>
        <v>0</v>
      </c>
      <c r="S387" s="255">
        <f t="shared" si="204"/>
        <v>0</v>
      </c>
      <c r="T387">
        <f t="shared" si="205"/>
        <v>1</v>
      </c>
      <c r="U387">
        <v>0</v>
      </c>
      <c r="V387">
        <v>1</v>
      </c>
      <c r="W387" s="105">
        <f t="shared" si="206"/>
        <v>0</v>
      </c>
      <c r="X387" s="105">
        <f t="shared" si="207"/>
        <v>0</v>
      </c>
      <c r="Y387" s="80"/>
      <c r="Z387" s="107">
        <f>_xll.BDH(C387,$Z$12,$D$1,$D$1)</f>
        <v>14.455</v>
      </c>
      <c r="AA387" s="107">
        <f t="shared" si="208"/>
        <v>0.21499999999999986</v>
      </c>
      <c r="AB387" s="117">
        <f t="shared" si="209"/>
        <v>1.4873746108612926</v>
      </c>
      <c r="AC387" s="109">
        <v>0</v>
      </c>
      <c r="AD387" s="110">
        <f>IF(D387 = D903,1,_xll.BDP(K387,$AD$12)*L387)</f>
        <v>1</v>
      </c>
      <c r="AE387" s="259">
        <f>AA387*AC387*T387/AD387 / AF903</f>
        <v>0</v>
      </c>
      <c r="AF387" s="68"/>
      <c r="AG387" s="64"/>
      <c r="AH387" s="56"/>
    </row>
    <row r="388" spans="1:34" ht="12" customHeight="1" x14ac:dyDescent="0.2">
      <c r="B388">
        <v>31897</v>
      </c>
      <c r="C388" t="s">
        <v>1695</v>
      </c>
      <c r="D388" t="str">
        <f>_xll.BDP(C388,$D$12)</f>
        <v>EUR</v>
      </c>
      <c r="E388" t="s">
        <v>1696</v>
      </c>
      <c r="F388" s="99">
        <f>_xll.BDP(C388,$F$12)</f>
        <v>17.2</v>
      </c>
      <c r="G388" s="99">
        <f>_xll.BDP(C388,$G$12)</f>
        <v>16.885000000000002</v>
      </c>
      <c r="H388" s="100">
        <f t="shared" si="199"/>
        <v>-0.31499999999999773</v>
      </c>
      <c r="I388" s="101">
        <f t="shared" si="200"/>
        <v>-1.8313953488371961</v>
      </c>
      <c r="J388" s="102">
        <v>0</v>
      </c>
      <c r="K388" t="str">
        <f>CONCATENATE(D903,D388, " Curncy")</f>
        <v>EUREUR Curncy</v>
      </c>
      <c r="L388">
        <f>IF(D388 = D903,1,_xll.BDP(K388,$L$12))</f>
        <v>1</v>
      </c>
      <c r="M388" s="247">
        <f>IF(D388 = D903,1,_xll.BDP(K388,$M$12)*L388)</f>
        <v>1</v>
      </c>
      <c r="N388" s="104">
        <f t="shared" si="201"/>
        <v>0</v>
      </c>
      <c r="O388" s="253">
        <f>N388 / Y903</f>
        <v>0</v>
      </c>
      <c r="P388" s="140">
        <f t="shared" si="202"/>
        <v>0</v>
      </c>
      <c r="Q388" s="255">
        <f>P388 / Y903*100</f>
        <v>0</v>
      </c>
      <c r="R388" s="106">
        <f t="shared" si="203"/>
        <v>0</v>
      </c>
      <c r="S388" s="255">
        <f t="shared" si="204"/>
        <v>0</v>
      </c>
      <c r="T388">
        <f t="shared" si="205"/>
        <v>1</v>
      </c>
      <c r="U388">
        <v>0</v>
      </c>
      <c r="V388">
        <v>1</v>
      </c>
      <c r="W388" s="105">
        <f t="shared" si="206"/>
        <v>0</v>
      </c>
      <c r="X388" s="105">
        <f t="shared" si="207"/>
        <v>0</v>
      </c>
      <c r="Z388" s="107">
        <f>_xll.BDH(C388,$Z$12,$D$1,$D$1)</f>
        <v>17.350000000000001</v>
      </c>
      <c r="AA388" s="107">
        <f t="shared" si="208"/>
        <v>-0.15000000000000213</v>
      </c>
      <c r="AB388" s="117">
        <f t="shared" si="209"/>
        <v>-0.86455331412104963</v>
      </c>
      <c r="AC388" s="109">
        <v>0</v>
      </c>
      <c r="AD388" s="110">
        <f>IF(D388 = D903,1,_xll.BDP(K388,$AD$12)*L388)</f>
        <v>1</v>
      </c>
      <c r="AE388" s="259">
        <f>AA388*AC388*T388/AD388 / AF903</f>
        <v>0</v>
      </c>
      <c r="AF388" s="111"/>
      <c r="AG388" s="64"/>
      <c r="AH388" s="56"/>
    </row>
    <row r="389" spans="1:34" x14ac:dyDescent="0.2">
      <c r="B389">
        <v>22621</v>
      </c>
      <c r="C389" t="s">
        <v>1297</v>
      </c>
      <c r="D389" t="str">
        <f>_xll.BDP(C389,$D$12)</f>
        <v>EUR</v>
      </c>
      <c r="E389" t="s">
        <v>1298</v>
      </c>
      <c r="F389" s="99">
        <f>_xll.BDP(C389,$F$12)</f>
        <v>3.1749999999999998</v>
      </c>
      <c r="G389" s="99">
        <f>_xll.BDP(C389,$G$12)</f>
        <v>3.1150000000000002</v>
      </c>
      <c r="H389" s="100">
        <f t="shared" si="199"/>
        <v>-5.9999999999999609E-2</v>
      </c>
      <c r="I389" s="101">
        <f t="shared" si="200"/>
        <v>-1.8897637795275468</v>
      </c>
      <c r="J389" s="102">
        <v>0</v>
      </c>
      <c r="K389" t="str">
        <f>CONCATENATE(D903,D389, " Curncy")</f>
        <v>EUREUR Curncy</v>
      </c>
      <c r="L389">
        <f>IF(D389 = D903,1,_xll.BDP(K389,$L$12))</f>
        <v>1</v>
      </c>
      <c r="M389" s="247">
        <f>IF(D389 = D903,1,_xll.BDP(K389,$M$12)*L389)</f>
        <v>1</v>
      </c>
      <c r="N389" s="104">
        <f t="shared" si="201"/>
        <v>0</v>
      </c>
      <c r="O389" s="253">
        <f>N389 / Y903</f>
        <v>0</v>
      </c>
      <c r="P389" s="140">
        <f t="shared" si="202"/>
        <v>0</v>
      </c>
      <c r="Q389" s="255">
        <f>P389 / Y903*100</f>
        <v>0</v>
      </c>
      <c r="R389" s="106">
        <f t="shared" si="203"/>
        <v>0</v>
      </c>
      <c r="S389" s="255">
        <f t="shared" si="204"/>
        <v>0</v>
      </c>
      <c r="T389">
        <f t="shared" si="205"/>
        <v>1</v>
      </c>
      <c r="U389">
        <v>0</v>
      </c>
      <c r="V389">
        <v>1</v>
      </c>
      <c r="W389" s="105">
        <f t="shared" si="206"/>
        <v>0</v>
      </c>
      <c r="X389" s="105">
        <f t="shared" si="207"/>
        <v>0</v>
      </c>
      <c r="Z389" s="107">
        <f>_xll.BDH(C389,$Z$12,$D$1,$D$1)</f>
        <v>3.125</v>
      </c>
      <c r="AA389" s="107">
        <f t="shared" si="208"/>
        <v>4.9999999999999822E-2</v>
      </c>
      <c r="AB389" s="117">
        <f t="shared" si="209"/>
        <v>1.5999999999999945</v>
      </c>
      <c r="AC389" s="109">
        <v>0</v>
      </c>
      <c r="AD389" s="110">
        <f>IF(D389 = D903,1,_xll.BDP(K389,$AD$12)*L389)</f>
        <v>1</v>
      </c>
      <c r="AE389" s="259">
        <f>AA389*AC389*T389/AD389 / AF903</f>
        <v>0</v>
      </c>
      <c r="AF389" s="111"/>
      <c r="AG389" s="64"/>
      <c r="AH389" s="56"/>
    </row>
    <row r="390" spans="1:34" x14ac:dyDescent="0.2">
      <c r="A390" s="1"/>
      <c r="B390">
        <v>3959</v>
      </c>
      <c r="C390" t="s">
        <v>521</v>
      </c>
      <c r="D390" t="str">
        <f>_xll.BDP(C390,$D$12)</f>
        <v>EUR</v>
      </c>
      <c r="E390" t="s">
        <v>536</v>
      </c>
      <c r="F390" s="99">
        <f>_xll.BDP(C390,$F$12)</f>
        <v>3.653</v>
      </c>
      <c r="G390" s="99">
        <f>_xll.BDP(C390,$G$12)</f>
        <v>3.6230000000000002</v>
      </c>
      <c r="H390" s="100">
        <f t="shared" si="199"/>
        <v>-2.9999999999999805E-2</v>
      </c>
      <c r="I390" s="101">
        <f t="shared" si="200"/>
        <v>-0.82124281412537115</v>
      </c>
      <c r="J390" s="102">
        <v>0</v>
      </c>
      <c r="K390" t="str">
        <f>CONCATENATE(D903,D390, " Curncy")</f>
        <v>EUREUR Curncy</v>
      </c>
      <c r="L390">
        <f>IF(D390 = D903,1,_xll.BDP(K390,$L$12))</f>
        <v>1</v>
      </c>
      <c r="M390" s="247">
        <f>IF(D390 = D903,1,_xll.BDP(K390,$M$12)*L390)</f>
        <v>1</v>
      </c>
      <c r="N390" s="104">
        <f t="shared" si="201"/>
        <v>0</v>
      </c>
      <c r="O390" s="253">
        <f>N390 / Y903</f>
        <v>0</v>
      </c>
      <c r="P390" s="140">
        <f t="shared" si="202"/>
        <v>0</v>
      </c>
      <c r="Q390" s="255">
        <f>P390 / Y903*100</f>
        <v>0</v>
      </c>
      <c r="R390" s="106">
        <f t="shared" si="203"/>
        <v>0</v>
      </c>
      <c r="S390" s="255">
        <f t="shared" si="204"/>
        <v>0</v>
      </c>
      <c r="T390">
        <f t="shared" si="205"/>
        <v>1</v>
      </c>
      <c r="U390">
        <v>0</v>
      </c>
      <c r="V390">
        <v>1</v>
      </c>
      <c r="W390" s="105">
        <f t="shared" si="206"/>
        <v>0</v>
      </c>
      <c r="X390" s="105">
        <f t="shared" si="207"/>
        <v>0</v>
      </c>
      <c r="Y390" s="80"/>
      <c r="Z390" s="107">
        <f>_xll.BDH(C390,$Z$12,$D$1,$D$1)</f>
        <v>3.645</v>
      </c>
      <c r="AA390" s="107">
        <f t="shared" si="208"/>
        <v>8.0000000000000071E-3</v>
      </c>
      <c r="AB390" s="117">
        <f t="shared" si="209"/>
        <v>0.2194787379972567</v>
      </c>
      <c r="AC390" s="109">
        <v>0</v>
      </c>
      <c r="AD390" s="110">
        <f>IF(D390 = D903,1,_xll.BDP(K390,$AD$12)*L390)</f>
        <v>1</v>
      </c>
      <c r="AE390" s="259">
        <f>AA390*AC390*T390/AD390 / AF903</f>
        <v>0</v>
      </c>
      <c r="AF390" s="68"/>
      <c r="AG390" s="64"/>
      <c r="AH390" s="56"/>
    </row>
    <row r="391" spans="1:34" x14ac:dyDescent="0.2">
      <c r="A391" s="158" t="s">
        <v>1476</v>
      </c>
      <c r="B391" s="158"/>
      <c r="C391" s="158"/>
      <c r="D391" s="158"/>
      <c r="E391" s="158" t="s">
        <v>522</v>
      </c>
      <c r="F391" s="159"/>
      <c r="G391" s="159"/>
      <c r="H391" s="160"/>
      <c r="I391" s="161"/>
      <c r="J391" s="162"/>
      <c r="K391" s="158"/>
      <c r="L391" s="158"/>
      <c r="M391" s="249"/>
      <c r="N391" s="163">
        <f t="shared" ref="N391:S391" si="210" xml:space="preserve"> SUM(N374:N390)</f>
        <v>-12366.200000000175</v>
      </c>
      <c r="O391" s="266">
        <f t="shared" si="210"/>
        <v>-3.8067903862830881E-5</v>
      </c>
      <c r="P391" s="164">
        <f t="shared" si="210"/>
        <v>1869769.44</v>
      </c>
      <c r="Q391" s="256">
        <f t="shared" si="210"/>
        <v>0.57558670640599474</v>
      </c>
      <c r="R391" s="244">
        <f t="shared" si="210"/>
        <v>0</v>
      </c>
      <c r="S391" s="256">
        <f t="shared" si="210"/>
        <v>0.57558670640599474</v>
      </c>
      <c r="T391" s="158"/>
      <c r="U391" s="158"/>
      <c r="V391" s="158"/>
      <c r="W391" s="245">
        <f xml:space="preserve"> SUM(W374:W390)</f>
        <v>0</v>
      </c>
      <c r="X391" s="245">
        <f xml:space="preserve"> SUM(X374:X390)</f>
        <v>0</v>
      </c>
      <c r="Y391" s="158"/>
      <c r="Z391" s="165"/>
      <c r="AA391" s="165"/>
      <c r="AB391" s="166"/>
      <c r="AC391" s="167"/>
      <c r="AD391" s="168"/>
      <c r="AE391" s="268">
        <f xml:space="preserve"> SUM(AE374:AE390)</f>
        <v>5.2515062017238812E-5</v>
      </c>
      <c r="AF391" s="263"/>
      <c r="AG391" s="64"/>
      <c r="AH391" s="56"/>
    </row>
    <row r="392" spans="1:34" x14ac:dyDescent="0.2">
      <c r="B392" s="27"/>
      <c r="C392" s="42"/>
      <c r="F392" s="31"/>
      <c r="G392" s="31"/>
      <c r="H392" s="32"/>
      <c r="I392" s="35"/>
      <c r="J392" s="16"/>
      <c r="K392" s="27"/>
      <c r="L392" s="27"/>
      <c r="M392" s="273"/>
      <c r="N392" s="83"/>
      <c r="O392" s="278"/>
      <c r="P392" s="33"/>
      <c r="Q392" s="283"/>
      <c r="R392" s="84"/>
      <c r="S392" s="286"/>
      <c r="T392" s="22"/>
      <c r="W392" s="44"/>
      <c r="X392" s="44"/>
      <c r="Y392" s="65"/>
      <c r="Z392" s="59"/>
      <c r="AA392" s="58"/>
      <c r="AB392" s="51"/>
      <c r="AC392" s="50"/>
      <c r="AD392" s="52"/>
      <c r="AE392" s="288"/>
      <c r="AF392" s="68"/>
      <c r="AG392" s="64"/>
      <c r="AH392" s="56"/>
    </row>
    <row r="393" spans="1:34" x14ac:dyDescent="0.2">
      <c r="B393">
        <v>1496</v>
      </c>
      <c r="C393" t="s">
        <v>734</v>
      </c>
      <c r="D393" t="str">
        <f>_xll.BDP(C393,$D$12)</f>
        <v>SEK</v>
      </c>
      <c r="E393" t="s">
        <v>762</v>
      </c>
      <c r="F393" s="99">
        <f>_xll.BDP(C393,$F$12)</f>
        <v>243.6</v>
      </c>
      <c r="G393" s="99">
        <f>_xll.BDP(C393,$G$12)</f>
        <v>241.6</v>
      </c>
      <c r="H393" s="100">
        <f t="shared" ref="H393:H412" si="211">IF(OR(OR(G393="#N/A N/A",G393="#N/A Real Time"),OR(F393="#N/A N/A",F393="#N/A Real Time")),0,  G393 - F393)</f>
        <v>-2</v>
      </c>
      <c r="I393" s="101">
        <f t="shared" ref="I393:I412" si="212">IF(OR(F393=0,F393="#N/A N/A"),0,H393 / F393*100)</f>
        <v>-0.82101806239737274</v>
      </c>
      <c r="J393" s="102">
        <v>0</v>
      </c>
      <c r="K393" t="str">
        <f>CONCATENATE(D903,D393, " Curncy")</f>
        <v>EURSEK Curncy</v>
      </c>
      <c r="L393">
        <f>IF(D393 = D903,1,_xll.BDP(K393,$L$12))</f>
        <v>1</v>
      </c>
      <c r="M393" s="247">
        <f>IF(D393 = D903,1,_xll.BDP(K393,$M$12)*L393)</f>
        <v>10.887</v>
      </c>
      <c r="N393" s="104">
        <f t="shared" ref="N393:N412" si="213">H393*J393*T393/M393</f>
        <v>0</v>
      </c>
      <c r="O393" s="253">
        <f>N393 / Y903</f>
        <v>0</v>
      </c>
      <c r="P393" s="140">
        <f t="shared" ref="P393:P412" si="214">IF(OR(OR(J393=0,G393 = "#N/A N/A"),G393="#N/A Real Time"),0,G393*J393*T393/M393)</f>
        <v>0</v>
      </c>
      <c r="Q393" s="255">
        <f>P393 / Y903*100</f>
        <v>0</v>
      </c>
      <c r="R393" s="106">
        <f t="shared" ref="R393:R412" si="215">IF(Q393&lt;0,Q393,0)</f>
        <v>0</v>
      </c>
      <c r="S393" s="255">
        <f t="shared" ref="S393:S412" si="216">IF(Q393&gt;0,Q393,0)</f>
        <v>0</v>
      </c>
      <c r="T393">
        <f t="shared" ref="T393:T412" si="217">IF(EXACT(D393,UPPER(D393)),1,0.01)/V393</f>
        <v>1</v>
      </c>
      <c r="U393">
        <v>0</v>
      </c>
      <c r="V393">
        <v>1</v>
      </c>
      <c r="W393" s="105">
        <f t="shared" ref="W393:W412" si="218">IF(AND(Q393&lt;0,O393&gt;0),O393,0)</f>
        <v>0</v>
      </c>
      <c r="X393" s="105">
        <f t="shared" ref="X393:X412" si="219">IF(AND(Q393&gt;0,O393&gt;0),O393,0)</f>
        <v>0</v>
      </c>
      <c r="Y393" s="65"/>
      <c r="Z393" s="107">
        <f>_xll.BDH(C393,$Z$12,$D$1,$D$1)</f>
        <v>242.7</v>
      </c>
      <c r="AA393" s="107">
        <f t="shared" ref="AA393:AA412" si="220">IF(OR(OR(F393="#N/A N/A",F393="#N/A Real Time"),OR(Z393="#N/A N/A",Z393="#N/A Real Time")),0,  F393 - Z393)</f>
        <v>0.90000000000000568</v>
      </c>
      <c r="AB393" s="117">
        <f t="shared" ref="AB393:AB412" si="221">IF(OR(Z393=0,Z393="#N/A N/A"),0,AA393 / Z393*100)</f>
        <v>0.37082818294190595</v>
      </c>
      <c r="AC393" s="109">
        <v>0</v>
      </c>
      <c r="AD393" s="110">
        <f>IF(D393 = D903,1,_xll.BDP(K393,$AD$12)*L393)</f>
        <v>10.849</v>
      </c>
      <c r="AE393" s="259">
        <f>AA393*AC393*T393/AD393 / AF903</f>
        <v>0</v>
      </c>
      <c r="AF393" s="68"/>
      <c r="AG393" s="64"/>
      <c r="AH393" s="56"/>
    </row>
    <row r="394" spans="1:34" x14ac:dyDescent="0.2">
      <c r="B394">
        <v>8397</v>
      </c>
      <c r="C394" t="s">
        <v>735</v>
      </c>
      <c r="D394" t="str">
        <f>_xll.BDP(C394,$D$12)</f>
        <v>SEK</v>
      </c>
      <c r="E394" t="s">
        <v>763</v>
      </c>
      <c r="F394" s="99">
        <f>_xll.BDP(C394,$F$12)</f>
        <v>918.2</v>
      </c>
      <c r="G394" s="99">
        <f>_xll.BDP(C394,$G$12)</f>
        <v>905.6</v>
      </c>
      <c r="H394" s="100">
        <f t="shared" si="211"/>
        <v>-12.600000000000023</v>
      </c>
      <c r="I394" s="101">
        <f t="shared" si="212"/>
        <v>-1.3722500544543696</v>
      </c>
      <c r="J394" s="102">
        <v>0</v>
      </c>
      <c r="K394" t="str">
        <f>CONCATENATE(D903,D394, " Curncy")</f>
        <v>EURSEK Curncy</v>
      </c>
      <c r="L394">
        <f>IF(D394 = D903,1,_xll.BDP(K394,$L$12))</f>
        <v>1</v>
      </c>
      <c r="M394" s="247">
        <f>IF(D394 = D903,1,_xll.BDP(K394,$M$12)*L394)</f>
        <v>10.887</v>
      </c>
      <c r="N394" s="104">
        <f t="shared" si="213"/>
        <v>0</v>
      </c>
      <c r="O394" s="253">
        <f>N394 / Y903</f>
        <v>0</v>
      </c>
      <c r="P394" s="140">
        <f t="shared" si="214"/>
        <v>0</v>
      </c>
      <c r="Q394" s="255">
        <f>P394 / Y903*100</f>
        <v>0</v>
      </c>
      <c r="R394" s="106">
        <f t="shared" si="215"/>
        <v>0</v>
      </c>
      <c r="S394" s="255">
        <f t="shared" si="216"/>
        <v>0</v>
      </c>
      <c r="T394">
        <f t="shared" si="217"/>
        <v>1</v>
      </c>
      <c r="U394">
        <v>0</v>
      </c>
      <c r="V394">
        <v>1</v>
      </c>
      <c r="W394" s="105">
        <f t="shared" si="218"/>
        <v>0</v>
      </c>
      <c r="X394" s="105">
        <f t="shared" si="219"/>
        <v>0</v>
      </c>
      <c r="Y394" s="65"/>
      <c r="Z394" s="107">
        <f>_xll.BDH(C394,$Z$12,$D$1,$D$1)</f>
        <v>914</v>
      </c>
      <c r="AA394" s="107">
        <f t="shared" si="220"/>
        <v>4.2000000000000455</v>
      </c>
      <c r="AB394" s="117">
        <f t="shared" si="221"/>
        <v>0.45951859956236824</v>
      </c>
      <c r="AC394" s="109">
        <v>0</v>
      </c>
      <c r="AD394" s="110">
        <f>IF(D394 = D903,1,_xll.BDP(K394,$AD$12)*L394)</f>
        <v>10.849</v>
      </c>
      <c r="AE394" s="259">
        <f>AA394*AC394*T394/AD394 / AF903</f>
        <v>0</v>
      </c>
      <c r="AF394" s="68"/>
      <c r="AG394" s="64"/>
      <c r="AH394" s="56"/>
    </row>
    <row r="395" spans="1:34" x14ac:dyDescent="0.2">
      <c r="B395">
        <v>21323</v>
      </c>
      <c r="C395" t="s">
        <v>109</v>
      </c>
      <c r="D395" t="str">
        <f>_xll.BDP(C395,$D$12)</f>
        <v>SEK</v>
      </c>
      <c r="E395" t="s">
        <v>277</v>
      </c>
      <c r="F395" s="99">
        <f>_xll.BDP(C395,$F$12)</f>
        <v>21.1</v>
      </c>
      <c r="G395" s="99">
        <f>_xll.BDP(C395,$G$12)</f>
        <v>20.9</v>
      </c>
      <c r="H395" s="100">
        <f t="shared" si="211"/>
        <v>-0.20000000000000284</v>
      </c>
      <c r="I395" s="101">
        <f t="shared" si="212"/>
        <v>-0.9478672985782125</v>
      </c>
      <c r="J395" s="102">
        <v>0</v>
      </c>
      <c r="K395" t="str">
        <f>CONCATENATE(D903,D395, " Curncy")</f>
        <v>EURSEK Curncy</v>
      </c>
      <c r="L395">
        <f>IF(D395 = D903,1,_xll.BDP(K395,$L$12))</f>
        <v>1</v>
      </c>
      <c r="M395" s="247">
        <f>IF(D395 = D903,1,_xll.BDP(K395,$M$12)*L395)</f>
        <v>10.887</v>
      </c>
      <c r="N395" s="104">
        <f t="shared" si="213"/>
        <v>0</v>
      </c>
      <c r="O395" s="253">
        <f>N395 / Y903</f>
        <v>0</v>
      </c>
      <c r="P395" s="140">
        <f t="shared" si="214"/>
        <v>0</v>
      </c>
      <c r="Q395" s="255">
        <f>P395 / Y903*100</f>
        <v>0</v>
      </c>
      <c r="R395" s="106">
        <f t="shared" si="215"/>
        <v>0</v>
      </c>
      <c r="S395" s="255">
        <f t="shared" si="216"/>
        <v>0</v>
      </c>
      <c r="T395">
        <f t="shared" si="217"/>
        <v>1</v>
      </c>
      <c r="U395">
        <v>0</v>
      </c>
      <c r="V395">
        <v>1</v>
      </c>
      <c r="W395" s="105">
        <f t="shared" si="218"/>
        <v>0</v>
      </c>
      <c r="X395" s="105">
        <f t="shared" si="219"/>
        <v>0</v>
      </c>
      <c r="Y395" s="65"/>
      <c r="Z395" s="107">
        <f>_xll.BDH(C395,$Z$12,$D$1,$D$1)</f>
        <v>21.14</v>
      </c>
      <c r="AA395" s="107">
        <f t="shared" si="220"/>
        <v>-3.9999999999999147E-2</v>
      </c>
      <c r="AB395" s="117">
        <f t="shared" si="221"/>
        <v>-0.18921475875117855</v>
      </c>
      <c r="AC395" s="109">
        <v>0</v>
      </c>
      <c r="AD395" s="110">
        <f>IF(D395 = D903,1,_xll.BDP(K395,$AD$12)*L395)</f>
        <v>10.849</v>
      </c>
      <c r="AE395" s="259">
        <f>AA395*AC395*T395/AD395 / AF903</f>
        <v>0</v>
      </c>
      <c r="AF395" s="68"/>
      <c r="AG395" s="64"/>
      <c r="AH395" s="56"/>
    </row>
    <row r="396" spans="1:34" x14ac:dyDescent="0.2">
      <c r="B396">
        <v>2289</v>
      </c>
      <c r="C396" t="s">
        <v>736</v>
      </c>
      <c r="D396" t="str">
        <f>_xll.BDP(C396,$D$12)</f>
        <v>SEK</v>
      </c>
      <c r="E396" t="s">
        <v>764</v>
      </c>
      <c r="F396" s="99">
        <f>_xll.BDP(C396,$F$12)</f>
        <v>145.76</v>
      </c>
      <c r="G396" s="99">
        <f>_xll.BDP(C396,$G$12)</f>
        <v>145.47999999999999</v>
      </c>
      <c r="H396" s="100">
        <f t="shared" si="211"/>
        <v>-0.28000000000000114</v>
      </c>
      <c r="I396" s="101">
        <f t="shared" si="212"/>
        <v>-0.1920965971459942</v>
      </c>
      <c r="J396" s="102">
        <v>0</v>
      </c>
      <c r="K396" t="str">
        <f>CONCATENATE(D903,D396, " Curncy")</f>
        <v>EURSEK Curncy</v>
      </c>
      <c r="L396">
        <f>IF(D396 = D903,1,_xll.BDP(K396,$L$12))</f>
        <v>1</v>
      </c>
      <c r="M396" s="247">
        <f>IF(D396 = D903,1,_xll.BDP(K396,$M$12)*L396)</f>
        <v>10.887</v>
      </c>
      <c r="N396" s="104">
        <f t="shared" si="213"/>
        <v>0</v>
      </c>
      <c r="O396" s="253">
        <f>N396 / Y903</f>
        <v>0</v>
      </c>
      <c r="P396" s="140">
        <f t="shared" si="214"/>
        <v>0</v>
      </c>
      <c r="Q396" s="255">
        <f>P396 / Y903*100</f>
        <v>0</v>
      </c>
      <c r="R396" s="106">
        <f t="shared" si="215"/>
        <v>0</v>
      </c>
      <c r="S396" s="255">
        <f t="shared" si="216"/>
        <v>0</v>
      </c>
      <c r="T396">
        <f t="shared" si="217"/>
        <v>1</v>
      </c>
      <c r="U396">
        <v>0</v>
      </c>
      <c r="V396">
        <v>1</v>
      </c>
      <c r="W396" s="105">
        <f t="shared" si="218"/>
        <v>0</v>
      </c>
      <c r="X396" s="105">
        <f t="shared" si="219"/>
        <v>0</v>
      </c>
      <c r="Y396" s="65"/>
      <c r="Z396" s="107">
        <f>_xll.BDH(C396,$Z$12,$D$1,$D$1)</f>
        <v>143.32</v>
      </c>
      <c r="AA396" s="107">
        <f t="shared" si="220"/>
        <v>2.4399999999999977</v>
      </c>
      <c r="AB396" s="117">
        <f t="shared" si="221"/>
        <v>1.7024839519955328</v>
      </c>
      <c r="AC396" s="109">
        <v>0</v>
      </c>
      <c r="AD396" s="110">
        <f>IF(D396 = D903,1,_xll.BDP(K396,$AD$12)*L396)</f>
        <v>10.849</v>
      </c>
      <c r="AE396" s="259">
        <f>AA396*AC396*T396/AD396 / AF903</f>
        <v>0</v>
      </c>
      <c r="AF396" s="68"/>
      <c r="AG396" s="64"/>
      <c r="AH396" s="56"/>
    </row>
    <row r="397" spans="1:34" x14ac:dyDescent="0.2">
      <c r="B397">
        <v>17998</v>
      </c>
      <c r="C397" t="s">
        <v>737</v>
      </c>
      <c r="D397" t="str">
        <f>_xll.BDP(C397,$D$12)</f>
        <v>SEK</v>
      </c>
      <c r="E397" t="s">
        <v>765</v>
      </c>
      <c r="F397" s="99">
        <f>_xll.BDP(C397,$F$12)</f>
        <v>58.78</v>
      </c>
      <c r="G397" s="99">
        <f>_xll.BDP(C397,$G$12)</f>
        <v>60.46</v>
      </c>
      <c r="H397" s="100">
        <f t="shared" si="211"/>
        <v>1.6799999999999997</v>
      </c>
      <c r="I397" s="101">
        <f t="shared" si="212"/>
        <v>2.8581150051037763</v>
      </c>
      <c r="J397" s="102">
        <v>-1113175</v>
      </c>
      <c r="K397" t="str">
        <f>CONCATENATE(D903,D397, " Curncy")</f>
        <v>EURSEK Curncy</v>
      </c>
      <c r="L397">
        <f>IF(D397 = D903,1,_xll.BDP(K397,$L$12))</f>
        <v>1</v>
      </c>
      <c r="M397" s="247">
        <f>IF(D397 = D903,1,_xll.BDP(K397,$M$12)*L397)</f>
        <v>10.887</v>
      </c>
      <c r="N397" s="104">
        <f t="shared" si="213"/>
        <v>-171776.79801598235</v>
      </c>
      <c r="O397" s="253">
        <f>N397 / Y903</f>
        <v>-5.2879483048448518E-4</v>
      </c>
      <c r="P397" s="140">
        <f t="shared" si="214"/>
        <v>-6181919.7666942226</v>
      </c>
      <c r="Q397" s="255">
        <f>P397 / Y903*100</f>
        <v>-1.9030318720888082</v>
      </c>
      <c r="R397" s="106">
        <f t="shared" si="215"/>
        <v>-1.9030318720888082</v>
      </c>
      <c r="S397" s="255">
        <f t="shared" si="216"/>
        <v>0</v>
      </c>
      <c r="T397">
        <f t="shared" si="217"/>
        <v>1</v>
      </c>
      <c r="U397">
        <v>0</v>
      </c>
      <c r="V397">
        <v>1</v>
      </c>
      <c r="W397" s="105">
        <f t="shared" si="218"/>
        <v>0</v>
      </c>
      <c r="X397" s="105">
        <f t="shared" si="219"/>
        <v>0</v>
      </c>
      <c r="Y397" s="65"/>
      <c r="Z397" s="107">
        <f>_xll.BDH(C397,$Z$12,$D$1,$D$1)</f>
        <v>60.5</v>
      </c>
      <c r="AA397" s="107">
        <f t="shared" si="220"/>
        <v>-1.7199999999999989</v>
      </c>
      <c r="AB397" s="117">
        <f t="shared" si="221"/>
        <v>-2.8429752066115683</v>
      </c>
      <c r="AC397" s="109">
        <v>-1113175</v>
      </c>
      <c r="AD397" s="110">
        <f>IF(D397 = D903,1,_xll.BDP(K397,$AD$12)*L397)</f>
        <v>10.849</v>
      </c>
      <c r="AE397" s="259">
        <f>AA397*AC397*T397/AD397 / AF903</f>
        <v>5.3533022293716633E-4</v>
      </c>
      <c r="AF397" s="68"/>
      <c r="AG397" s="64"/>
      <c r="AH397" s="56"/>
    </row>
    <row r="398" spans="1:34" x14ac:dyDescent="0.2">
      <c r="B398">
        <v>31927</v>
      </c>
      <c r="C398" t="s">
        <v>1573</v>
      </c>
      <c r="D398" t="str">
        <f>_xll.BDP(C398,$D$12)</f>
        <v>SEK</v>
      </c>
      <c r="E398" t="s">
        <v>1613</v>
      </c>
      <c r="F398" s="99">
        <f>_xll.BDP(C398,$F$12)</f>
        <v>47.18</v>
      </c>
      <c r="G398" s="99">
        <f>_xll.BDP(C398,$G$12)</f>
        <v>46.865000000000002</v>
      </c>
      <c r="H398" s="100">
        <f t="shared" si="211"/>
        <v>-0.31499999999999773</v>
      </c>
      <c r="I398" s="101">
        <f t="shared" si="212"/>
        <v>-0.66765578635014355</v>
      </c>
      <c r="J398" s="102">
        <v>-1246181</v>
      </c>
      <c r="K398" t="str">
        <f>CONCATENATE(D903,D398, " Curncy")</f>
        <v>EURSEK Curncy</v>
      </c>
      <c r="L398">
        <f>IF(D398 = D903,1,_xll.BDP(K398,$L$12))</f>
        <v>1</v>
      </c>
      <c r="M398" s="247">
        <f>IF(D398 = D903,1,_xll.BDP(K398,$M$12)*L398)</f>
        <v>10.887</v>
      </c>
      <c r="N398" s="104">
        <f t="shared" si="213"/>
        <v>36056.490768806572</v>
      </c>
      <c r="O398" s="253">
        <f>N398 / Y903</f>
        <v>1.1099569990926542E-4</v>
      </c>
      <c r="P398" s="140">
        <f t="shared" si="214"/>
        <v>-5364404.571048039</v>
      </c>
      <c r="Q398" s="255">
        <f>P398 / Y903*100</f>
        <v>-1.6513693575389721</v>
      </c>
      <c r="R398" s="106">
        <f t="shared" si="215"/>
        <v>-1.6513693575389721</v>
      </c>
      <c r="S398" s="255">
        <f t="shared" si="216"/>
        <v>0</v>
      </c>
      <c r="T398">
        <f t="shared" si="217"/>
        <v>1</v>
      </c>
      <c r="U398">
        <v>0</v>
      </c>
      <c r="V398">
        <v>1</v>
      </c>
      <c r="W398" s="105">
        <f t="shared" si="218"/>
        <v>1.1099569990926542E-4</v>
      </c>
      <c r="X398" s="105">
        <f t="shared" si="219"/>
        <v>0</v>
      </c>
      <c r="Y398" s="141"/>
      <c r="Z398" s="107">
        <f>_xll.BDH(C398,$Z$12,$D$1,$D$1)</f>
        <v>44.965000000000003</v>
      </c>
      <c r="AA398" s="107">
        <f t="shared" si="220"/>
        <v>2.2149999999999963</v>
      </c>
      <c r="AB398" s="117">
        <f t="shared" si="221"/>
        <v>4.9260535972422907</v>
      </c>
      <c r="AC398" s="109">
        <v>-1246181</v>
      </c>
      <c r="AD398" s="110">
        <f>IF(D398 = D903,1,_xll.BDP(K398,$AD$12)*L398)</f>
        <v>10.849</v>
      </c>
      <c r="AE398" s="259">
        <f>AA398*AC398*T398/AD398 / AF903</f>
        <v>-7.7176437546823352E-4</v>
      </c>
      <c r="AF398" s="142"/>
      <c r="AG398" s="64"/>
      <c r="AH398" s="56"/>
    </row>
    <row r="399" spans="1:34" x14ac:dyDescent="0.2">
      <c r="B399">
        <v>6927</v>
      </c>
      <c r="C399" t="s">
        <v>738</v>
      </c>
      <c r="D399" t="str">
        <f>_xll.BDP(C399,$D$12)</f>
        <v>SEK</v>
      </c>
      <c r="E399" t="s">
        <v>766</v>
      </c>
      <c r="F399" s="99">
        <f>_xll.BDP(C399,$F$12)</f>
        <v>0.89600000000000002</v>
      </c>
      <c r="G399" s="99">
        <f>_xll.BDP(C399,$G$12)</f>
        <v>0.90400000000000003</v>
      </c>
      <c r="H399" s="100">
        <f t="shared" si="211"/>
        <v>8.0000000000000071E-3</v>
      </c>
      <c r="I399" s="101">
        <f t="shared" si="212"/>
        <v>0.89285714285714368</v>
      </c>
      <c r="J399" s="102">
        <v>0</v>
      </c>
      <c r="K399" t="str">
        <f>CONCATENATE(D903,D399, " Curncy")</f>
        <v>EURSEK Curncy</v>
      </c>
      <c r="L399">
        <f>IF(D399 = D903,1,_xll.BDP(K399,$L$12))</f>
        <v>1</v>
      </c>
      <c r="M399" s="247">
        <f>IF(D399 = D903,1,_xll.BDP(K399,$M$12)*L399)</f>
        <v>10.887</v>
      </c>
      <c r="N399" s="104">
        <f t="shared" si="213"/>
        <v>0</v>
      </c>
      <c r="O399" s="253">
        <f>N399 / Y903</f>
        <v>0</v>
      </c>
      <c r="P399" s="140">
        <f t="shared" si="214"/>
        <v>0</v>
      </c>
      <c r="Q399" s="255">
        <f>P399 / Y903*100</f>
        <v>0</v>
      </c>
      <c r="R399" s="106">
        <f t="shared" si="215"/>
        <v>0</v>
      </c>
      <c r="S399" s="255">
        <f t="shared" si="216"/>
        <v>0</v>
      </c>
      <c r="T399">
        <f t="shared" si="217"/>
        <v>1</v>
      </c>
      <c r="U399">
        <v>0</v>
      </c>
      <c r="V399">
        <v>1</v>
      </c>
      <c r="W399" s="105">
        <f t="shared" si="218"/>
        <v>0</v>
      </c>
      <c r="X399" s="105">
        <f t="shared" si="219"/>
        <v>0</v>
      </c>
      <c r="Y399" s="65"/>
      <c r="Z399" s="107">
        <f>_xll.BDH(C399,$Z$12,$D$1,$D$1)</f>
        <v>0.89900000000000002</v>
      </c>
      <c r="AA399" s="107">
        <f t="shared" si="220"/>
        <v>-3.0000000000000027E-3</v>
      </c>
      <c r="AB399" s="117">
        <f t="shared" si="221"/>
        <v>-0.33370411568409369</v>
      </c>
      <c r="AC399" s="109">
        <v>0</v>
      </c>
      <c r="AD399" s="110">
        <f>IF(D399 = D903,1,_xll.BDP(K399,$AD$12)*L399)</f>
        <v>10.849</v>
      </c>
      <c r="AE399" s="259">
        <f>AA399*AC399*T399/AD399 / AF903</f>
        <v>0</v>
      </c>
      <c r="AF399" s="68"/>
      <c r="AG399" s="64"/>
      <c r="AH399" s="56"/>
    </row>
    <row r="400" spans="1:34" x14ac:dyDescent="0.2">
      <c r="B400">
        <v>7235</v>
      </c>
      <c r="C400" t="s">
        <v>108</v>
      </c>
      <c r="D400" t="str">
        <f>_xll.BDP(C400,$D$12)</f>
        <v>SEK</v>
      </c>
      <c r="E400" t="s">
        <v>276</v>
      </c>
      <c r="F400" s="99">
        <f>_xll.BDP(C400,$F$12)</f>
        <v>231</v>
      </c>
      <c r="G400" s="99">
        <f>_xll.BDP(C400,$G$12)</f>
        <v>236.2</v>
      </c>
      <c r="H400" s="100">
        <f t="shared" si="211"/>
        <v>5.1999999999999886</v>
      </c>
      <c r="I400" s="101">
        <f t="shared" si="212"/>
        <v>2.2510822510822459</v>
      </c>
      <c r="J400" s="102">
        <v>0</v>
      </c>
      <c r="K400" t="str">
        <f>CONCATENATE(D903,D400, " Curncy")</f>
        <v>EURSEK Curncy</v>
      </c>
      <c r="L400">
        <f>IF(D400 = D903,1,_xll.BDP(K400,$L$12))</f>
        <v>1</v>
      </c>
      <c r="M400" s="247">
        <f>IF(D400 = D903,1,_xll.BDP(K400,$M$12)*L400)</f>
        <v>10.887</v>
      </c>
      <c r="N400" s="104">
        <f t="shared" si="213"/>
        <v>0</v>
      </c>
      <c r="O400" s="253">
        <f>N400 / Y903</f>
        <v>0</v>
      </c>
      <c r="P400" s="140">
        <f t="shared" si="214"/>
        <v>0</v>
      </c>
      <c r="Q400" s="255">
        <f>P400 / Y903*100</f>
        <v>0</v>
      </c>
      <c r="R400" s="106">
        <f t="shared" si="215"/>
        <v>0</v>
      </c>
      <c r="S400" s="255">
        <f t="shared" si="216"/>
        <v>0</v>
      </c>
      <c r="T400">
        <f t="shared" si="217"/>
        <v>1</v>
      </c>
      <c r="U400">
        <v>0</v>
      </c>
      <c r="V400">
        <v>1</v>
      </c>
      <c r="W400" s="105">
        <f t="shared" si="218"/>
        <v>0</v>
      </c>
      <c r="X400" s="105">
        <f t="shared" si="219"/>
        <v>0</v>
      </c>
      <c r="Y400" s="65"/>
      <c r="Z400" s="107">
        <f>_xll.BDH(C400,$Z$12,$D$1,$D$1)</f>
        <v>229</v>
      </c>
      <c r="AA400" s="107">
        <f t="shared" si="220"/>
        <v>2</v>
      </c>
      <c r="AB400" s="117">
        <f t="shared" si="221"/>
        <v>0.87336244541484709</v>
      </c>
      <c r="AC400" s="109">
        <v>0</v>
      </c>
      <c r="AD400" s="110">
        <f>IF(D400 = D903,1,_xll.BDP(K400,$AD$12)*L400)</f>
        <v>10.849</v>
      </c>
      <c r="AE400" s="259">
        <f>AA400*AC400*T400/AD400 / AF903</f>
        <v>0</v>
      </c>
      <c r="AF400" s="68"/>
      <c r="AG400" s="64"/>
      <c r="AH400" s="56"/>
    </row>
    <row r="401" spans="1:34" ht="12" customHeight="1" x14ac:dyDescent="0.2">
      <c r="B401">
        <v>1999</v>
      </c>
      <c r="C401" t="s">
        <v>739</v>
      </c>
      <c r="D401" t="str">
        <f>_xll.BDP(C401,$D$12)</f>
        <v>SEK</v>
      </c>
      <c r="E401" t="s">
        <v>767</v>
      </c>
      <c r="F401" s="99">
        <f>_xll.BDP(C401,$F$12)</f>
        <v>119.3</v>
      </c>
      <c r="G401" s="99">
        <f>_xll.BDP(C401,$G$12)</f>
        <v>116.22</v>
      </c>
      <c r="H401" s="100">
        <f t="shared" si="211"/>
        <v>-3.0799999999999983</v>
      </c>
      <c r="I401" s="101">
        <f t="shared" si="212"/>
        <v>-2.5817267393126557</v>
      </c>
      <c r="J401" s="102">
        <v>0</v>
      </c>
      <c r="K401" t="str">
        <f>CONCATENATE(D903,D401, " Curncy")</f>
        <v>EURSEK Curncy</v>
      </c>
      <c r="L401">
        <f>IF(D401 = D903,1,_xll.BDP(K401,$L$12))</f>
        <v>1</v>
      </c>
      <c r="M401" s="247">
        <f>IF(D401 = D903,1,_xll.BDP(K401,$M$12)*L401)</f>
        <v>10.887</v>
      </c>
      <c r="N401" s="104">
        <f t="shared" si="213"/>
        <v>0</v>
      </c>
      <c r="O401" s="253">
        <f>N401 / Y903</f>
        <v>0</v>
      </c>
      <c r="P401" s="140">
        <f t="shared" si="214"/>
        <v>0</v>
      </c>
      <c r="Q401" s="255">
        <f>P401 / Y903*100</f>
        <v>0</v>
      </c>
      <c r="R401" s="106">
        <f t="shared" si="215"/>
        <v>0</v>
      </c>
      <c r="S401" s="255">
        <f t="shared" si="216"/>
        <v>0</v>
      </c>
      <c r="T401">
        <f t="shared" si="217"/>
        <v>1</v>
      </c>
      <c r="U401">
        <v>0</v>
      </c>
      <c r="V401">
        <v>1</v>
      </c>
      <c r="W401" s="105">
        <f t="shared" si="218"/>
        <v>0</v>
      </c>
      <c r="X401" s="105">
        <f t="shared" si="219"/>
        <v>0</v>
      </c>
      <c r="Y401" s="65"/>
      <c r="Z401" s="107">
        <f>_xll.BDH(C401,$Z$12,$D$1,$D$1)</f>
        <v>118.14</v>
      </c>
      <c r="AA401" s="107">
        <f t="shared" si="220"/>
        <v>1.1599999999999966</v>
      </c>
      <c r="AB401" s="117">
        <f t="shared" si="221"/>
        <v>0.98188589808701243</v>
      </c>
      <c r="AC401" s="109">
        <v>0</v>
      </c>
      <c r="AD401" s="110">
        <f>IF(D401 = D903,1,_xll.BDP(K401,$AD$12)*L401)</f>
        <v>10.849</v>
      </c>
      <c r="AE401" s="259">
        <f>AA401*AC401*T401/AD401 / AF903</f>
        <v>0</v>
      </c>
      <c r="AF401" s="68"/>
      <c r="AG401" s="64"/>
      <c r="AH401" s="56"/>
    </row>
    <row r="402" spans="1:34" x14ac:dyDescent="0.2">
      <c r="B402">
        <v>3244</v>
      </c>
      <c r="C402" t="s">
        <v>107</v>
      </c>
      <c r="D402" t="str">
        <f>_xll.BDP(C402,$D$12)</f>
        <v>SEK</v>
      </c>
      <c r="E402" t="s">
        <v>237</v>
      </c>
      <c r="F402" s="99">
        <f>_xll.BDP(C402,$F$12)</f>
        <v>121.95</v>
      </c>
      <c r="G402" s="99">
        <f>_xll.BDP(C402,$G$12)</f>
        <v>121.45</v>
      </c>
      <c r="H402" s="100">
        <f t="shared" si="211"/>
        <v>-0.5</v>
      </c>
      <c r="I402" s="101">
        <f t="shared" si="212"/>
        <v>-0.41000410004100041</v>
      </c>
      <c r="J402" s="102">
        <v>0</v>
      </c>
      <c r="K402" t="str">
        <f>CONCATENATE(D903,D402, " Curncy")</f>
        <v>EURSEK Curncy</v>
      </c>
      <c r="L402">
        <f>IF(D402 = D903,1,_xll.BDP(K402,$L$12))</f>
        <v>1</v>
      </c>
      <c r="M402" s="247">
        <f>IF(D402 = D903,1,_xll.BDP(K402,$M$12)*L402)</f>
        <v>10.887</v>
      </c>
      <c r="N402" s="104">
        <f t="shared" si="213"/>
        <v>0</v>
      </c>
      <c r="O402" s="253">
        <f>N402 / Y903</f>
        <v>0</v>
      </c>
      <c r="P402" s="140">
        <f t="shared" si="214"/>
        <v>0</v>
      </c>
      <c r="Q402" s="255">
        <f>P402 / Y903*100</f>
        <v>0</v>
      </c>
      <c r="R402" s="106">
        <f t="shared" si="215"/>
        <v>0</v>
      </c>
      <c r="S402" s="255">
        <f t="shared" si="216"/>
        <v>0</v>
      </c>
      <c r="T402">
        <f t="shared" si="217"/>
        <v>1</v>
      </c>
      <c r="U402">
        <v>0</v>
      </c>
      <c r="V402">
        <v>1</v>
      </c>
      <c r="W402" s="105">
        <f t="shared" si="218"/>
        <v>0</v>
      </c>
      <c r="X402" s="105">
        <f t="shared" si="219"/>
        <v>0</v>
      </c>
      <c r="Y402" s="65"/>
      <c r="Z402" s="107">
        <f>_xll.BDH(C402,$Z$12,$D$1,$D$1)</f>
        <v>121.9</v>
      </c>
      <c r="AA402" s="107">
        <f t="shared" si="220"/>
        <v>4.9999999999997158E-2</v>
      </c>
      <c r="AB402" s="117">
        <f t="shared" si="221"/>
        <v>4.1017227235436549E-2</v>
      </c>
      <c r="AC402" s="109">
        <v>0</v>
      </c>
      <c r="AD402" s="110">
        <f>IF(D402 = D903,1,_xll.BDP(K402,$AD$12)*L402)</f>
        <v>10.849</v>
      </c>
      <c r="AE402" s="259">
        <f>AA402*AC402*T402/AD402 / AF903</f>
        <v>0</v>
      </c>
      <c r="AF402" s="68"/>
      <c r="AG402" s="64"/>
      <c r="AH402" s="56"/>
    </row>
    <row r="403" spans="1:34" x14ac:dyDescent="0.2">
      <c r="B403">
        <v>7044</v>
      </c>
      <c r="C403" t="s">
        <v>106</v>
      </c>
      <c r="D403" t="str">
        <f>_xll.BDP(C403,$D$12)</f>
        <v>SEK</v>
      </c>
      <c r="E403" t="s">
        <v>236</v>
      </c>
      <c r="F403" s="99">
        <f>_xll.BDP(C403,$F$12)</f>
        <v>172.5</v>
      </c>
      <c r="G403" s="99">
        <f>_xll.BDP(C403,$G$12)</f>
        <v>171</v>
      </c>
      <c r="H403" s="100">
        <f t="shared" si="211"/>
        <v>-1.5</v>
      </c>
      <c r="I403" s="101">
        <f t="shared" si="212"/>
        <v>-0.86956521739130432</v>
      </c>
      <c r="J403" s="102">
        <v>0</v>
      </c>
      <c r="K403" t="str">
        <f>CONCATENATE(D903,D403, " Curncy")</f>
        <v>EURSEK Curncy</v>
      </c>
      <c r="L403">
        <f>IF(D403 = D903,1,_xll.BDP(K403,$L$12))</f>
        <v>1</v>
      </c>
      <c r="M403" s="247">
        <f>IF(D403 = D903,1,_xll.BDP(K403,$M$12)*L403)</f>
        <v>10.887</v>
      </c>
      <c r="N403" s="104">
        <f t="shared" si="213"/>
        <v>0</v>
      </c>
      <c r="O403" s="253">
        <f>N403 / Y903</f>
        <v>0</v>
      </c>
      <c r="P403" s="140">
        <f t="shared" si="214"/>
        <v>0</v>
      </c>
      <c r="Q403" s="255">
        <f>P403 / Y903*100</f>
        <v>0</v>
      </c>
      <c r="R403" s="106">
        <f t="shared" si="215"/>
        <v>0</v>
      </c>
      <c r="S403" s="255">
        <f t="shared" si="216"/>
        <v>0</v>
      </c>
      <c r="T403">
        <f t="shared" si="217"/>
        <v>1</v>
      </c>
      <c r="U403">
        <v>0</v>
      </c>
      <c r="V403">
        <v>1</v>
      </c>
      <c r="W403" s="105">
        <f t="shared" si="218"/>
        <v>0</v>
      </c>
      <c r="X403" s="105">
        <f t="shared" si="219"/>
        <v>0</v>
      </c>
      <c r="Y403" s="141"/>
      <c r="Z403" s="107">
        <f>_xll.BDH(C403,$Z$12,$D$1,$D$1)</f>
        <v>173.2</v>
      </c>
      <c r="AA403" s="107">
        <f t="shared" si="220"/>
        <v>-0.69999999999998863</v>
      </c>
      <c r="AB403" s="117">
        <f t="shared" si="221"/>
        <v>-0.40415704387990103</v>
      </c>
      <c r="AC403" s="109">
        <v>0</v>
      </c>
      <c r="AD403" s="110">
        <f>IF(D403 = D903,1,_xll.BDP(K403,$AD$12)*L403)</f>
        <v>10.849</v>
      </c>
      <c r="AE403" s="259">
        <f>AA403*AC403*T403/AD403 / AF903</f>
        <v>0</v>
      </c>
      <c r="AF403" s="142"/>
      <c r="AG403" s="64"/>
      <c r="AH403" s="56"/>
    </row>
    <row r="404" spans="1:34" x14ac:dyDescent="0.2">
      <c r="B404">
        <v>33506</v>
      </c>
      <c r="C404" t="s">
        <v>1667</v>
      </c>
      <c r="D404" t="str">
        <f>_xll.BDP(C404,$D$12)</f>
        <v>SEK</v>
      </c>
      <c r="E404" t="s">
        <v>1668</v>
      </c>
      <c r="F404" s="99">
        <f>_xll.BDP(C404,$F$12)</f>
        <v>17.945</v>
      </c>
      <c r="G404" s="99">
        <f>_xll.BDP(C404,$G$12)</f>
        <v>18.75</v>
      </c>
      <c r="H404" s="100">
        <f t="shared" si="211"/>
        <v>0.80499999999999972</v>
      </c>
      <c r="I404" s="101">
        <f t="shared" si="212"/>
        <v>4.4859292281972678</v>
      </c>
      <c r="J404" s="102">
        <v>0</v>
      </c>
      <c r="K404" t="str">
        <f>CONCATENATE(D903,D404, " Curncy")</f>
        <v>EURSEK Curncy</v>
      </c>
      <c r="L404">
        <f>IF(D404 = D903,1,_xll.BDP(K404,$L$12))</f>
        <v>1</v>
      </c>
      <c r="M404" s="247">
        <f>IF(D404 = D903,1,_xll.BDP(K404,$M$12)*L404)</f>
        <v>10.887</v>
      </c>
      <c r="N404" s="104">
        <f t="shared" si="213"/>
        <v>0</v>
      </c>
      <c r="O404" s="253">
        <f>N404 / Y903</f>
        <v>0</v>
      </c>
      <c r="P404" s="140">
        <f t="shared" si="214"/>
        <v>0</v>
      </c>
      <c r="Q404" s="255">
        <f>P404 / Y903*100</f>
        <v>0</v>
      </c>
      <c r="R404" s="106">
        <f t="shared" si="215"/>
        <v>0</v>
      </c>
      <c r="S404" s="255">
        <f t="shared" si="216"/>
        <v>0</v>
      </c>
      <c r="T404">
        <f t="shared" si="217"/>
        <v>1</v>
      </c>
      <c r="U404">
        <v>0</v>
      </c>
      <c r="V404">
        <v>1</v>
      </c>
      <c r="W404" s="105">
        <f t="shared" si="218"/>
        <v>0</v>
      </c>
      <c r="X404" s="105">
        <f t="shared" si="219"/>
        <v>0</v>
      </c>
      <c r="Z404" s="107">
        <f>_xll.BDH(C404,$Z$12,$D$1,$D$1)</f>
        <v>17.899999999999999</v>
      </c>
      <c r="AA404" s="107">
        <f t="shared" si="220"/>
        <v>4.5000000000001705E-2</v>
      </c>
      <c r="AB404" s="117">
        <f t="shared" si="221"/>
        <v>0.2513966480447023</v>
      </c>
      <c r="AC404" s="109">
        <v>0</v>
      </c>
      <c r="AD404" s="110">
        <f>IF(D404 = D903,1,_xll.BDP(K404,$AD$12)*L404)</f>
        <v>10.849</v>
      </c>
      <c r="AE404" s="259">
        <f>AA404*AC404*T404/AD404 / AF903</f>
        <v>0</v>
      </c>
      <c r="AF404" s="111"/>
      <c r="AG404" s="64"/>
      <c r="AH404" s="56"/>
    </row>
    <row r="405" spans="1:34" x14ac:dyDescent="0.2">
      <c r="B405">
        <v>1150</v>
      </c>
      <c r="C405" t="s">
        <v>740</v>
      </c>
      <c r="D405" t="str">
        <f>_xll.BDP(C405,$D$12)</f>
        <v>SEK</v>
      </c>
      <c r="E405" t="s">
        <v>768</v>
      </c>
      <c r="F405" s="99">
        <f>_xll.BDP(C405,$F$12)</f>
        <v>194.4</v>
      </c>
      <c r="G405" s="99">
        <f>_xll.BDP(C405,$G$12)</f>
        <v>192.15</v>
      </c>
      <c r="H405" s="100">
        <f t="shared" si="211"/>
        <v>-2.25</v>
      </c>
      <c r="I405" s="101">
        <f t="shared" si="212"/>
        <v>-1.1574074074074074</v>
      </c>
      <c r="J405" s="102">
        <v>0</v>
      </c>
      <c r="K405" t="str">
        <f>CONCATENATE(D903,D405, " Curncy")</f>
        <v>EURSEK Curncy</v>
      </c>
      <c r="L405">
        <f>IF(D405 = D903,1,_xll.BDP(K405,$L$12))</f>
        <v>1</v>
      </c>
      <c r="M405" s="247">
        <f>IF(D405 = D903,1,_xll.BDP(K405,$M$12)*L405)</f>
        <v>10.887</v>
      </c>
      <c r="N405" s="104">
        <f t="shared" si="213"/>
        <v>0</v>
      </c>
      <c r="O405" s="253">
        <f>N405 / Y903</f>
        <v>0</v>
      </c>
      <c r="P405" s="140">
        <f t="shared" si="214"/>
        <v>0</v>
      </c>
      <c r="Q405" s="255">
        <f>P405 / Y903*100</f>
        <v>0</v>
      </c>
      <c r="R405" s="106">
        <f t="shared" si="215"/>
        <v>0</v>
      </c>
      <c r="S405" s="255">
        <f t="shared" si="216"/>
        <v>0</v>
      </c>
      <c r="T405">
        <f t="shared" si="217"/>
        <v>1</v>
      </c>
      <c r="U405">
        <v>0</v>
      </c>
      <c r="V405">
        <v>1</v>
      </c>
      <c r="W405" s="105">
        <f t="shared" si="218"/>
        <v>0</v>
      </c>
      <c r="X405" s="105">
        <f t="shared" si="219"/>
        <v>0</v>
      </c>
      <c r="Y405" s="65"/>
      <c r="Z405" s="107">
        <f>_xll.BDH(C405,$Z$12,$D$1,$D$1)</f>
        <v>194</v>
      </c>
      <c r="AA405" s="107">
        <f t="shared" si="220"/>
        <v>0.40000000000000568</v>
      </c>
      <c r="AB405" s="117">
        <f t="shared" si="221"/>
        <v>0.20618556701031218</v>
      </c>
      <c r="AC405" s="109">
        <v>0</v>
      </c>
      <c r="AD405" s="110">
        <f>IF(D405 = D903,1,_xll.BDP(K405,$AD$12)*L405)</f>
        <v>10.849</v>
      </c>
      <c r="AE405" s="259">
        <f>AA405*AC405*T405/AD405 / AF903</f>
        <v>0</v>
      </c>
      <c r="AF405" s="68"/>
      <c r="AG405" s="64"/>
      <c r="AH405" s="56"/>
    </row>
    <row r="406" spans="1:34" x14ac:dyDescent="0.2">
      <c r="B406">
        <v>742</v>
      </c>
      <c r="C406" t="s">
        <v>742</v>
      </c>
      <c r="D406" t="str">
        <f>_xll.BDP(C406,$D$12)</f>
        <v>SEK</v>
      </c>
      <c r="E406" t="s">
        <v>770</v>
      </c>
      <c r="F406" s="99">
        <f>_xll.BDP(C406,$F$12)</f>
        <v>89.22</v>
      </c>
      <c r="G406" s="99">
        <f>_xll.BDP(C406,$G$12)</f>
        <v>88.9</v>
      </c>
      <c r="H406" s="100">
        <f t="shared" si="211"/>
        <v>-0.31999999999999318</v>
      </c>
      <c r="I406" s="101">
        <f t="shared" si="212"/>
        <v>-0.35866397668683386</v>
      </c>
      <c r="J406" s="102">
        <v>0</v>
      </c>
      <c r="K406" t="str">
        <f>CONCATENATE(D903,D406, " Curncy")</f>
        <v>EURSEK Curncy</v>
      </c>
      <c r="L406">
        <f>IF(D406 = D903,1,_xll.BDP(K406,$L$12))</f>
        <v>1</v>
      </c>
      <c r="M406" s="247">
        <f>IF(D406 = D903,1,_xll.BDP(K406,$M$12)*L406)</f>
        <v>10.887</v>
      </c>
      <c r="N406" s="104">
        <f t="shared" si="213"/>
        <v>0</v>
      </c>
      <c r="O406" s="253">
        <f>N406 / Y903</f>
        <v>0</v>
      </c>
      <c r="P406" s="140">
        <f t="shared" si="214"/>
        <v>0</v>
      </c>
      <c r="Q406" s="255">
        <f>P406 / Y903*100</f>
        <v>0</v>
      </c>
      <c r="R406" s="106">
        <f t="shared" si="215"/>
        <v>0</v>
      </c>
      <c r="S406" s="255">
        <f t="shared" si="216"/>
        <v>0</v>
      </c>
      <c r="T406">
        <f t="shared" si="217"/>
        <v>1</v>
      </c>
      <c r="U406">
        <v>0</v>
      </c>
      <c r="V406">
        <v>1</v>
      </c>
      <c r="W406" s="105">
        <f t="shared" si="218"/>
        <v>0</v>
      </c>
      <c r="X406" s="105">
        <f t="shared" si="219"/>
        <v>0</v>
      </c>
      <c r="Y406" s="65"/>
      <c r="Z406" s="107">
        <f>_xll.BDH(C406,$Z$12,$D$1,$D$1)</f>
        <v>90.98</v>
      </c>
      <c r="AA406" s="107">
        <f t="shared" si="220"/>
        <v>-1.7600000000000051</v>
      </c>
      <c r="AB406" s="117">
        <f t="shared" si="221"/>
        <v>-1.9344910969443889</v>
      </c>
      <c r="AC406" s="109">
        <v>0</v>
      </c>
      <c r="AD406" s="110">
        <f>IF(D406 = D903,1,_xll.BDP(K406,$AD$12)*L406)</f>
        <v>10.849</v>
      </c>
      <c r="AE406" s="259">
        <f>AA406*AC406*T406/AD406 / AF903</f>
        <v>0</v>
      </c>
      <c r="AF406" s="68"/>
      <c r="AG406" s="64"/>
      <c r="AH406" s="56"/>
    </row>
    <row r="407" spans="1:34" ht="12" customHeight="1" x14ac:dyDescent="0.2">
      <c r="B407">
        <v>6273</v>
      </c>
      <c r="C407" t="s">
        <v>372</v>
      </c>
      <c r="D407" t="str">
        <f>_xll.BDP(C407,$D$12)</f>
        <v>SEK</v>
      </c>
      <c r="E407" t="s">
        <v>373</v>
      </c>
      <c r="F407" s="99">
        <f>_xll.BDP(C407,$F$12)</f>
        <v>172.65</v>
      </c>
      <c r="G407" s="99">
        <f>_xll.BDP(C407,$G$12)</f>
        <v>171.95</v>
      </c>
      <c r="H407" s="100">
        <f t="shared" si="211"/>
        <v>-0.70000000000001705</v>
      </c>
      <c r="I407" s="101">
        <f t="shared" si="212"/>
        <v>-0.40544454097886884</v>
      </c>
      <c r="J407" s="102">
        <v>0</v>
      </c>
      <c r="K407" t="str">
        <f>CONCATENATE(D903,D407, " Curncy")</f>
        <v>EURSEK Curncy</v>
      </c>
      <c r="L407">
        <f>IF(D407 = D903,1,_xll.BDP(K407,$L$12))</f>
        <v>1</v>
      </c>
      <c r="M407" s="247">
        <f>IF(D407 = D903,1,_xll.BDP(K407,$M$12)*L407)</f>
        <v>10.887</v>
      </c>
      <c r="N407" s="104">
        <f t="shared" si="213"/>
        <v>0</v>
      </c>
      <c r="O407" s="253">
        <f>N407 / Y903</f>
        <v>0</v>
      </c>
      <c r="P407" s="140">
        <f t="shared" si="214"/>
        <v>0</v>
      </c>
      <c r="Q407" s="255">
        <f>P407 / Y903*100</f>
        <v>0</v>
      </c>
      <c r="R407" s="106">
        <f t="shared" si="215"/>
        <v>0</v>
      </c>
      <c r="S407" s="255">
        <f t="shared" si="216"/>
        <v>0</v>
      </c>
      <c r="T407">
        <f t="shared" si="217"/>
        <v>1</v>
      </c>
      <c r="U407">
        <v>0</v>
      </c>
      <c r="V407">
        <v>1</v>
      </c>
      <c r="W407" s="105">
        <f t="shared" si="218"/>
        <v>0</v>
      </c>
      <c r="X407" s="105">
        <f t="shared" si="219"/>
        <v>0</v>
      </c>
      <c r="Y407" s="65"/>
      <c r="Z407" s="107">
        <f>_xll.BDH(C407,$Z$12,$D$1,$D$1)</f>
        <v>172.8</v>
      </c>
      <c r="AA407" s="107">
        <f t="shared" si="220"/>
        <v>-0.15000000000000568</v>
      </c>
      <c r="AB407" s="117">
        <f t="shared" si="221"/>
        <v>-8.6805555555558842E-2</v>
      </c>
      <c r="AC407" s="109">
        <v>0</v>
      </c>
      <c r="AD407" s="110">
        <f>IF(D407 = D903,1,_xll.BDP(K407,$AD$12)*L407)</f>
        <v>10.849</v>
      </c>
      <c r="AE407" s="259">
        <f>AA407*AC407*T407/AD407 / AF903</f>
        <v>0</v>
      </c>
      <c r="AF407" s="68"/>
      <c r="AG407" s="64"/>
      <c r="AH407" s="56"/>
    </row>
    <row r="408" spans="1:34" x14ac:dyDescent="0.2">
      <c r="B408">
        <v>678</v>
      </c>
      <c r="C408" t="s">
        <v>743</v>
      </c>
      <c r="D408" t="str">
        <f>_xll.BDP(C408,$D$12)</f>
        <v>SEK</v>
      </c>
      <c r="E408" t="s">
        <v>771</v>
      </c>
      <c r="F408" s="99">
        <f>_xll.BDP(C408,$F$12)</f>
        <v>176.8</v>
      </c>
      <c r="G408" s="99">
        <f>_xll.BDP(C408,$G$12)</f>
        <v>174.4</v>
      </c>
      <c r="H408" s="100">
        <f t="shared" si="211"/>
        <v>-2.4000000000000057</v>
      </c>
      <c r="I408" s="101">
        <f t="shared" si="212"/>
        <v>-1.3574660633484195</v>
      </c>
      <c r="J408" s="102">
        <v>0</v>
      </c>
      <c r="K408" t="str">
        <f>CONCATENATE(D903,D408, " Curncy")</f>
        <v>EURSEK Curncy</v>
      </c>
      <c r="L408">
        <f>IF(D408 = D903,1,_xll.BDP(K408,$L$12))</f>
        <v>1</v>
      </c>
      <c r="M408" s="247">
        <f>IF(D408 = D903,1,_xll.BDP(K408,$M$12)*L408)</f>
        <v>10.887</v>
      </c>
      <c r="N408" s="104">
        <f t="shared" si="213"/>
        <v>0</v>
      </c>
      <c r="O408" s="253">
        <f>N408 / Y903</f>
        <v>0</v>
      </c>
      <c r="P408" s="140">
        <f t="shared" si="214"/>
        <v>0</v>
      </c>
      <c r="Q408" s="255">
        <f>P408 / Y903*100</f>
        <v>0</v>
      </c>
      <c r="R408" s="106">
        <f t="shared" si="215"/>
        <v>0</v>
      </c>
      <c r="S408" s="255">
        <f t="shared" si="216"/>
        <v>0</v>
      </c>
      <c r="T408">
        <f t="shared" si="217"/>
        <v>1</v>
      </c>
      <c r="U408">
        <v>0</v>
      </c>
      <c r="V408">
        <v>1</v>
      </c>
      <c r="W408" s="105">
        <f t="shared" si="218"/>
        <v>0</v>
      </c>
      <c r="X408" s="105">
        <f t="shared" si="219"/>
        <v>0</v>
      </c>
      <c r="Y408" s="65"/>
      <c r="Z408" s="107">
        <f>_xll.BDH(C408,$Z$12,$D$1,$D$1)</f>
        <v>175.95</v>
      </c>
      <c r="AA408" s="107">
        <f t="shared" si="220"/>
        <v>0.85000000000002274</v>
      </c>
      <c r="AB408" s="117">
        <f t="shared" si="221"/>
        <v>0.4830917874396265</v>
      </c>
      <c r="AC408" s="109">
        <v>0</v>
      </c>
      <c r="AD408" s="110">
        <f>IF(D408 = D903,1,_xll.BDP(K408,$AD$12)*L408)</f>
        <v>10.849</v>
      </c>
      <c r="AE408" s="259">
        <f>AA408*AC408*T408/AD408 / AF903</f>
        <v>0</v>
      </c>
      <c r="AF408" s="68"/>
      <c r="AG408" s="64"/>
      <c r="AH408" s="56"/>
    </row>
    <row r="409" spans="1:34" x14ac:dyDescent="0.2">
      <c r="B409">
        <v>6315</v>
      </c>
      <c r="C409" t="s">
        <v>744</v>
      </c>
      <c r="D409" t="str">
        <f>_xll.BDP(C409,$D$12)</f>
        <v>SEK</v>
      </c>
      <c r="E409" t="s">
        <v>1109</v>
      </c>
      <c r="F409" s="99">
        <f>_xll.BDP(C409,$F$12)</f>
        <v>58.5</v>
      </c>
      <c r="G409" s="99">
        <f>_xll.BDP(C409,$G$12)</f>
        <v>58.44</v>
      </c>
      <c r="H409" s="100">
        <f t="shared" si="211"/>
        <v>-6.0000000000002274E-2</v>
      </c>
      <c r="I409" s="101">
        <f t="shared" si="212"/>
        <v>-0.10256410256410645</v>
      </c>
      <c r="J409" s="102">
        <v>0</v>
      </c>
      <c r="K409" t="str">
        <f>CONCATENATE(D903,D409, " Curncy")</f>
        <v>EURSEK Curncy</v>
      </c>
      <c r="L409">
        <f>IF(D409 = D903,1,_xll.BDP(K409,$L$12))</f>
        <v>1</v>
      </c>
      <c r="M409" s="247">
        <f>IF(D409 = D903,1,_xll.BDP(K409,$M$12)*L409)</f>
        <v>10.887</v>
      </c>
      <c r="N409" s="104">
        <f t="shared" si="213"/>
        <v>0</v>
      </c>
      <c r="O409" s="253">
        <f>N409 / Y903</f>
        <v>0</v>
      </c>
      <c r="P409" s="140">
        <f t="shared" si="214"/>
        <v>0</v>
      </c>
      <c r="Q409" s="255">
        <f>P409 / Y903*100</f>
        <v>0</v>
      </c>
      <c r="R409" s="106">
        <f t="shared" si="215"/>
        <v>0</v>
      </c>
      <c r="S409" s="255">
        <f t="shared" si="216"/>
        <v>0</v>
      </c>
      <c r="T409">
        <f t="shared" si="217"/>
        <v>1</v>
      </c>
      <c r="U409">
        <v>0</v>
      </c>
      <c r="V409">
        <v>1</v>
      </c>
      <c r="W409" s="105">
        <f t="shared" si="218"/>
        <v>0</v>
      </c>
      <c r="X409" s="105">
        <f t="shared" si="219"/>
        <v>0</v>
      </c>
      <c r="Y409" s="65"/>
      <c r="Z409" s="107">
        <f>_xll.BDH(C409,$Z$12,$D$1,$D$1)</f>
        <v>58.68</v>
      </c>
      <c r="AA409" s="107">
        <f t="shared" si="220"/>
        <v>-0.17999999999999972</v>
      </c>
      <c r="AB409" s="117">
        <f t="shared" si="221"/>
        <v>-0.30674846625766822</v>
      </c>
      <c r="AC409" s="109">
        <v>0</v>
      </c>
      <c r="AD409" s="110">
        <f>IF(D409 = D903,1,_xll.BDP(K409,$AD$12)*L409)</f>
        <v>10.849</v>
      </c>
      <c r="AE409" s="259">
        <f>AA409*AC409*T409/AD409 / AF903</f>
        <v>0</v>
      </c>
      <c r="AF409" s="68"/>
      <c r="AG409" s="64"/>
      <c r="AH409" s="56"/>
    </row>
    <row r="410" spans="1:34" x14ac:dyDescent="0.2">
      <c r="B410">
        <v>2977</v>
      </c>
      <c r="C410" t="s">
        <v>745</v>
      </c>
      <c r="D410" t="str">
        <f>_xll.BDP(C410,$D$12)</f>
        <v>SEK</v>
      </c>
      <c r="E410" t="s">
        <v>772</v>
      </c>
      <c r="F410" s="99">
        <f>_xll.BDP(C410,$F$12)</f>
        <v>167.65</v>
      </c>
      <c r="G410" s="99">
        <f>_xll.BDP(C410,$G$12)</f>
        <v>167</v>
      </c>
      <c r="H410" s="100">
        <f t="shared" si="211"/>
        <v>-0.65000000000000568</v>
      </c>
      <c r="I410" s="101">
        <f t="shared" si="212"/>
        <v>-0.38771249627199861</v>
      </c>
      <c r="J410" s="102">
        <v>0</v>
      </c>
      <c r="K410" t="str">
        <f>CONCATENATE(D903,D410, " Curncy")</f>
        <v>EURSEK Curncy</v>
      </c>
      <c r="L410">
        <f>IF(D410 = D903,1,_xll.BDP(K410,$L$12))</f>
        <v>1</v>
      </c>
      <c r="M410" s="247">
        <f>IF(D410 = D903,1,_xll.BDP(K410,$M$12)*L410)</f>
        <v>10.887</v>
      </c>
      <c r="N410" s="104">
        <f t="shared" si="213"/>
        <v>0</v>
      </c>
      <c r="O410" s="253">
        <f>N410 / Y903</f>
        <v>0</v>
      </c>
      <c r="P410" s="140">
        <f t="shared" si="214"/>
        <v>0</v>
      </c>
      <c r="Q410" s="255">
        <f>P410 / Y903*100</f>
        <v>0</v>
      </c>
      <c r="R410" s="106">
        <f t="shared" si="215"/>
        <v>0</v>
      </c>
      <c r="S410" s="255">
        <f t="shared" si="216"/>
        <v>0</v>
      </c>
      <c r="T410">
        <f t="shared" si="217"/>
        <v>1</v>
      </c>
      <c r="U410">
        <v>0</v>
      </c>
      <c r="V410">
        <v>1</v>
      </c>
      <c r="W410" s="105">
        <f t="shared" si="218"/>
        <v>0</v>
      </c>
      <c r="X410" s="105">
        <f t="shared" si="219"/>
        <v>0</v>
      </c>
      <c r="Y410" s="65"/>
      <c r="Z410" s="107">
        <f>_xll.BDH(C410,$Z$12,$D$1,$D$1)</f>
        <v>167.15</v>
      </c>
      <c r="AA410" s="107">
        <f t="shared" si="220"/>
        <v>0.5</v>
      </c>
      <c r="AB410" s="117">
        <f t="shared" si="221"/>
        <v>0.29913251570445704</v>
      </c>
      <c r="AC410" s="109">
        <v>0</v>
      </c>
      <c r="AD410" s="110">
        <f>IF(D410 = D903,1,_xll.BDP(K410,$AD$12)*L410)</f>
        <v>10.849</v>
      </c>
      <c r="AE410" s="259">
        <f>AA410*AC410*T410/AD410 / AF903</f>
        <v>0</v>
      </c>
      <c r="AF410" s="68"/>
      <c r="AG410" s="64"/>
      <c r="AH410" s="56"/>
    </row>
    <row r="411" spans="1:34" x14ac:dyDescent="0.2">
      <c r="B411">
        <v>113</v>
      </c>
      <c r="C411" t="s">
        <v>105</v>
      </c>
      <c r="D411" t="str">
        <f>_xll.BDP(C411,$D$12)</f>
        <v>SEK</v>
      </c>
      <c r="E411" t="s">
        <v>275</v>
      </c>
      <c r="F411" s="99">
        <f>_xll.BDP(C411,$F$12)</f>
        <v>65.59</v>
      </c>
      <c r="G411" s="99">
        <f>_xll.BDP(C411,$G$12)</f>
        <v>65.150000000000006</v>
      </c>
      <c r="H411" s="100">
        <f t="shared" si="211"/>
        <v>-0.43999999999999773</v>
      </c>
      <c r="I411" s="101">
        <f t="shared" si="212"/>
        <v>-0.67083396859276978</v>
      </c>
      <c r="J411" s="102">
        <v>137376</v>
      </c>
      <c r="K411" t="str">
        <f>CONCATENATE(D903,D411, " Curncy")</f>
        <v>EURSEK Curncy</v>
      </c>
      <c r="L411">
        <f>IF(D411 = D903,1,_xll.BDP(K411,$L$12))</f>
        <v>1</v>
      </c>
      <c r="M411" s="247">
        <f>IF(D411 = D903,1,_xll.BDP(K411,$M$12)*L411)</f>
        <v>10.887</v>
      </c>
      <c r="N411" s="104">
        <f t="shared" si="213"/>
        <v>-5552.0749517773202</v>
      </c>
      <c r="O411" s="253">
        <f>N411 / Y903</f>
        <v>-1.7091414945859471E-5</v>
      </c>
      <c r="P411" s="140">
        <f t="shared" si="214"/>
        <v>822085.6434279416</v>
      </c>
      <c r="Q411" s="255">
        <f>P411 / Y903*100</f>
        <v>0.25306947357335241</v>
      </c>
      <c r="R411" s="106">
        <f t="shared" si="215"/>
        <v>0</v>
      </c>
      <c r="S411" s="255">
        <f t="shared" si="216"/>
        <v>0.25306947357335241</v>
      </c>
      <c r="T411">
        <f t="shared" si="217"/>
        <v>1</v>
      </c>
      <c r="U411">
        <v>0</v>
      </c>
      <c r="V411">
        <v>1</v>
      </c>
      <c r="W411" s="105">
        <f t="shared" si="218"/>
        <v>0</v>
      </c>
      <c r="X411" s="105">
        <f t="shared" si="219"/>
        <v>0</v>
      </c>
      <c r="Y411" s="65"/>
      <c r="Z411" s="107">
        <f>_xll.BDH(C411,$Z$12,$D$1,$D$1)</f>
        <v>65.09</v>
      </c>
      <c r="AA411" s="107">
        <f t="shared" si="220"/>
        <v>0.5</v>
      </c>
      <c r="AB411" s="117">
        <f t="shared" si="221"/>
        <v>0.76816715317253026</v>
      </c>
      <c r="AC411" s="109">
        <v>137376</v>
      </c>
      <c r="AD411" s="110">
        <f>IF(D411 = D903,1,_xll.BDP(K411,$AD$12)*L411)</f>
        <v>10.849</v>
      </c>
      <c r="AE411" s="259">
        <f>AA411*AC411*T411/AD411 / AF903</f>
        <v>1.9204842190397205E-5</v>
      </c>
      <c r="AF411" s="68"/>
      <c r="AG411" s="64"/>
      <c r="AH411" s="56"/>
    </row>
    <row r="412" spans="1:34" x14ac:dyDescent="0.2">
      <c r="B412">
        <v>116</v>
      </c>
      <c r="C412" t="s">
        <v>746</v>
      </c>
      <c r="D412" t="str">
        <f>_xll.BDP(C412,$D$12)</f>
        <v>SEK</v>
      </c>
      <c r="E412" t="s">
        <v>773</v>
      </c>
      <c r="F412" s="99">
        <f>_xll.BDP(C412,$F$12)</f>
        <v>195.26</v>
      </c>
      <c r="G412" s="99">
        <f>_xll.BDP(C412,$G$12)</f>
        <v>191.28</v>
      </c>
      <c r="H412" s="100">
        <f t="shared" si="211"/>
        <v>-3.9799999999999898</v>
      </c>
      <c r="I412" s="101">
        <f t="shared" si="212"/>
        <v>-2.0383078971627522</v>
      </c>
      <c r="J412" s="102">
        <v>0</v>
      </c>
      <c r="K412" t="str">
        <f>CONCATENATE(D903,D412, " Curncy")</f>
        <v>EURSEK Curncy</v>
      </c>
      <c r="L412">
        <f>IF(D412 = D903,1,_xll.BDP(K412,$L$12))</f>
        <v>1</v>
      </c>
      <c r="M412" s="247">
        <f>IF(D412 = D903,1,_xll.BDP(K412,$M$12)*L412)</f>
        <v>10.887</v>
      </c>
      <c r="N412" s="104">
        <f t="shared" si="213"/>
        <v>0</v>
      </c>
      <c r="O412" s="253">
        <f>N412 / Y903</f>
        <v>0</v>
      </c>
      <c r="P412" s="140">
        <f t="shared" si="214"/>
        <v>0</v>
      </c>
      <c r="Q412" s="255">
        <f>P412 / Y903*100</f>
        <v>0</v>
      </c>
      <c r="R412" s="106">
        <f t="shared" si="215"/>
        <v>0</v>
      </c>
      <c r="S412" s="255">
        <f t="shared" si="216"/>
        <v>0</v>
      </c>
      <c r="T412">
        <f t="shared" si="217"/>
        <v>1</v>
      </c>
      <c r="U412">
        <v>0</v>
      </c>
      <c r="V412">
        <v>1</v>
      </c>
      <c r="W412" s="105">
        <f t="shared" si="218"/>
        <v>0</v>
      </c>
      <c r="X412" s="105">
        <f t="shared" si="219"/>
        <v>0</v>
      </c>
      <c r="Y412" s="65"/>
      <c r="Z412" s="107">
        <f>_xll.BDH(C412,$Z$12,$D$1,$D$1)</f>
        <v>191.5</v>
      </c>
      <c r="AA412" s="107">
        <f t="shared" si="220"/>
        <v>3.7599999999999909</v>
      </c>
      <c r="AB412" s="117">
        <f t="shared" si="221"/>
        <v>1.9634464751958176</v>
      </c>
      <c r="AC412" s="109">
        <v>0</v>
      </c>
      <c r="AD412" s="110">
        <f>IF(D412 = D903,1,_xll.BDP(K412,$AD$12)*L412)</f>
        <v>10.849</v>
      </c>
      <c r="AE412" s="259">
        <f>AA412*AC412*T412/AD412 / AF903</f>
        <v>0</v>
      </c>
      <c r="AF412" s="68"/>
      <c r="AG412" s="64"/>
      <c r="AH412" s="56"/>
    </row>
    <row r="413" spans="1:34" x14ac:dyDescent="0.2">
      <c r="A413" s="158" t="s">
        <v>1477</v>
      </c>
      <c r="B413" s="158"/>
      <c r="C413" s="158"/>
      <c r="D413" s="158"/>
      <c r="E413" s="158" t="s">
        <v>104</v>
      </c>
      <c r="F413" s="159"/>
      <c r="G413" s="159"/>
      <c r="H413" s="160"/>
      <c r="I413" s="161"/>
      <c r="J413" s="162"/>
      <c r="K413" s="158"/>
      <c r="L413" s="158"/>
      <c r="M413" s="249"/>
      <c r="N413" s="163">
        <f t="shared" ref="N413:S413" si="222" xml:space="preserve"> SUM(N392:N412)</f>
        <v>-141272.3821989531</v>
      </c>
      <c r="O413" s="266">
        <f t="shared" si="222"/>
        <v>-4.3489054552107922E-4</v>
      </c>
      <c r="P413" s="164">
        <f t="shared" si="222"/>
        <v>-10724238.69431432</v>
      </c>
      <c r="Q413" s="256">
        <f t="shared" si="222"/>
        <v>-3.3013317560544277</v>
      </c>
      <c r="R413" s="244">
        <f t="shared" si="222"/>
        <v>-3.5544012296277803</v>
      </c>
      <c r="S413" s="256">
        <f t="shared" si="222"/>
        <v>0.25306947357335241</v>
      </c>
      <c r="T413" s="158"/>
      <c r="U413" s="158"/>
      <c r="V413" s="158"/>
      <c r="W413" s="245">
        <f xml:space="preserve"> SUM(W392:W412)</f>
        <v>1.1099569990926542E-4</v>
      </c>
      <c r="X413" s="245">
        <f xml:space="preserve"> SUM(X392:X412)</f>
        <v>0</v>
      </c>
      <c r="Y413" s="158"/>
      <c r="Z413" s="165"/>
      <c r="AA413" s="165"/>
      <c r="AB413" s="166"/>
      <c r="AC413" s="167"/>
      <c r="AD413" s="168"/>
      <c r="AE413" s="268">
        <f xml:space="preserve"> SUM(AE392:AE412)</f>
        <v>-2.1722931034066998E-4</v>
      </c>
      <c r="AF413" s="263"/>
      <c r="AG413" s="64"/>
      <c r="AH413" s="56"/>
    </row>
    <row r="414" spans="1:34" x14ac:dyDescent="0.2">
      <c r="B414" s="27"/>
      <c r="C414" s="42"/>
      <c r="F414" s="31"/>
      <c r="G414" s="31"/>
      <c r="H414" s="32"/>
      <c r="I414" s="35"/>
      <c r="J414" s="16"/>
      <c r="K414" s="27"/>
      <c r="L414" s="27"/>
      <c r="M414" s="273"/>
      <c r="N414" s="83"/>
      <c r="O414" s="278"/>
      <c r="P414" s="33"/>
      <c r="Q414" s="283"/>
      <c r="R414" s="84"/>
      <c r="S414" s="286"/>
      <c r="T414" s="22"/>
      <c r="W414" s="44"/>
      <c r="X414" s="44"/>
      <c r="Y414" s="65"/>
      <c r="Z414" s="59"/>
      <c r="AA414" s="58"/>
      <c r="AB414" s="51"/>
      <c r="AC414" s="50"/>
      <c r="AD414" s="52"/>
      <c r="AE414" s="288"/>
      <c r="AF414" s="68"/>
      <c r="AG414" s="64"/>
      <c r="AH414" s="56"/>
    </row>
    <row r="415" spans="1:34" x14ac:dyDescent="0.2">
      <c r="C415" t="s">
        <v>503</v>
      </c>
      <c r="D415" t="str">
        <f>_xll.BDP(C415,$D$12)</f>
        <v>CHF</v>
      </c>
      <c r="E415" t="str">
        <f>_xll.BDP(C415,$E$12)</f>
        <v>SWISS MKT IX FUTR Dec22</v>
      </c>
      <c r="F415" s="99">
        <f>_xll.BDP(C415,$F$12)</f>
        <v>11174</v>
      </c>
      <c r="G415" s="99">
        <f>_xll.BDP(C415,$G$12)</f>
        <v>11193</v>
      </c>
      <c r="H415" s="100">
        <f t="shared" ref="H415:H440" si="223">IF(OR(OR(G415="#N/A N/A",G415="#N/A Real Time"),OR(F415="#N/A N/A",F415="#N/A Real Time")),0,  G415 - F415)</f>
        <v>19</v>
      </c>
      <c r="I415" s="101">
        <f t="shared" ref="I415:I440" si="224">IF(OR(F415=0,F415="#N/A N/A"),0,H415 / F415*100)</f>
        <v>0.1700375872561303</v>
      </c>
      <c r="J415" s="102">
        <v>0</v>
      </c>
      <c r="K415" t="str">
        <f>CONCATENATE(D903,D415, " Curncy")</f>
        <v>EURCHF Curncy</v>
      </c>
      <c r="L415">
        <f>IF(D415 = D903,1,_xll.BDP(K415,$L$12))</f>
        <v>1</v>
      </c>
      <c r="M415" s="247">
        <f>IF(D415 = D903,1,_xll.BDP(K415,$M$12)*L415)</f>
        <v>0.98365999999999998</v>
      </c>
      <c r="N415" s="104">
        <f t="shared" ref="N415:N440" si="225">H415*J415*T415/M415</f>
        <v>0</v>
      </c>
      <c r="O415" s="253">
        <f>N415 / Y903</f>
        <v>0</v>
      </c>
      <c r="P415" s="140">
        <f t="shared" ref="P415:P440" si="226">IF(OR(OR(J415=0,G415 = "#N/A N/A"),G415="#N/A Real Time"),0,G415*J415*T415/M415)</f>
        <v>0</v>
      </c>
      <c r="Q415" s="255">
        <f>P415 / Y903*100</f>
        <v>0</v>
      </c>
      <c r="R415" s="106">
        <f t="shared" ref="R415:R440" si="227">IF(Q415&lt;0,Q415,0)</f>
        <v>0</v>
      </c>
      <c r="S415" s="255">
        <f t="shared" ref="S415:S440" si="228">IF(Q415&gt;0,Q415,0)</f>
        <v>0</v>
      </c>
      <c r="T415">
        <f t="shared" ref="T415:T440" si="229">IF(EXACT(D415,UPPER(D415)),1,0.01)/V415</f>
        <v>1</v>
      </c>
      <c r="U415">
        <v>3</v>
      </c>
      <c r="V415">
        <v>1</v>
      </c>
      <c r="W415" s="105">
        <f t="shared" ref="W415:W440" si="230">IF(AND(Q415&lt;0,O415&gt;0),O415,0)</f>
        <v>0</v>
      </c>
      <c r="X415" s="105">
        <f t="shared" ref="X415:X440" si="231">IF(AND(Q415&gt;0,O415&gt;0),O415,0)</f>
        <v>0</v>
      </c>
      <c r="Y415" s="65"/>
      <c r="Z415" s="107">
        <f>_xll.BDH(C415,$Z$12,$D$1,$D$1)</f>
        <v>11172</v>
      </c>
      <c r="AA415" s="107">
        <f t="shared" ref="AA415:AA440" si="232">IF(OR(OR(F415="#N/A N/A",F415="#N/A Real Time"),OR(Z415="#N/A N/A",Z415="#N/A Real Time")),0,  F415 - Z415)</f>
        <v>2</v>
      </c>
      <c r="AB415" s="117">
        <f t="shared" ref="AB415:AB440" si="233">IF(OR(Z415=0,Z415="#N/A N/A"),0,AA415 / Z415*100)</f>
        <v>1.7901897601145723E-2</v>
      </c>
      <c r="AC415" s="109">
        <v>0</v>
      </c>
      <c r="AD415" s="110">
        <f>IF(D415 = D903,1,_xll.BDP(K415,$AD$12)*L415)</f>
        <v>0.98319999999999996</v>
      </c>
      <c r="AE415" s="259">
        <f>AA415*AC415*T415/AD415 / AF903</f>
        <v>0</v>
      </c>
      <c r="AF415" s="68"/>
      <c r="AG415" s="64"/>
      <c r="AH415" s="56"/>
    </row>
    <row r="416" spans="1:34" x14ac:dyDescent="0.2">
      <c r="B416">
        <v>467</v>
      </c>
      <c r="C416" t="s">
        <v>747</v>
      </c>
      <c r="D416" t="str">
        <f>_xll.BDP(C416,$D$12)</f>
        <v>CHF</v>
      </c>
      <c r="E416" t="s">
        <v>774</v>
      </c>
      <c r="F416" s="99">
        <f>_xll.BDP(C416,$F$12)</f>
        <v>29.91</v>
      </c>
      <c r="G416" s="99">
        <f>_xll.BDP(C416,$G$12)</f>
        <v>29.63</v>
      </c>
      <c r="H416" s="100">
        <f t="shared" si="223"/>
        <v>-0.28000000000000114</v>
      </c>
      <c r="I416" s="101">
        <f t="shared" si="224"/>
        <v>-0.9361417586091646</v>
      </c>
      <c r="J416" s="102">
        <v>0</v>
      </c>
      <c r="K416" t="str">
        <f>CONCATENATE(D903,D416, " Curncy")</f>
        <v>EURCHF Curncy</v>
      </c>
      <c r="L416">
        <f>IF(D416 = D903,1,_xll.BDP(K416,$L$12))</f>
        <v>1</v>
      </c>
      <c r="M416" s="247">
        <f>IF(D416 = D903,1,_xll.BDP(K416,$M$12)*L416)</f>
        <v>0.98365999999999998</v>
      </c>
      <c r="N416" s="104">
        <f t="shared" si="225"/>
        <v>0</v>
      </c>
      <c r="O416" s="253">
        <f>N416 / Y903</f>
        <v>0</v>
      </c>
      <c r="P416" s="140">
        <f t="shared" si="226"/>
        <v>0</v>
      </c>
      <c r="Q416" s="255">
        <f>P416 / Y903*100</f>
        <v>0</v>
      </c>
      <c r="R416" s="106">
        <f t="shared" si="227"/>
        <v>0</v>
      </c>
      <c r="S416" s="255">
        <f t="shared" si="228"/>
        <v>0</v>
      </c>
      <c r="T416">
        <f t="shared" si="229"/>
        <v>1</v>
      </c>
      <c r="U416">
        <v>0</v>
      </c>
      <c r="V416">
        <v>1</v>
      </c>
      <c r="W416" s="105">
        <f t="shared" si="230"/>
        <v>0</v>
      </c>
      <c r="X416" s="105">
        <f t="shared" si="231"/>
        <v>0</v>
      </c>
      <c r="Y416" s="65"/>
      <c r="Z416" s="107">
        <f>_xll.BDH(C416,$Z$12,$D$1,$D$1)</f>
        <v>29.86</v>
      </c>
      <c r="AA416" s="107">
        <f t="shared" si="232"/>
        <v>5.0000000000000711E-2</v>
      </c>
      <c r="AB416" s="117">
        <f t="shared" si="233"/>
        <v>0.16744809109176395</v>
      </c>
      <c r="AC416" s="109">
        <v>0</v>
      </c>
      <c r="AD416" s="110">
        <f>IF(D416 = D903,1,_xll.BDP(K416,$AD$12)*L416)</f>
        <v>0.98319999999999996</v>
      </c>
      <c r="AE416" s="259">
        <f>AA416*AC416*T416/AD416 / AF903</f>
        <v>0</v>
      </c>
      <c r="AF416" s="68"/>
      <c r="AG416" s="64"/>
      <c r="AH416" s="56"/>
    </row>
    <row r="417" spans="2:34" x14ac:dyDescent="0.2">
      <c r="B417">
        <v>404</v>
      </c>
      <c r="C417" t="s">
        <v>748</v>
      </c>
      <c r="D417" t="str">
        <f>_xll.BDP(C417,$D$12)</f>
        <v>CHF</v>
      </c>
      <c r="E417" t="s">
        <v>775</v>
      </c>
      <c r="F417" s="99">
        <f>_xll.BDP(C417,$F$12)</f>
        <v>33.04</v>
      </c>
      <c r="G417" s="99">
        <f>_xll.BDP(C417,$G$12)</f>
        <v>32.770000000000003</v>
      </c>
      <c r="H417" s="100">
        <f t="shared" si="223"/>
        <v>-0.26999999999999602</v>
      </c>
      <c r="I417" s="101">
        <f t="shared" si="224"/>
        <v>-0.81719128329296631</v>
      </c>
      <c r="J417" s="102">
        <v>0</v>
      </c>
      <c r="K417" t="str">
        <f>CONCATENATE(D903,D417, " Curncy")</f>
        <v>EURCHF Curncy</v>
      </c>
      <c r="L417">
        <f>IF(D417 = D903,1,_xll.BDP(K417,$L$12))</f>
        <v>1</v>
      </c>
      <c r="M417" s="247">
        <f>IF(D417 = D903,1,_xll.BDP(K417,$M$12)*L417)</f>
        <v>0.98365999999999998</v>
      </c>
      <c r="N417" s="104">
        <f t="shared" si="225"/>
        <v>0</v>
      </c>
      <c r="O417" s="253">
        <f>N417 / Y903</f>
        <v>0</v>
      </c>
      <c r="P417" s="140">
        <f t="shared" si="226"/>
        <v>0</v>
      </c>
      <c r="Q417" s="255">
        <f>P417 / Y903*100</f>
        <v>0</v>
      </c>
      <c r="R417" s="106">
        <f t="shared" si="227"/>
        <v>0</v>
      </c>
      <c r="S417" s="255">
        <f t="shared" si="228"/>
        <v>0</v>
      </c>
      <c r="T417">
        <f t="shared" si="229"/>
        <v>1</v>
      </c>
      <c r="U417">
        <v>0</v>
      </c>
      <c r="V417">
        <v>1</v>
      </c>
      <c r="W417" s="105">
        <f t="shared" si="230"/>
        <v>0</v>
      </c>
      <c r="X417" s="105">
        <f t="shared" si="231"/>
        <v>0</v>
      </c>
      <c r="Y417" s="65"/>
      <c r="Z417" s="107">
        <f>_xll.BDH(C417,$Z$12,$D$1,$D$1)</f>
        <v>33.01</v>
      </c>
      <c r="AA417" s="107">
        <f t="shared" si="232"/>
        <v>3.0000000000001137E-2</v>
      </c>
      <c r="AB417" s="117">
        <f t="shared" si="233"/>
        <v>9.0881551045141284E-2</v>
      </c>
      <c r="AC417" s="109">
        <v>0</v>
      </c>
      <c r="AD417" s="110">
        <f>IF(D417 = D903,1,_xll.BDP(K417,$AD$12)*L417)</f>
        <v>0.98319999999999996</v>
      </c>
      <c r="AE417" s="259">
        <f>AA417*AC417*T417/AD417 / AF903</f>
        <v>0</v>
      </c>
      <c r="AF417" s="68"/>
      <c r="AG417" s="64"/>
      <c r="AH417" s="56"/>
    </row>
    <row r="418" spans="2:34" x14ac:dyDescent="0.2">
      <c r="B418">
        <v>18837</v>
      </c>
      <c r="C418" t="s">
        <v>1182</v>
      </c>
      <c r="D418" t="str">
        <f>_xll.BDP(C418,$D$12)</f>
        <v>CHF</v>
      </c>
      <c r="E418" t="s">
        <v>1183</v>
      </c>
      <c r="F418" s="99">
        <f>_xll.BDP(C418,$F$12)</f>
        <v>7.77</v>
      </c>
      <c r="G418" s="99">
        <f>_xll.BDP(C418,$G$12)</f>
        <v>7.6340000000000003</v>
      </c>
      <c r="H418" s="100">
        <f t="shared" si="223"/>
        <v>-0.13599999999999923</v>
      </c>
      <c r="I418" s="101">
        <f t="shared" si="224"/>
        <v>-1.7503217503217408</v>
      </c>
      <c r="J418" s="102">
        <v>0</v>
      </c>
      <c r="K418" t="str">
        <f>CONCATENATE(D903,D418, " Curncy")</f>
        <v>EURCHF Curncy</v>
      </c>
      <c r="L418">
        <f>IF(D418 = D903,1,_xll.BDP(K418,$L$12))</f>
        <v>1</v>
      </c>
      <c r="M418" s="247">
        <f>IF(D418 = D903,1,_xll.BDP(K418,$M$12)*L418)</f>
        <v>0.98365999999999998</v>
      </c>
      <c r="N418" s="104">
        <f t="shared" si="225"/>
        <v>0</v>
      </c>
      <c r="O418" s="253">
        <f>N418 / Y903</f>
        <v>0</v>
      </c>
      <c r="P418" s="140">
        <f t="shared" si="226"/>
        <v>0</v>
      </c>
      <c r="Q418" s="255">
        <f>P418 / Y903*100</f>
        <v>0</v>
      </c>
      <c r="R418" s="106">
        <f t="shared" si="227"/>
        <v>0</v>
      </c>
      <c r="S418" s="255">
        <f t="shared" si="228"/>
        <v>0</v>
      </c>
      <c r="T418">
        <f t="shared" si="229"/>
        <v>1</v>
      </c>
      <c r="U418">
        <v>0</v>
      </c>
      <c r="V418">
        <v>1</v>
      </c>
      <c r="W418" s="105">
        <f t="shared" si="230"/>
        <v>0</v>
      </c>
      <c r="X418" s="105">
        <f t="shared" si="231"/>
        <v>0</v>
      </c>
      <c r="Y418" s="141"/>
      <c r="Z418" s="107">
        <f>_xll.BDH(C418,$Z$12,$D$1,$D$1)</f>
        <v>7.8760000000000003</v>
      </c>
      <c r="AA418" s="107">
        <f t="shared" si="232"/>
        <v>-0.10600000000000076</v>
      </c>
      <c r="AB418" s="117">
        <f t="shared" si="233"/>
        <v>-1.3458608430675565</v>
      </c>
      <c r="AC418" s="109">
        <v>0</v>
      </c>
      <c r="AD418" s="110">
        <f>IF(D418 = D903,1,_xll.BDP(K418,$AD$12)*L418)</f>
        <v>0.98319999999999996</v>
      </c>
      <c r="AE418" s="259">
        <f>AA418*AC418*T418/AD418 / AF903</f>
        <v>0</v>
      </c>
      <c r="AF418" s="142"/>
      <c r="AG418" s="64"/>
      <c r="AH418" s="56"/>
    </row>
    <row r="419" spans="2:34" x14ac:dyDescent="0.2">
      <c r="B419">
        <v>21355</v>
      </c>
      <c r="C419" t="s">
        <v>103</v>
      </c>
      <c r="D419" t="str">
        <f>_xll.BDP(C419,$D$12)</f>
        <v>CHF</v>
      </c>
      <c r="E419" t="s">
        <v>243</v>
      </c>
      <c r="F419" s="99">
        <f>_xll.BDP(C419,$F$12)</f>
        <v>1.179</v>
      </c>
      <c r="G419" s="99">
        <f>_xll.BDP(C419,$G$12)</f>
        <v>1.165</v>
      </c>
      <c r="H419" s="100">
        <f t="shared" si="223"/>
        <v>-1.4000000000000012E-2</v>
      </c>
      <c r="I419" s="101">
        <f t="shared" si="224"/>
        <v>-1.1874469889737076</v>
      </c>
      <c r="J419" s="102">
        <v>0</v>
      </c>
      <c r="K419" t="str">
        <f>CONCATENATE(D903,D419, " Curncy")</f>
        <v>EURCHF Curncy</v>
      </c>
      <c r="L419">
        <f>IF(D419 = D903,1,_xll.BDP(K419,$L$12))</f>
        <v>1</v>
      </c>
      <c r="M419" s="247">
        <f>IF(D419 = D903,1,_xll.BDP(K419,$M$12)*L419)</f>
        <v>0.98365999999999998</v>
      </c>
      <c r="N419" s="104">
        <f t="shared" si="225"/>
        <v>0</v>
      </c>
      <c r="O419" s="253">
        <f>N419 / Y903</f>
        <v>0</v>
      </c>
      <c r="P419" s="140">
        <f t="shared" si="226"/>
        <v>0</v>
      </c>
      <c r="Q419" s="255">
        <f>P419 / Y903*100</f>
        <v>0</v>
      </c>
      <c r="R419" s="106">
        <f t="shared" si="227"/>
        <v>0</v>
      </c>
      <c r="S419" s="255">
        <f t="shared" si="228"/>
        <v>0</v>
      </c>
      <c r="T419">
        <f t="shared" si="229"/>
        <v>1</v>
      </c>
      <c r="U419">
        <v>0</v>
      </c>
      <c r="V419">
        <v>1</v>
      </c>
      <c r="W419" s="105">
        <f t="shared" si="230"/>
        <v>0</v>
      </c>
      <c r="X419" s="105">
        <f t="shared" si="231"/>
        <v>0</v>
      </c>
      <c r="Z419" s="107">
        <f>_xll.BDH(C419,$Z$12,$D$1,$D$1)</f>
        <v>1.1479999999999999</v>
      </c>
      <c r="AA419" s="107">
        <f t="shared" si="232"/>
        <v>3.1000000000000139E-2</v>
      </c>
      <c r="AB419" s="117">
        <f t="shared" si="233"/>
        <v>2.7003484320557614</v>
      </c>
      <c r="AC419" s="109">
        <v>0</v>
      </c>
      <c r="AD419" s="110">
        <f>IF(D419 = D903,1,_xll.BDP(K419,$AD$12)*L419)</f>
        <v>0.98319999999999996</v>
      </c>
      <c r="AE419" s="259">
        <f>AA419*AC419*T419/AD419 / AF903</f>
        <v>0</v>
      </c>
      <c r="AF419" s="111"/>
      <c r="AG419" s="64"/>
      <c r="AH419" s="56"/>
    </row>
    <row r="420" spans="2:34" x14ac:dyDescent="0.2">
      <c r="B420">
        <v>433</v>
      </c>
      <c r="C420" t="s">
        <v>757</v>
      </c>
      <c r="D420" t="str">
        <f>_xll.BDP(C420,$D$12)</f>
        <v>CHF</v>
      </c>
      <c r="E420" t="s">
        <v>784</v>
      </c>
      <c r="F420" s="99">
        <f>_xll.BDP(C420,$F$12)</f>
        <v>114.8</v>
      </c>
      <c r="G420" s="99">
        <f>_xll.BDP(C420,$G$12)</f>
        <v>117.4</v>
      </c>
      <c r="H420" s="100">
        <f t="shared" si="223"/>
        <v>2.6000000000000085</v>
      </c>
      <c r="I420" s="101">
        <f t="shared" si="224"/>
        <v>2.2648083623693456</v>
      </c>
      <c r="J420" s="102">
        <v>0</v>
      </c>
      <c r="K420" t="str">
        <f>CONCATENATE(D903,D420, " Curncy")</f>
        <v>EURCHF Curncy</v>
      </c>
      <c r="L420">
        <f>IF(D420 = D903,1,_xll.BDP(K420,$L$12))</f>
        <v>1</v>
      </c>
      <c r="M420" s="247">
        <f>IF(D420 = D903,1,_xll.BDP(K420,$M$12)*L420)</f>
        <v>0.98365999999999998</v>
      </c>
      <c r="N420" s="104">
        <f t="shared" si="225"/>
        <v>0</v>
      </c>
      <c r="O420" s="253">
        <f>N420 / Y903</f>
        <v>0</v>
      </c>
      <c r="P420" s="140">
        <f t="shared" si="226"/>
        <v>0</v>
      </c>
      <c r="Q420" s="255">
        <f>P420 / Y903*100</f>
        <v>0</v>
      </c>
      <c r="R420" s="106">
        <f t="shared" si="227"/>
        <v>0</v>
      </c>
      <c r="S420" s="255">
        <f t="shared" si="228"/>
        <v>0</v>
      </c>
      <c r="T420">
        <f t="shared" si="229"/>
        <v>1</v>
      </c>
      <c r="U420">
        <v>0</v>
      </c>
      <c r="V420">
        <v>1</v>
      </c>
      <c r="W420" s="105">
        <f t="shared" si="230"/>
        <v>0</v>
      </c>
      <c r="X420" s="105">
        <f t="shared" si="231"/>
        <v>0</v>
      </c>
      <c r="Y420" s="65"/>
      <c r="Z420" s="107">
        <f>_xll.BDH(C420,$Z$12,$D$1,$D$1)</f>
        <v>116</v>
      </c>
      <c r="AA420" s="107">
        <f t="shared" si="232"/>
        <v>-1.2000000000000028</v>
      </c>
      <c r="AB420" s="117">
        <f t="shared" si="233"/>
        <v>-1.0344827586206922</v>
      </c>
      <c r="AC420" s="109">
        <v>0</v>
      </c>
      <c r="AD420" s="110">
        <f>IF(D420 = D903,1,_xll.BDP(K420,$AD$12)*L420)</f>
        <v>0.98319999999999996</v>
      </c>
      <c r="AE420" s="259">
        <f>AA420*AC420*T420/AD420 / AF903</f>
        <v>0</v>
      </c>
      <c r="AF420" s="68"/>
      <c r="AG420" s="64"/>
      <c r="AH420" s="56"/>
    </row>
    <row r="421" spans="2:34" x14ac:dyDescent="0.2">
      <c r="B421">
        <v>861</v>
      </c>
      <c r="C421" t="s">
        <v>749</v>
      </c>
      <c r="D421" t="str">
        <f>_xll.BDP(C421,$D$12)</f>
        <v>CHF</v>
      </c>
      <c r="E421" t="s">
        <v>776</v>
      </c>
      <c r="F421" s="99">
        <f>_xll.BDP(C421,$F$12)</f>
        <v>16.16</v>
      </c>
      <c r="G421" s="99">
        <f>_xll.BDP(C421,$G$12)</f>
        <v>16.100000000000001</v>
      </c>
      <c r="H421" s="100">
        <f t="shared" si="223"/>
        <v>-5.9999999999998721E-2</v>
      </c>
      <c r="I421" s="101">
        <f t="shared" si="224"/>
        <v>-0.3712871287128634</v>
      </c>
      <c r="J421" s="102">
        <v>0</v>
      </c>
      <c r="K421" t="str">
        <f>CONCATENATE(D903,D421, " Curncy")</f>
        <v>EURCHF Curncy</v>
      </c>
      <c r="L421">
        <f>IF(D421 = D903,1,_xll.BDP(K421,$L$12))</f>
        <v>1</v>
      </c>
      <c r="M421" s="247">
        <f>IF(D421 = D903,1,_xll.BDP(K421,$M$12)*L421)</f>
        <v>0.98365999999999998</v>
      </c>
      <c r="N421" s="104">
        <f t="shared" si="225"/>
        <v>0</v>
      </c>
      <c r="O421" s="253">
        <f>N421 / Y903</f>
        <v>0</v>
      </c>
      <c r="P421" s="140">
        <f t="shared" si="226"/>
        <v>0</v>
      </c>
      <c r="Q421" s="255">
        <f>P421 / Y903*100</f>
        <v>0</v>
      </c>
      <c r="R421" s="106">
        <f t="shared" si="227"/>
        <v>0</v>
      </c>
      <c r="S421" s="255">
        <f t="shared" si="228"/>
        <v>0</v>
      </c>
      <c r="T421">
        <f t="shared" si="229"/>
        <v>1</v>
      </c>
      <c r="U421">
        <v>0</v>
      </c>
      <c r="V421">
        <v>1</v>
      </c>
      <c r="W421" s="105">
        <f t="shared" si="230"/>
        <v>0</v>
      </c>
      <c r="X421" s="105">
        <f t="shared" si="231"/>
        <v>0</v>
      </c>
      <c r="Y421" s="65"/>
      <c r="Z421" s="107">
        <f>_xll.BDH(C421,$Z$12,$D$1,$D$1)</f>
        <v>16.27</v>
      </c>
      <c r="AA421" s="107">
        <f t="shared" si="232"/>
        <v>-0.10999999999999943</v>
      </c>
      <c r="AB421" s="117">
        <f t="shared" si="233"/>
        <v>-0.67609096496619192</v>
      </c>
      <c r="AC421" s="109">
        <v>0</v>
      </c>
      <c r="AD421" s="110">
        <f>IF(D421 = D903,1,_xll.BDP(K421,$AD$12)*L421)</f>
        <v>0.98319999999999996</v>
      </c>
      <c r="AE421" s="259">
        <f>AA421*AC421*T421/AD421 / AF903</f>
        <v>0</v>
      </c>
      <c r="AF421" s="68"/>
      <c r="AG421" s="64"/>
      <c r="AH421" s="56"/>
    </row>
    <row r="422" spans="2:34" x14ac:dyDescent="0.2">
      <c r="B422">
        <v>931</v>
      </c>
      <c r="C422" t="s">
        <v>750</v>
      </c>
      <c r="D422" t="str">
        <f>_xll.BDP(C422,$D$12)</f>
        <v>CHF</v>
      </c>
      <c r="E422" t="s">
        <v>777</v>
      </c>
      <c r="F422" s="99">
        <f>_xll.BDP(C422,$F$12)</f>
        <v>3.1406999999999998</v>
      </c>
      <c r="G422" s="99">
        <f>_xll.BDP(C422,$G$12)</f>
        <v>3.044</v>
      </c>
      <c r="H422" s="100">
        <f t="shared" si="223"/>
        <v>-9.6699999999999786E-2</v>
      </c>
      <c r="I422" s="101">
        <f t="shared" si="224"/>
        <v>-3.0789314484032158</v>
      </c>
      <c r="J422" s="102">
        <v>0</v>
      </c>
      <c r="K422" t="str">
        <f>CONCATENATE(D903,D422, " Curncy")</f>
        <v>EURCHF Curncy</v>
      </c>
      <c r="L422">
        <f>IF(D422 = D903,1,_xll.BDP(K422,$L$12))</f>
        <v>1</v>
      </c>
      <c r="M422" s="247">
        <f>IF(D422 = D903,1,_xll.BDP(K422,$M$12)*L422)</f>
        <v>0.98365999999999998</v>
      </c>
      <c r="N422" s="104">
        <f t="shared" si="225"/>
        <v>0</v>
      </c>
      <c r="O422" s="253">
        <f>N422 / Y903</f>
        <v>0</v>
      </c>
      <c r="P422" s="140">
        <f t="shared" si="226"/>
        <v>0</v>
      </c>
      <c r="Q422" s="255">
        <f>P422 / Y903*100</f>
        <v>0</v>
      </c>
      <c r="R422" s="106">
        <f t="shared" si="227"/>
        <v>0</v>
      </c>
      <c r="S422" s="255">
        <f t="shared" si="228"/>
        <v>0</v>
      </c>
      <c r="T422">
        <f t="shared" si="229"/>
        <v>1</v>
      </c>
      <c r="U422">
        <v>0</v>
      </c>
      <c r="V422">
        <v>1</v>
      </c>
      <c r="W422" s="105">
        <f t="shared" si="230"/>
        <v>0</v>
      </c>
      <c r="X422" s="105">
        <f t="shared" si="231"/>
        <v>0</v>
      </c>
      <c r="Y422" s="65"/>
      <c r="Z422" s="107">
        <f>_xll.BDH(C422,$Z$12,$D$1,$D$1)</f>
        <v>3.5510000000000002</v>
      </c>
      <c r="AA422" s="107">
        <f t="shared" si="232"/>
        <v>-0.41030000000000033</v>
      </c>
      <c r="AB422" s="117">
        <f t="shared" si="233"/>
        <v>-11.554491692481001</v>
      </c>
      <c r="AC422" s="109">
        <v>0</v>
      </c>
      <c r="AD422" s="110">
        <f>IF(D422 = D903,1,_xll.BDP(K422,$AD$12)*L422)</f>
        <v>0.98319999999999996</v>
      </c>
      <c r="AE422" s="259">
        <f>AA422*AC422*T422/AD422 / AF903</f>
        <v>0</v>
      </c>
      <c r="AF422" s="68"/>
      <c r="AG422" s="64"/>
      <c r="AH422" s="56"/>
    </row>
    <row r="423" spans="2:34" x14ac:dyDescent="0.2">
      <c r="B423">
        <v>3294</v>
      </c>
      <c r="C423" t="s">
        <v>1201</v>
      </c>
      <c r="D423" t="str">
        <f>_xll.BDP(C423,$D$12)</f>
        <v>CHF</v>
      </c>
      <c r="E423" t="s">
        <v>1202</v>
      </c>
      <c r="F423" s="99">
        <f>_xll.BDP(C423,$F$12)</f>
        <v>37.69</v>
      </c>
      <c r="G423" s="99">
        <f>_xll.BDP(C423,$G$12)</f>
        <v>37.46</v>
      </c>
      <c r="H423" s="100">
        <f t="shared" si="223"/>
        <v>-0.22999999999999687</v>
      </c>
      <c r="I423" s="101">
        <f t="shared" si="224"/>
        <v>-0.61024144335366648</v>
      </c>
      <c r="J423" s="102">
        <v>0</v>
      </c>
      <c r="K423" t="str">
        <f>CONCATENATE(D903,D423, " Curncy")</f>
        <v>EURCHF Curncy</v>
      </c>
      <c r="L423">
        <f>IF(D423 = D903,1,_xll.BDP(K423,$L$12))</f>
        <v>1</v>
      </c>
      <c r="M423" s="247">
        <f>IF(D423 = D903,1,_xll.BDP(K423,$M$12)*L423)</f>
        <v>0.98365999999999998</v>
      </c>
      <c r="N423" s="104">
        <f t="shared" si="225"/>
        <v>0</v>
      </c>
      <c r="O423" s="253">
        <f>N423 / Y903</f>
        <v>0</v>
      </c>
      <c r="P423" s="140">
        <f t="shared" si="226"/>
        <v>0</v>
      </c>
      <c r="Q423" s="255">
        <f>P423 / Y903*100</f>
        <v>0</v>
      </c>
      <c r="R423" s="106">
        <f t="shared" si="227"/>
        <v>0</v>
      </c>
      <c r="S423" s="255">
        <f t="shared" si="228"/>
        <v>0</v>
      </c>
      <c r="T423">
        <f t="shared" si="229"/>
        <v>1</v>
      </c>
      <c r="U423">
        <v>0</v>
      </c>
      <c r="V423">
        <v>1</v>
      </c>
      <c r="W423" s="105">
        <f t="shared" si="230"/>
        <v>0</v>
      </c>
      <c r="X423" s="105">
        <f t="shared" si="231"/>
        <v>0</v>
      </c>
      <c r="Y423" s="141"/>
      <c r="Z423" s="107">
        <f>_xll.BDH(C423,$Z$12,$D$1,$D$1)</f>
        <v>37.69</v>
      </c>
      <c r="AA423" s="107">
        <f t="shared" si="232"/>
        <v>0</v>
      </c>
      <c r="AB423" s="117">
        <f t="shared" si="233"/>
        <v>0</v>
      </c>
      <c r="AC423" s="109">
        <v>0</v>
      </c>
      <c r="AD423" s="110">
        <f>IF(D423 = D903,1,_xll.BDP(K423,$AD$12)*L423)</f>
        <v>0.98319999999999996</v>
      </c>
      <c r="AE423" s="259">
        <f>AA423*AC423*T423/AD423 / AF903</f>
        <v>0</v>
      </c>
      <c r="AF423" s="142"/>
      <c r="AG423" s="64"/>
      <c r="AH423" s="56"/>
    </row>
    <row r="424" spans="2:34" x14ac:dyDescent="0.2">
      <c r="B424">
        <v>6436</v>
      </c>
      <c r="C424" t="s">
        <v>1259</v>
      </c>
      <c r="D424" t="str">
        <f>_xll.BDP(C424,$D$12)</f>
        <v>CHF</v>
      </c>
      <c r="E424" t="s">
        <v>1260</v>
      </c>
      <c r="F424" s="99">
        <f>_xll.BDP(C424,$F$12)</f>
        <v>0.83</v>
      </c>
      <c r="G424" s="99">
        <f>_xll.BDP(C424,$G$12)</f>
        <v>0.84399999999999997</v>
      </c>
      <c r="H424" s="100">
        <f t="shared" si="223"/>
        <v>1.4000000000000012E-2</v>
      </c>
      <c r="I424" s="101">
        <f t="shared" si="224"/>
        <v>1.6867469879518087</v>
      </c>
      <c r="J424" s="102">
        <v>0</v>
      </c>
      <c r="K424" t="str">
        <f>CONCATENATE(D903,D424, " Curncy")</f>
        <v>EURCHF Curncy</v>
      </c>
      <c r="L424">
        <f>IF(D424 = D903,1,_xll.BDP(K424,$L$12))</f>
        <v>1</v>
      </c>
      <c r="M424" s="247">
        <f>IF(D424 = D903,1,_xll.BDP(K424,$M$12)*L424)</f>
        <v>0.98365999999999998</v>
      </c>
      <c r="N424" s="104">
        <f t="shared" si="225"/>
        <v>0</v>
      </c>
      <c r="O424" s="253">
        <f>N424 / Y903</f>
        <v>0</v>
      </c>
      <c r="P424" s="140">
        <f t="shared" si="226"/>
        <v>0</v>
      </c>
      <c r="Q424" s="255">
        <f>P424 / Y903*100</f>
        <v>0</v>
      </c>
      <c r="R424" s="106">
        <f t="shared" si="227"/>
        <v>0</v>
      </c>
      <c r="S424" s="255">
        <f t="shared" si="228"/>
        <v>0</v>
      </c>
      <c r="T424">
        <f t="shared" si="229"/>
        <v>1</v>
      </c>
      <c r="U424">
        <v>0</v>
      </c>
      <c r="V424">
        <v>1</v>
      </c>
      <c r="W424" s="105">
        <f t="shared" si="230"/>
        <v>0</v>
      </c>
      <c r="X424" s="105">
        <f t="shared" si="231"/>
        <v>0</v>
      </c>
      <c r="Y424" s="141"/>
      <c r="Z424" s="107">
        <f>_xll.BDH(C424,$Z$12,$D$1,$D$1)</f>
        <v>0.85599999999999998</v>
      </c>
      <c r="AA424" s="107">
        <f t="shared" si="232"/>
        <v>-2.6000000000000023E-2</v>
      </c>
      <c r="AB424" s="117">
        <f t="shared" si="233"/>
        <v>-3.0373831775700961</v>
      </c>
      <c r="AC424" s="109">
        <v>0</v>
      </c>
      <c r="AD424" s="110">
        <f>IF(D424 = D903,1,_xll.BDP(K424,$AD$12)*L424)</f>
        <v>0.98319999999999996</v>
      </c>
      <c r="AE424" s="259">
        <f>AA424*AC424*T424/AD424 / AF903</f>
        <v>0</v>
      </c>
      <c r="AF424" s="142"/>
      <c r="AG424" s="64"/>
      <c r="AH424" s="56"/>
    </row>
    <row r="425" spans="2:34" x14ac:dyDescent="0.2">
      <c r="B425">
        <v>1348</v>
      </c>
      <c r="C425" t="s">
        <v>751</v>
      </c>
      <c r="D425" t="str">
        <f>_xll.BDP(C425,$D$12)</f>
        <v>CHF</v>
      </c>
      <c r="E425" t="s">
        <v>778</v>
      </c>
      <c r="F425" s="99">
        <f>_xll.BDP(C425,$F$12)</f>
        <v>3251</v>
      </c>
      <c r="G425" s="99">
        <f>_xll.BDP(C425,$G$12)</f>
        <v>3251</v>
      </c>
      <c r="H425" s="100">
        <f t="shared" si="223"/>
        <v>0</v>
      </c>
      <c r="I425" s="101">
        <f t="shared" si="224"/>
        <v>0</v>
      </c>
      <c r="J425" s="102">
        <v>0</v>
      </c>
      <c r="K425" t="str">
        <f>CONCATENATE(D903,D425, " Curncy")</f>
        <v>EURCHF Curncy</v>
      </c>
      <c r="L425">
        <f>IF(D425 = D903,1,_xll.BDP(K425,$L$12))</f>
        <v>1</v>
      </c>
      <c r="M425" s="247">
        <f>IF(D425 = D903,1,_xll.BDP(K425,$M$12)*L425)</f>
        <v>0.98365999999999998</v>
      </c>
      <c r="N425" s="104">
        <f t="shared" si="225"/>
        <v>0</v>
      </c>
      <c r="O425" s="253">
        <f>N425 / Y903</f>
        <v>0</v>
      </c>
      <c r="P425" s="140">
        <f t="shared" si="226"/>
        <v>0</v>
      </c>
      <c r="Q425" s="255">
        <f>P425 / Y903*100</f>
        <v>0</v>
      </c>
      <c r="R425" s="106">
        <f t="shared" si="227"/>
        <v>0</v>
      </c>
      <c r="S425" s="255">
        <f t="shared" si="228"/>
        <v>0</v>
      </c>
      <c r="T425">
        <f t="shared" si="229"/>
        <v>1</v>
      </c>
      <c r="U425">
        <v>0</v>
      </c>
      <c r="V425">
        <v>1</v>
      </c>
      <c r="W425" s="105">
        <f t="shared" si="230"/>
        <v>0</v>
      </c>
      <c r="X425" s="105">
        <f t="shared" si="231"/>
        <v>0</v>
      </c>
      <c r="Y425" s="65"/>
      <c r="Z425" s="107">
        <f>_xll.BDH(C425,$Z$12,$D$1,$D$1)</f>
        <v>3252</v>
      </c>
      <c r="AA425" s="107">
        <f t="shared" si="232"/>
        <v>-1</v>
      </c>
      <c r="AB425" s="117">
        <f t="shared" si="233"/>
        <v>-3.0750307503075031E-2</v>
      </c>
      <c r="AC425" s="109">
        <v>0</v>
      </c>
      <c r="AD425" s="110">
        <f>IF(D425 = D903,1,_xll.BDP(K425,$AD$12)*L425)</f>
        <v>0.98319999999999996</v>
      </c>
      <c r="AE425" s="259">
        <f>AA425*AC425*T425/AD425 / AF903</f>
        <v>0</v>
      </c>
      <c r="AF425" s="68"/>
      <c r="AG425" s="64"/>
      <c r="AH425" s="56"/>
    </row>
    <row r="426" spans="2:34" x14ac:dyDescent="0.2">
      <c r="B426">
        <v>3160</v>
      </c>
      <c r="C426" t="s">
        <v>752</v>
      </c>
      <c r="D426" t="str">
        <f>_xll.BDP(C426,$D$12)</f>
        <v>CHF</v>
      </c>
      <c r="E426" t="s">
        <v>779</v>
      </c>
      <c r="F426" s="99">
        <f>_xll.BDP(C426,$F$12)</f>
        <v>54.5</v>
      </c>
      <c r="G426" s="99">
        <f>_xll.BDP(C426,$G$12)</f>
        <v>53.64</v>
      </c>
      <c r="H426" s="100">
        <f t="shared" si="223"/>
        <v>-0.85999999999999943</v>
      </c>
      <c r="I426" s="101">
        <f t="shared" si="224"/>
        <v>-1.577981651376146</v>
      </c>
      <c r="J426" s="102">
        <v>0</v>
      </c>
      <c r="K426" t="str">
        <f>CONCATENATE(D903,D426, " Curncy")</f>
        <v>EURCHF Curncy</v>
      </c>
      <c r="L426">
        <f>IF(D426 = D903,1,_xll.BDP(K426,$L$12))</f>
        <v>1</v>
      </c>
      <c r="M426" s="247">
        <f>IF(D426 = D903,1,_xll.BDP(K426,$M$12)*L426)</f>
        <v>0.98365999999999998</v>
      </c>
      <c r="N426" s="104">
        <f t="shared" si="225"/>
        <v>0</v>
      </c>
      <c r="O426" s="253">
        <f>N426 / Y903</f>
        <v>0</v>
      </c>
      <c r="P426" s="140">
        <f t="shared" si="226"/>
        <v>0</v>
      </c>
      <c r="Q426" s="255">
        <f>P426 / Y903*100</f>
        <v>0</v>
      </c>
      <c r="R426" s="106">
        <f t="shared" si="227"/>
        <v>0</v>
      </c>
      <c r="S426" s="255">
        <f t="shared" si="228"/>
        <v>0</v>
      </c>
      <c r="T426">
        <f t="shared" si="229"/>
        <v>1</v>
      </c>
      <c r="U426">
        <v>0</v>
      </c>
      <c r="V426">
        <v>1</v>
      </c>
      <c r="W426" s="105">
        <f t="shared" si="230"/>
        <v>0</v>
      </c>
      <c r="X426" s="105">
        <f t="shared" si="231"/>
        <v>0</v>
      </c>
      <c r="Y426" s="65"/>
      <c r="Z426" s="107">
        <f>_xll.BDH(C426,$Z$12,$D$1,$D$1)</f>
        <v>54.36</v>
      </c>
      <c r="AA426" s="107">
        <f t="shared" si="232"/>
        <v>0.14000000000000057</v>
      </c>
      <c r="AB426" s="117">
        <f t="shared" si="233"/>
        <v>0.25754231052244403</v>
      </c>
      <c r="AC426" s="109">
        <v>0</v>
      </c>
      <c r="AD426" s="110">
        <f>IF(D426 = D903,1,_xll.BDP(K426,$AD$12)*L426)</f>
        <v>0.98319999999999996</v>
      </c>
      <c r="AE426" s="259">
        <f>AA426*AC426*T426/AD426 / AF903</f>
        <v>0</v>
      </c>
      <c r="AF426" s="68"/>
      <c r="AG426" s="64"/>
      <c r="AH426" s="56"/>
    </row>
    <row r="427" spans="2:34" x14ac:dyDescent="0.2">
      <c r="B427">
        <v>1811</v>
      </c>
      <c r="C427" t="s">
        <v>753</v>
      </c>
      <c r="D427" t="str">
        <f>_xll.BDP(C427,$D$12)</f>
        <v>CHF</v>
      </c>
      <c r="E427" t="s">
        <v>780</v>
      </c>
      <c r="F427" s="99">
        <f>_xll.BDP(C427,$F$12)</f>
        <v>230.5</v>
      </c>
      <c r="G427" s="99">
        <f>_xll.BDP(C427,$G$12)</f>
        <v>228</v>
      </c>
      <c r="H427" s="100">
        <f t="shared" si="223"/>
        <v>-2.5</v>
      </c>
      <c r="I427" s="101">
        <f t="shared" si="224"/>
        <v>-1.0845986984815619</v>
      </c>
      <c r="J427" s="102">
        <v>0</v>
      </c>
      <c r="K427" t="str">
        <f>CONCATENATE(D903,D427, " Curncy")</f>
        <v>EURCHF Curncy</v>
      </c>
      <c r="L427">
        <f>IF(D427 = D903,1,_xll.BDP(K427,$L$12))</f>
        <v>1</v>
      </c>
      <c r="M427" s="247">
        <f>IF(D427 = D903,1,_xll.BDP(K427,$M$12)*L427)</f>
        <v>0.98365999999999998</v>
      </c>
      <c r="N427" s="104">
        <f t="shared" si="225"/>
        <v>0</v>
      </c>
      <c r="O427" s="253">
        <f>N427 / Y903</f>
        <v>0</v>
      </c>
      <c r="P427" s="140">
        <f t="shared" si="226"/>
        <v>0</v>
      </c>
      <c r="Q427" s="255">
        <f>P427 / Y903*100</f>
        <v>0</v>
      </c>
      <c r="R427" s="106">
        <f t="shared" si="227"/>
        <v>0</v>
      </c>
      <c r="S427" s="255">
        <f t="shared" si="228"/>
        <v>0</v>
      </c>
      <c r="T427">
        <f t="shared" si="229"/>
        <v>1</v>
      </c>
      <c r="U427">
        <v>0</v>
      </c>
      <c r="V427">
        <v>1</v>
      </c>
      <c r="W427" s="105">
        <f t="shared" si="230"/>
        <v>0</v>
      </c>
      <c r="X427" s="105">
        <f t="shared" si="231"/>
        <v>0</v>
      </c>
      <c r="Y427" s="65"/>
      <c r="Z427" s="107">
        <f>_xll.BDH(C427,$Z$12,$D$1,$D$1)</f>
        <v>230.6</v>
      </c>
      <c r="AA427" s="107">
        <f t="shared" si="232"/>
        <v>-9.9999999999994316E-2</v>
      </c>
      <c r="AB427" s="117">
        <f t="shared" si="233"/>
        <v>-4.3365134431914275E-2</v>
      </c>
      <c r="AC427" s="109">
        <v>0</v>
      </c>
      <c r="AD427" s="110">
        <f>IF(D427 = D903,1,_xll.BDP(K427,$AD$12)*L427)</f>
        <v>0.98319999999999996</v>
      </c>
      <c r="AE427" s="259">
        <f>AA427*AC427*T427/AD427 / AF903</f>
        <v>0</v>
      </c>
      <c r="AF427" s="68"/>
      <c r="AG427" s="64"/>
      <c r="AH427" s="56"/>
    </row>
    <row r="428" spans="2:34" x14ac:dyDescent="0.2">
      <c r="B428">
        <v>3156</v>
      </c>
      <c r="C428" t="s">
        <v>1577</v>
      </c>
      <c r="D428" t="str">
        <f>_xll.BDP(C428,$D$12)</f>
        <v>CHF</v>
      </c>
      <c r="E428" t="s">
        <v>1644</v>
      </c>
      <c r="F428" s="99">
        <f>_xll.BDP(C428,$F$12)</f>
        <v>49.34</v>
      </c>
      <c r="G428" s="99">
        <f>_xll.BDP(C428,$G$12)</f>
        <v>49.05</v>
      </c>
      <c r="H428" s="100">
        <f t="shared" si="223"/>
        <v>-0.29000000000000625</v>
      </c>
      <c r="I428" s="101">
        <f t="shared" si="224"/>
        <v>-0.58775841102554971</v>
      </c>
      <c r="J428" s="102">
        <v>0</v>
      </c>
      <c r="K428" t="str">
        <f>CONCATENATE(D903,D428, " Curncy")</f>
        <v>EURCHF Curncy</v>
      </c>
      <c r="L428">
        <f>IF(D428 = D903,1,_xll.BDP(K428,$L$12))</f>
        <v>1</v>
      </c>
      <c r="M428" s="247">
        <f>IF(D428 = D903,1,_xll.BDP(K428,$M$12)*L428)</f>
        <v>0.98365999999999998</v>
      </c>
      <c r="N428" s="104">
        <f t="shared" si="225"/>
        <v>0</v>
      </c>
      <c r="O428" s="253">
        <f>N428 / Y903</f>
        <v>0</v>
      </c>
      <c r="P428" s="140">
        <f t="shared" si="226"/>
        <v>0</v>
      </c>
      <c r="Q428" s="255">
        <f>P428 / Y903*100</f>
        <v>0</v>
      </c>
      <c r="R428" s="106">
        <f t="shared" si="227"/>
        <v>0</v>
      </c>
      <c r="S428" s="255">
        <f t="shared" si="228"/>
        <v>0</v>
      </c>
      <c r="T428">
        <f t="shared" si="229"/>
        <v>1</v>
      </c>
      <c r="U428">
        <v>0</v>
      </c>
      <c r="V428">
        <v>1</v>
      </c>
      <c r="W428" s="105">
        <f t="shared" si="230"/>
        <v>0</v>
      </c>
      <c r="X428" s="105">
        <f t="shared" si="231"/>
        <v>0</v>
      </c>
      <c r="Y428" s="65"/>
      <c r="Z428" s="107">
        <f>_xll.BDH(C428,$Z$12,$D$1,$D$1)</f>
        <v>48.96</v>
      </c>
      <c r="AA428" s="107">
        <f t="shared" si="232"/>
        <v>0.38000000000000256</v>
      </c>
      <c r="AB428" s="117">
        <f t="shared" si="233"/>
        <v>0.77614379084967844</v>
      </c>
      <c r="AC428" s="109">
        <v>0</v>
      </c>
      <c r="AD428" s="110">
        <f>IF(D428 = D903,1,_xll.BDP(K428,$AD$12)*L428)</f>
        <v>0.98319999999999996</v>
      </c>
      <c r="AE428" s="259">
        <f>AA428*AC428*T428/AD428 / AF903</f>
        <v>0</v>
      </c>
      <c r="AF428" s="68"/>
      <c r="AG428" s="64"/>
      <c r="AH428" s="56"/>
    </row>
    <row r="429" spans="2:34" x14ac:dyDescent="0.2">
      <c r="B429">
        <v>352</v>
      </c>
      <c r="C429" t="s">
        <v>754</v>
      </c>
      <c r="D429" t="str">
        <f>_xll.BDP(C429,$D$12)</f>
        <v>CHF</v>
      </c>
      <c r="E429" t="s">
        <v>781</v>
      </c>
      <c r="F429" s="99">
        <f>_xll.BDP(C429,$F$12)</f>
        <v>503.2</v>
      </c>
      <c r="G429" s="99">
        <f>_xll.BDP(C429,$G$12)</f>
        <v>501.4</v>
      </c>
      <c r="H429" s="100">
        <f t="shared" si="223"/>
        <v>-1.8000000000000114</v>
      </c>
      <c r="I429" s="101">
        <f t="shared" si="224"/>
        <v>-0.35771065182830114</v>
      </c>
      <c r="J429" s="102">
        <v>0</v>
      </c>
      <c r="K429" t="str">
        <f>CONCATENATE(D903,D429, " Curncy")</f>
        <v>EURCHF Curncy</v>
      </c>
      <c r="L429">
        <f>IF(D429 = D903,1,_xll.BDP(K429,$L$12))</f>
        <v>1</v>
      </c>
      <c r="M429" s="247">
        <f>IF(D429 = D903,1,_xll.BDP(K429,$M$12)*L429)</f>
        <v>0.98365999999999998</v>
      </c>
      <c r="N429" s="104">
        <f t="shared" si="225"/>
        <v>0</v>
      </c>
      <c r="O429" s="253">
        <f>N429 / Y903</f>
        <v>0</v>
      </c>
      <c r="P429" s="140">
        <f t="shared" si="226"/>
        <v>0</v>
      </c>
      <c r="Q429" s="255">
        <f>P429 / Y903*100</f>
        <v>0</v>
      </c>
      <c r="R429" s="106">
        <f t="shared" si="227"/>
        <v>0</v>
      </c>
      <c r="S429" s="255">
        <f t="shared" si="228"/>
        <v>0</v>
      </c>
      <c r="T429">
        <f t="shared" si="229"/>
        <v>1</v>
      </c>
      <c r="U429">
        <v>0</v>
      </c>
      <c r="V429">
        <v>1</v>
      </c>
      <c r="W429" s="105">
        <f t="shared" si="230"/>
        <v>0</v>
      </c>
      <c r="X429" s="105">
        <f t="shared" si="231"/>
        <v>0</v>
      </c>
      <c r="Y429" s="65"/>
      <c r="Z429" s="107">
        <f>_xll.BDH(C429,$Z$12,$D$1,$D$1)</f>
        <v>507.8</v>
      </c>
      <c r="AA429" s="107">
        <f t="shared" si="232"/>
        <v>-4.6000000000000227</v>
      </c>
      <c r="AB429" s="117">
        <f t="shared" si="233"/>
        <v>-0.90586845214651879</v>
      </c>
      <c r="AC429" s="109">
        <v>0</v>
      </c>
      <c r="AD429" s="110">
        <f>IF(D429 = D903,1,_xll.BDP(K429,$AD$12)*L429)</f>
        <v>0.98319999999999996</v>
      </c>
      <c r="AE429" s="259">
        <f>AA429*AC429*T429/AD429 / AF903</f>
        <v>0</v>
      </c>
      <c r="AF429" s="68"/>
      <c r="AG429" s="64"/>
      <c r="AH429" s="56"/>
    </row>
    <row r="430" spans="2:34" x14ac:dyDescent="0.2">
      <c r="B430">
        <v>2492</v>
      </c>
      <c r="C430" t="s">
        <v>102</v>
      </c>
      <c r="D430" t="str">
        <f>_xll.BDP(C430,$D$12)</f>
        <v>CHF</v>
      </c>
      <c r="E430" t="s">
        <v>228</v>
      </c>
      <c r="F430" s="99">
        <f>_xll.BDP(C430,$F$12)</f>
        <v>113</v>
      </c>
      <c r="G430" s="99">
        <f>_xll.BDP(C430,$G$12)</f>
        <v>113.66</v>
      </c>
      <c r="H430" s="100">
        <f t="shared" si="223"/>
        <v>0.65999999999999659</v>
      </c>
      <c r="I430" s="101">
        <f t="shared" si="224"/>
        <v>0.5840707964601739</v>
      </c>
      <c r="J430" s="102">
        <v>0</v>
      </c>
      <c r="K430" t="str">
        <f>CONCATENATE(D903,D430, " Curncy")</f>
        <v>EURCHF Curncy</v>
      </c>
      <c r="L430">
        <f>IF(D430 = D903,1,_xll.BDP(K430,$L$12))</f>
        <v>1</v>
      </c>
      <c r="M430" s="247">
        <f>IF(D430 = D903,1,_xll.BDP(K430,$M$12)*L430)</f>
        <v>0.98365999999999998</v>
      </c>
      <c r="N430" s="104">
        <f t="shared" si="225"/>
        <v>0</v>
      </c>
      <c r="O430" s="253">
        <f>N430 / Y903</f>
        <v>0</v>
      </c>
      <c r="P430" s="140">
        <f t="shared" si="226"/>
        <v>0</v>
      </c>
      <c r="Q430" s="255">
        <f>P430 / Y903*100</f>
        <v>0</v>
      </c>
      <c r="R430" s="106">
        <f t="shared" si="227"/>
        <v>0</v>
      </c>
      <c r="S430" s="255">
        <f t="shared" si="228"/>
        <v>0</v>
      </c>
      <c r="T430">
        <f t="shared" si="229"/>
        <v>1</v>
      </c>
      <c r="U430">
        <v>0</v>
      </c>
      <c r="V430">
        <v>1</v>
      </c>
      <c r="W430" s="105">
        <f t="shared" si="230"/>
        <v>0</v>
      </c>
      <c r="X430" s="105">
        <f t="shared" si="231"/>
        <v>0</v>
      </c>
      <c r="Y430" s="65"/>
      <c r="Z430" s="107">
        <f>_xll.BDH(C430,$Z$12,$D$1,$D$1)</f>
        <v>113.12</v>
      </c>
      <c r="AA430" s="107">
        <f t="shared" si="232"/>
        <v>-0.12000000000000455</v>
      </c>
      <c r="AB430" s="117">
        <f t="shared" si="233"/>
        <v>-0.10608203677511009</v>
      </c>
      <c r="AC430" s="109">
        <v>0</v>
      </c>
      <c r="AD430" s="110">
        <f>IF(D430 = D903,1,_xll.BDP(K430,$AD$12)*L430)</f>
        <v>0.98319999999999996</v>
      </c>
      <c r="AE430" s="259">
        <f>AA430*AC430*T430/AD430 / AF903</f>
        <v>0</v>
      </c>
      <c r="AF430" s="68"/>
      <c r="AG430" s="64"/>
      <c r="AH430" s="56"/>
    </row>
    <row r="431" spans="2:34" x14ac:dyDescent="0.2">
      <c r="B431">
        <v>347</v>
      </c>
      <c r="C431" t="s">
        <v>755</v>
      </c>
      <c r="D431" t="str">
        <f>_xll.BDP(C431,$D$12)</f>
        <v>CHF</v>
      </c>
      <c r="E431" t="s">
        <v>782</v>
      </c>
      <c r="F431" s="99">
        <f>_xll.BDP(C431,$F$12)</f>
        <v>83.03</v>
      </c>
      <c r="G431" s="99">
        <f>_xll.BDP(C431,$G$12)</f>
        <v>83.33</v>
      </c>
      <c r="H431" s="100">
        <f t="shared" si="223"/>
        <v>0.29999999999999716</v>
      </c>
      <c r="I431" s="101">
        <f t="shared" si="224"/>
        <v>0.36131518728170198</v>
      </c>
      <c r="J431" s="102">
        <v>0</v>
      </c>
      <c r="K431" t="str">
        <f>CONCATENATE(D903,D431, " Curncy")</f>
        <v>EURCHF Curncy</v>
      </c>
      <c r="L431">
        <f>IF(D431 = D903,1,_xll.BDP(K431,$L$12))</f>
        <v>1</v>
      </c>
      <c r="M431" s="247">
        <f>IF(D431 = D903,1,_xll.BDP(K431,$M$12)*L431)</f>
        <v>0.98365999999999998</v>
      </c>
      <c r="N431" s="104">
        <f t="shared" si="225"/>
        <v>0</v>
      </c>
      <c r="O431" s="253">
        <f>N431 / Y903</f>
        <v>0</v>
      </c>
      <c r="P431" s="140">
        <f t="shared" si="226"/>
        <v>0</v>
      </c>
      <c r="Q431" s="255">
        <f>P431 / Y903*100</f>
        <v>0</v>
      </c>
      <c r="R431" s="106">
        <f t="shared" si="227"/>
        <v>0</v>
      </c>
      <c r="S431" s="255">
        <f t="shared" si="228"/>
        <v>0</v>
      </c>
      <c r="T431">
        <f t="shared" si="229"/>
        <v>1</v>
      </c>
      <c r="U431">
        <v>0</v>
      </c>
      <c r="V431">
        <v>1</v>
      </c>
      <c r="W431" s="105">
        <f t="shared" si="230"/>
        <v>0</v>
      </c>
      <c r="X431" s="105">
        <f t="shared" si="231"/>
        <v>0</v>
      </c>
      <c r="Y431" s="65"/>
      <c r="Z431" s="107">
        <f>_xll.BDH(C431,$Z$12,$D$1,$D$1)</f>
        <v>82.11</v>
      </c>
      <c r="AA431" s="107">
        <f t="shared" si="232"/>
        <v>0.92000000000000171</v>
      </c>
      <c r="AB431" s="117">
        <f t="shared" si="233"/>
        <v>1.1204481792717107</v>
      </c>
      <c r="AC431" s="109">
        <v>0</v>
      </c>
      <c r="AD431" s="110">
        <f>IF(D431 = D903,1,_xll.BDP(K431,$AD$12)*L431)</f>
        <v>0.98319999999999996</v>
      </c>
      <c r="AE431" s="259">
        <f>AA431*AC431*T431/AD431 / AF903</f>
        <v>0</v>
      </c>
      <c r="AF431" s="68"/>
      <c r="AG431" s="64"/>
      <c r="AH431" s="56"/>
    </row>
    <row r="432" spans="2:34" x14ac:dyDescent="0.2">
      <c r="B432">
        <v>18249</v>
      </c>
      <c r="C432" t="s">
        <v>756</v>
      </c>
      <c r="D432" t="str">
        <f>_xll.BDP(C432,$D$12)</f>
        <v>CHF</v>
      </c>
      <c r="E432" t="s">
        <v>783</v>
      </c>
      <c r="F432" s="99">
        <f>_xll.BDP(C432,$F$12)</f>
        <v>943.6</v>
      </c>
      <c r="G432" s="99">
        <f>_xll.BDP(C432,$G$12)</f>
        <v>934.6</v>
      </c>
      <c r="H432" s="100">
        <f t="shared" si="223"/>
        <v>-9</v>
      </c>
      <c r="I432" s="101">
        <f t="shared" si="224"/>
        <v>-0.95379398050021191</v>
      </c>
      <c r="J432" s="102">
        <v>-8592</v>
      </c>
      <c r="K432" t="str">
        <f>CONCATENATE(D903,D432, " Curncy")</f>
        <v>EURCHF Curncy</v>
      </c>
      <c r="L432">
        <f>IF(D432 = D903,1,_xll.BDP(K432,$L$12))</f>
        <v>1</v>
      </c>
      <c r="M432" s="247">
        <f>IF(D432 = D903,1,_xll.BDP(K432,$M$12)*L432)</f>
        <v>0.98365999999999998</v>
      </c>
      <c r="N432" s="104">
        <f t="shared" si="225"/>
        <v>78612.528719272916</v>
      </c>
      <c r="O432" s="253">
        <f>N432 / Y903</f>
        <v>2.4199949747693474E-4</v>
      </c>
      <c r="P432" s="140">
        <f t="shared" si="226"/>
        <v>-8163474.3712258302</v>
      </c>
      <c r="Q432" s="255">
        <f>P432 / Y903*100</f>
        <v>-2.5130303371327023</v>
      </c>
      <c r="R432" s="106">
        <f t="shared" si="227"/>
        <v>-2.5130303371327023</v>
      </c>
      <c r="S432" s="255">
        <f t="shared" si="228"/>
        <v>0</v>
      </c>
      <c r="T432">
        <f t="shared" si="229"/>
        <v>1</v>
      </c>
      <c r="U432">
        <v>0</v>
      </c>
      <c r="V432">
        <v>1</v>
      </c>
      <c r="W432" s="105">
        <f t="shared" si="230"/>
        <v>2.4199949747693474E-4</v>
      </c>
      <c r="X432" s="105">
        <f t="shared" si="231"/>
        <v>0</v>
      </c>
      <c r="Y432" s="65"/>
      <c r="Z432" s="107">
        <f>_xll.BDH(C432,$Z$12,$D$1,$D$1)</f>
        <v>965.6</v>
      </c>
      <c r="AA432" s="107">
        <f t="shared" si="232"/>
        <v>-22</v>
      </c>
      <c r="AB432" s="117">
        <f t="shared" si="233"/>
        <v>-2.2783761391880692</v>
      </c>
      <c r="AC432" s="109">
        <v>-8592</v>
      </c>
      <c r="AD432" s="110">
        <f>IF(D432 = D903,1,_xll.BDP(K432,$AD$12)*L432)</f>
        <v>0.98319999999999996</v>
      </c>
      <c r="AE432" s="259">
        <f>AA432*AC432*T432/AD432 / AF903</f>
        <v>5.8316930942504432E-4</v>
      </c>
      <c r="AF432" s="68"/>
      <c r="AG432" s="64"/>
      <c r="AH432" s="56"/>
    </row>
    <row r="433" spans="1:34" x14ac:dyDescent="0.2">
      <c r="B433">
        <v>373</v>
      </c>
      <c r="C433" t="s">
        <v>758</v>
      </c>
      <c r="D433" t="str">
        <f>_xll.BDP(C433,$D$12)</f>
        <v>CHF</v>
      </c>
      <c r="E433" t="s">
        <v>785</v>
      </c>
      <c r="F433" s="99">
        <f>_xll.BDP(C433,$F$12)</f>
        <v>311.39999999999998</v>
      </c>
      <c r="G433" s="99">
        <f>_xll.BDP(C433,$G$12)</f>
        <v>313.89999999999998</v>
      </c>
      <c r="H433" s="100">
        <f t="shared" si="223"/>
        <v>2.5</v>
      </c>
      <c r="I433" s="101">
        <f t="shared" si="224"/>
        <v>0.80282594733461798</v>
      </c>
      <c r="J433" s="102">
        <v>0</v>
      </c>
      <c r="K433" t="str">
        <f>CONCATENATE(D903,D433, " Curncy")</f>
        <v>EURCHF Curncy</v>
      </c>
      <c r="L433">
        <f>IF(D433 = D903,1,_xll.BDP(K433,$L$12))</f>
        <v>1</v>
      </c>
      <c r="M433" s="247">
        <f>IF(D433 = D903,1,_xll.BDP(K433,$M$12)*L433)</f>
        <v>0.98365999999999998</v>
      </c>
      <c r="N433" s="104">
        <f t="shared" si="225"/>
        <v>0</v>
      </c>
      <c r="O433" s="253">
        <f>N433 / Y903</f>
        <v>0</v>
      </c>
      <c r="P433" s="140">
        <f t="shared" si="226"/>
        <v>0</v>
      </c>
      <c r="Q433" s="255">
        <f>P433 / Y903*100</f>
        <v>0</v>
      </c>
      <c r="R433" s="106">
        <f t="shared" si="227"/>
        <v>0</v>
      </c>
      <c r="S433" s="255">
        <f t="shared" si="228"/>
        <v>0</v>
      </c>
      <c r="T433">
        <f t="shared" si="229"/>
        <v>1</v>
      </c>
      <c r="U433">
        <v>0</v>
      </c>
      <c r="V433">
        <v>1</v>
      </c>
      <c r="W433" s="105">
        <f t="shared" si="230"/>
        <v>0</v>
      </c>
      <c r="X433" s="105">
        <f t="shared" si="231"/>
        <v>0</v>
      </c>
      <c r="Y433" s="65"/>
      <c r="Z433" s="107">
        <f>_xll.BDH(C433,$Z$12,$D$1,$D$1)</f>
        <v>308.55</v>
      </c>
      <c r="AA433" s="107">
        <f t="shared" si="232"/>
        <v>2.8499999999999659</v>
      </c>
      <c r="AB433" s="117">
        <f t="shared" si="233"/>
        <v>0.92367525522604621</v>
      </c>
      <c r="AC433" s="109">
        <v>0</v>
      </c>
      <c r="AD433" s="110">
        <f>IF(D433 = D903,1,_xll.BDP(K433,$AD$12)*L433)</f>
        <v>0.98319999999999996</v>
      </c>
      <c r="AE433" s="259">
        <f>AA433*AC433*T433/AD433 / AF903</f>
        <v>0</v>
      </c>
      <c r="AF433" s="68"/>
      <c r="AG433" s="64"/>
      <c r="AH433" s="56"/>
    </row>
    <row r="434" spans="1:34" x14ac:dyDescent="0.2">
      <c r="B434">
        <v>4032</v>
      </c>
      <c r="C434" t="s">
        <v>759</v>
      </c>
      <c r="D434" t="str">
        <f>_xll.BDP(C434,$D$12)</f>
        <v>CHF</v>
      </c>
      <c r="E434" t="s">
        <v>786</v>
      </c>
      <c r="F434" s="99">
        <f>_xll.BDP(C434,$F$12)</f>
        <v>2235</v>
      </c>
      <c r="G434" s="99">
        <f>_xll.BDP(C434,$G$12)</f>
        <v>2245</v>
      </c>
      <c r="H434" s="100">
        <f t="shared" si="223"/>
        <v>10</v>
      </c>
      <c r="I434" s="101">
        <f t="shared" si="224"/>
        <v>0.44742729306487694</v>
      </c>
      <c r="J434" s="102">
        <v>0</v>
      </c>
      <c r="K434" t="str">
        <f>CONCATENATE(D903,D434, " Curncy")</f>
        <v>EURCHF Curncy</v>
      </c>
      <c r="L434">
        <f>IF(D434 = D903,1,_xll.BDP(K434,$L$12))</f>
        <v>1</v>
      </c>
      <c r="M434" s="247">
        <f>IF(D434 = D903,1,_xll.BDP(K434,$M$12)*L434)</f>
        <v>0.98365999999999998</v>
      </c>
      <c r="N434" s="104">
        <f t="shared" si="225"/>
        <v>0</v>
      </c>
      <c r="O434" s="253">
        <f>N434 / Y903</f>
        <v>0</v>
      </c>
      <c r="P434" s="140">
        <f t="shared" si="226"/>
        <v>0</v>
      </c>
      <c r="Q434" s="255">
        <f>P434 / Y903*100</f>
        <v>0</v>
      </c>
      <c r="R434" s="106">
        <f t="shared" si="227"/>
        <v>0</v>
      </c>
      <c r="S434" s="255">
        <f t="shared" si="228"/>
        <v>0</v>
      </c>
      <c r="T434">
        <f t="shared" si="229"/>
        <v>1</v>
      </c>
      <c r="U434">
        <v>0</v>
      </c>
      <c r="V434">
        <v>1</v>
      </c>
      <c r="W434" s="105">
        <f t="shared" si="230"/>
        <v>0</v>
      </c>
      <c r="X434" s="105">
        <f t="shared" si="231"/>
        <v>0</v>
      </c>
      <c r="Y434" s="65"/>
      <c r="Z434" s="107">
        <f>_xll.BDH(C434,$Z$12,$D$1,$D$1)</f>
        <v>2271</v>
      </c>
      <c r="AA434" s="107">
        <f t="shared" si="232"/>
        <v>-36</v>
      </c>
      <c r="AB434" s="117">
        <f t="shared" si="233"/>
        <v>-1.5852047556142668</v>
      </c>
      <c r="AC434" s="109">
        <v>0</v>
      </c>
      <c r="AD434" s="110">
        <f>IF(D434 = D903,1,_xll.BDP(K434,$AD$12)*L434)</f>
        <v>0.98319999999999996</v>
      </c>
      <c r="AE434" s="259">
        <f>AA434*AC434*T434/AD434 / AF903</f>
        <v>0</v>
      </c>
      <c r="AF434" s="68"/>
      <c r="AG434" s="64"/>
      <c r="AH434" s="56"/>
    </row>
    <row r="435" spans="1:34" x14ac:dyDescent="0.2">
      <c r="B435">
        <v>2010</v>
      </c>
      <c r="C435" t="s">
        <v>1209</v>
      </c>
      <c r="D435" t="str">
        <f>_xll.BDP(C435,$D$12)</f>
        <v>CHF</v>
      </c>
      <c r="E435" t="s">
        <v>787</v>
      </c>
      <c r="F435" s="99">
        <f>_xll.BDP(C435,$F$12)</f>
        <v>244.6</v>
      </c>
      <c r="G435" s="99">
        <f>_xll.BDP(C435,$G$12)</f>
        <v>240.2</v>
      </c>
      <c r="H435" s="100">
        <f t="shared" si="223"/>
        <v>-4.4000000000000057</v>
      </c>
      <c r="I435" s="101">
        <f t="shared" si="224"/>
        <v>-1.7988552739166008</v>
      </c>
      <c r="J435" s="102">
        <v>0</v>
      </c>
      <c r="K435" t="str">
        <f>CONCATENATE(D903,D435, " Curncy")</f>
        <v>EURCHF Curncy</v>
      </c>
      <c r="L435">
        <f>IF(D435 = D903,1,_xll.BDP(K435,$L$12))</f>
        <v>1</v>
      </c>
      <c r="M435" s="247">
        <f>IF(D435 = D903,1,_xll.BDP(K435,$M$12)*L435)</f>
        <v>0.98365999999999998</v>
      </c>
      <c r="N435" s="104">
        <f t="shared" si="225"/>
        <v>0</v>
      </c>
      <c r="O435" s="253">
        <f>N435 / Y903</f>
        <v>0</v>
      </c>
      <c r="P435" s="140">
        <f t="shared" si="226"/>
        <v>0</v>
      </c>
      <c r="Q435" s="255">
        <f>P435 / Y903*100</f>
        <v>0</v>
      </c>
      <c r="R435" s="106">
        <f t="shared" si="227"/>
        <v>0</v>
      </c>
      <c r="S435" s="255">
        <f t="shared" si="228"/>
        <v>0</v>
      </c>
      <c r="T435">
        <f t="shared" si="229"/>
        <v>1</v>
      </c>
      <c r="U435">
        <v>0</v>
      </c>
      <c r="V435">
        <v>1</v>
      </c>
      <c r="W435" s="105">
        <f t="shared" si="230"/>
        <v>0</v>
      </c>
      <c r="X435" s="105">
        <f t="shared" si="231"/>
        <v>0</v>
      </c>
      <c r="Y435" s="65"/>
      <c r="Z435" s="107">
        <f>_xll.BDH(C435,$Z$12,$D$1,$D$1)</f>
        <v>246.4</v>
      </c>
      <c r="AA435" s="107">
        <f t="shared" si="232"/>
        <v>-1.8000000000000114</v>
      </c>
      <c r="AB435" s="117">
        <f t="shared" si="233"/>
        <v>-0.73051948051948512</v>
      </c>
      <c r="AC435" s="109">
        <v>0</v>
      </c>
      <c r="AD435" s="110">
        <f>IF(D435 = D903,1,_xll.BDP(K435,$AD$12)*L435)</f>
        <v>0.98319999999999996</v>
      </c>
      <c r="AE435" s="259">
        <f>AA435*AC435*T435/AD435 / AF903</f>
        <v>0</v>
      </c>
      <c r="AF435" s="68"/>
      <c r="AG435" s="64"/>
      <c r="AH435" s="56"/>
    </row>
    <row r="436" spans="1:34" x14ac:dyDescent="0.2">
      <c r="B436">
        <v>6483</v>
      </c>
      <c r="C436" t="s">
        <v>1651</v>
      </c>
      <c r="D436" t="str">
        <f>_xll.BDP(C436,$D$12)</f>
        <v>CHF</v>
      </c>
      <c r="E436" t="s">
        <v>1652</v>
      </c>
      <c r="F436" s="99">
        <f>_xll.BDP(C436,$F$12)</f>
        <v>250.6</v>
      </c>
      <c r="G436" s="99">
        <f>_xll.BDP(C436,$G$12)</f>
        <v>249.3</v>
      </c>
      <c r="H436" s="100">
        <f t="shared" si="223"/>
        <v>-1.2999999999999829</v>
      </c>
      <c r="I436" s="101">
        <f t="shared" si="224"/>
        <v>-0.51875498802872433</v>
      </c>
      <c r="J436" s="102">
        <v>0</v>
      </c>
      <c r="K436" t="str">
        <f>CONCATENATE(D903,D436, " Curncy")</f>
        <v>EURCHF Curncy</v>
      </c>
      <c r="L436">
        <f>IF(D436 = D903,1,_xll.BDP(K436,$L$12))</f>
        <v>1</v>
      </c>
      <c r="M436" s="247">
        <f>IF(D436 = D903,1,_xll.BDP(K436,$M$12)*L436)</f>
        <v>0.98365999999999998</v>
      </c>
      <c r="N436" s="104">
        <f t="shared" si="225"/>
        <v>0</v>
      </c>
      <c r="O436" s="253">
        <f>N436 / Y903</f>
        <v>0</v>
      </c>
      <c r="P436" s="140">
        <f t="shared" si="226"/>
        <v>0</v>
      </c>
      <c r="Q436" s="255">
        <f>P436 / Y903*100</f>
        <v>0</v>
      </c>
      <c r="R436" s="106">
        <f t="shared" si="227"/>
        <v>0</v>
      </c>
      <c r="S436" s="255">
        <f t="shared" si="228"/>
        <v>0</v>
      </c>
      <c r="T436">
        <f t="shared" si="229"/>
        <v>1</v>
      </c>
      <c r="U436">
        <v>0</v>
      </c>
      <c r="V436">
        <v>1</v>
      </c>
      <c r="W436" s="105">
        <f t="shared" si="230"/>
        <v>0</v>
      </c>
      <c r="X436" s="105">
        <f t="shared" si="231"/>
        <v>0</v>
      </c>
      <c r="Z436" s="107">
        <f>_xll.BDH(C436,$Z$12,$D$1,$D$1)</f>
        <v>252.3</v>
      </c>
      <c r="AA436" s="107">
        <f t="shared" si="232"/>
        <v>-1.7000000000000171</v>
      </c>
      <c r="AB436" s="117">
        <f t="shared" si="233"/>
        <v>-0.6738010305192299</v>
      </c>
      <c r="AC436" s="109">
        <v>0</v>
      </c>
      <c r="AD436" s="110">
        <f>IF(D436 = D903,1,_xll.BDP(K436,$AD$12)*L436)</f>
        <v>0.98319999999999996</v>
      </c>
      <c r="AE436" s="259">
        <f>AA436*AC436*T436/AD436 / AF903</f>
        <v>0</v>
      </c>
      <c r="AF436" s="111"/>
      <c r="AG436" s="64"/>
      <c r="AH436" s="56"/>
    </row>
    <row r="437" spans="1:34" x14ac:dyDescent="0.2">
      <c r="B437">
        <v>2330</v>
      </c>
      <c r="C437" t="s">
        <v>101</v>
      </c>
      <c r="D437" t="str">
        <f>_xll.BDP(C437,$D$12)</f>
        <v>CHF</v>
      </c>
      <c r="E437" t="s">
        <v>1208</v>
      </c>
      <c r="F437" s="99">
        <f>_xll.BDP(C437,$F$12)</f>
        <v>239.5</v>
      </c>
      <c r="G437" s="99">
        <f>_xll.BDP(C437,$G$12)</f>
        <v>241.2</v>
      </c>
      <c r="H437" s="100">
        <f t="shared" si="223"/>
        <v>1.6999999999999886</v>
      </c>
      <c r="I437" s="101">
        <f t="shared" si="224"/>
        <v>0.70981210855949428</v>
      </c>
      <c r="J437" s="102">
        <v>-8316</v>
      </c>
      <c r="K437" t="str">
        <f>CONCATENATE(D903,D437, " Curncy")</f>
        <v>EURCHF Curncy</v>
      </c>
      <c r="L437">
        <f>IF(D437 = D903,1,_xll.BDP(K437,$L$12))</f>
        <v>1</v>
      </c>
      <c r="M437" s="247">
        <f>IF(D437 = D903,1,_xll.BDP(K437,$M$12)*L437)</f>
        <v>0.98365999999999998</v>
      </c>
      <c r="N437" s="104">
        <f t="shared" si="225"/>
        <v>-14372.03911920776</v>
      </c>
      <c r="O437" s="253">
        <f>N437 / Y903</f>
        <v>-4.4242645558282884E-5</v>
      </c>
      <c r="P437" s="140">
        <f t="shared" si="226"/>
        <v>-2039138.726795844</v>
      </c>
      <c r="Q437" s="255">
        <f>P437 / Y903*100</f>
        <v>-0.6277250652151708</v>
      </c>
      <c r="R437" s="106">
        <f t="shared" si="227"/>
        <v>-0.6277250652151708</v>
      </c>
      <c r="S437" s="255">
        <f t="shared" si="228"/>
        <v>0</v>
      </c>
      <c r="T437">
        <f t="shared" si="229"/>
        <v>1</v>
      </c>
      <c r="U437">
        <v>0</v>
      </c>
      <c r="V437">
        <v>1</v>
      </c>
      <c r="W437" s="105">
        <f t="shared" si="230"/>
        <v>0</v>
      </c>
      <c r="X437" s="105">
        <f t="shared" si="231"/>
        <v>0</v>
      </c>
      <c r="Y437" s="65"/>
      <c r="Z437" s="107">
        <f>_xll.BDH(C437,$Z$12,$D$1,$D$1)</f>
        <v>244.4</v>
      </c>
      <c r="AA437" s="107">
        <f t="shared" si="232"/>
        <v>-4.9000000000000057</v>
      </c>
      <c r="AB437" s="117">
        <f t="shared" si="233"/>
        <v>-2.0049099836333903</v>
      </c>
      <c r="AC437" s="109">
        <v>-8316</v>
      </c>
      <c r="AD437" s="110">
        <f>IF(D437 = D903,1,_xll.BDP(K437,$AD$12)*L437)</f>
        <v>0.98319999999999996</v>
      </c>
      <c r="AE437" s="259">
        <f>AA437*AC437*T437/AD437 / AF903</f>
        <v>1.2571533925943534E-4</v>
      </c>
      <c r="AF437" s="68"/>
      <c r="AG437" s="64"/>
      <c r="AH437" s="56"/>
    </row>
    <row r="438" spans="1:34" x14ac:dyDescent="0.2">
      <c r="B438">
        <v>6433</v>
      </c>
      <c r="C438" t="s">
        <v>1249</v>
      </c>
      <c r="D438" t="str">
        <f>_xll.BDP(C438,$D$12)</f>
        <v>CHF</v>
      </c>
      <c r="E438" t="s">
        <v>1250</v>
      </c>
      <c r="F438" s="99">
        <f>_xll.BDP(C438,$F$12)</f>
        <v>59.76</v>
      </c>
      <c r="G438" s="99">
        <f>_xll.BDP(C438,$G$12)</f>
        <v>58.8</v>
      </c>
      <c r="H438" s="100">
        <f t="shared" si="223"/>
        <v>-0.96000000000000085</v>
      </c>
      <c r="I438" s="101">
        <f t="shared" si="224"/>
        <v>-1.6064257028112465</v>
      </c>
      <c r="J438" s="102">
        <v>-81660</v>
      </c>
      <c r="K438" t="str">
        <f>CONCATENATE(D903,D438, " Curncy")</f>
        <v>EURCHF Curncy</v>
      </c>
      <c r="L438">
        <f>IF(D438 = D903,1,_xll.BDP(K438,$L$12))</f>
        <v>1</v>
      </c>
      <c r="M438" s="247">
        <f>IF(D438 = D903,1,_xll.BDP(K438,$M$12)*L438)</f>
        <v>0.98365999999999998</v>
      </c>
      <c r="N438" s="104">
        <f t="shared" si="225"/>
        <v>79695.829859911013</v>
      </c>
      <c r="O438" s="253">
        <f>N438 / Y903</f>
        <v>2.4533431364328375E-4</v>
      </c>
      <c r="P438" s="140">
        <f t="shared" si="226"/>
        <v>-4881369.5789195457</v>
      </c>
      <c r="Q438" s="255">
        <f>P438 / Y903*100</f>
        <v>-1.5026726710651119</v>
      </c>
      <c r="R438" s="106">
        <f t="shared" si="227"/>
        <v>-1.5026726710651119</v>
      </c>
      <c r="S438" s="255">
        <f t="shared" si="228"/>
        <v>0</v>
      </c>
      <c r="T438">
        <f t="shared" si="229"/>
        <v>1</v>
      </c>
      <c r="U438">
        <v>0</v>
      </c>
      <c r="V438">
        <v>1</v>
      </c>
      <c r="W438" s="105">
        <f t="shared" si="230"/>
        <v>2.4533431364328375E-4</v>
      </c>
      <c r="X438" s="105">
        <f t="shared" si="231"/>
        <v>0</v>
      </c>
      <c r="Y438" s="141"/>
      <c r="Z438" s="107">
        <f>_xll.BDH(C438,$Z$12,$D$1,$D$1)</f>
        <v>60.08</v>
      </c>
      <c r="AA438" s="107">
        <f t="shared" si="232"/>
        <v>-0.32000000000000028</v>
      </c>
      <c r="AB438" s="117">
        <f t="shared" si="233"/>
        <v>-0.53262316910785668</v>
      </c>
      <c r="AC438" s="109">
        <v>-81660</v>
      </c>
      <c r="AD438" s="110">
        <f>IF(D438 = D903,1,_xll.BDP(K438,$AD$12)*L438)</f>
        <v>0.98319999999999996</v>
      </c>
      <c r="AE438" s="259">
        <f>AA438*AC438*T438/AD438 / AF903</f>
        <v>8.0618936528947281E-5</v>
      </c>
      <c r="AF438" s="142"/>
      <c r="AG438" s="64"/>
      <c r="AH438" s="56"/>
    </row>
    <row r="439" spans="1:34" ht="12" customHeight="1" x14ac:dyDescent="0.2">
      <c r="B439">
        <v>23690</v>
      </c>
      <c r="C439" t="s">
        <v>760</v>
      </c>
      <c r="D439" t="str">
        <f>_xll.BDP(C439,$D$12)</f>
        <v>CHF</v>
      </c>
      <c r="E439" t="s">
        <v>788</v>
      </c>
      <c r="F439" s="99">
        <f>_xll.BDP(C439,$F$12)</f>
        <v>17.48</v>
      </c>
      <c r="G439" s="99">
        <f>_xll.BDP(C439,$G$12)</f>
        <v>17.305</v>
      </c>
      <c r="H439" s="100">
        <f t="shared" si="223"/>
        <v>-0.17500000000000071</v>
      </c>
      <c r="I439" s="101">
        <f t="shared" si="224"/>
        <v>-1.0011441647597294</v>
      </c>
      <c r="J439" s="102">
        <v>0</v>
      </c>
      <c r="K439" t="str">
        <f>CONCATENATE(D903,D439, " Curncy")</f>
        <v>EURCHF Curncy</v>
      </c>
      <c r="L439">
        <f>IF(D439 = D903,1,_xll.BDP(K439,$L$12))</f>
        <v>1</v>
      </c>
      <c r="M439" s="247">
        <f>IF(D439 = D903,1,_xll.BDP(K439,$M$12)*L439)</f>
        <v>0.98365999999999998</v>
      </c>
      <c r="N439" s="104">
        <f t="shared" si="225"/>
        <v>0</v>
      </c>
      <c r="O439" s="253">
        <f>N439 / Y903</f>
        <v>0</v>
      </c>
      <c r="P439" s="140">
        <f t="shared" si="226"/>
        <v>0</v>
      </c>
      <c r="Q439" s="255">
        <f>P439 / Y903*100</f>
        <v>0</v>
      </c>
      <c r="R439" s="106">
        <f t="shared" si="227"/>
        <v>0</v>
      </c>
      <c r="S439" s="255">
        <f t="shared" si="228"/>
        <v>0</v>
      </c>
      <c r="T439">
        <f t="shared" si="229"/>
        <v>1</v>
      </c>
      <c r="U439">
        <v>0</v>
      </c>
      <c r="V439">
        <v>1</v>
      </c>
      <c r="W439" s="105">
        <f t="shared" si="230"/>
        <v>0</v>
      </c>
      <c r="X439" s="105">
        <f t="shared" si="231"/>
        <v>0</v>
      </c>
      <c r="Y439" s="65"/>
      <c r="Z439" s="107">
        <f>_xll.BDH(C439,$Z$12,$D$1,$D$1)</f>
        <v>17.585000000000001</v>
      </c>
      <c r="AA439" s="107">
        <f t="shared" si="232"/>
        <v>-0.10500000000000043</v>
      </c>
      <c r="AB439" s="117">
        <f t="shared" si="233"/>
        <v>-0.59709980096673532</v>
      </c>
      <c r="AC439" s="109">
        <v>0</v>
      </c>
      <c r="AD439" s="110">
        <f>IF(D439 = D903,1,_xll.BDP(K439,$AD$12)*L439)</f>
        <v>0.98319999999999996</v>
      </c>
      <c r="AE439" s="259">
        <f>AA439*AC439*T439/AD439 / AF903</f>
        <v>0</v>
      </c>
      <c r="AF439" s="68"/>
      <c r="AG439" s="64"/>
      <c r="AH439" s="56"/>
    </row>
    <row r="440" spans="1:34" x14ac:dyDescent="0.2">
      <c r="B440">
        <v>372</v>
      </c>
      <c r="C440" t="s">
        <v>761</v>
      </c>
      <c r="D440" t="str">
        <f>_xll.BDP(C440,$D$12)</f>
        <v>CHF</v>
      </c>
      <c r="E440" t="s">
        <v>789</v>
      </c>
      <c r="F440" s="99">
        <f>_xll.BDP(C440,$F$12)</f>
        <v>450.9</v>
      </c>
      <c r="G440" s="99">
        <f>_xll.BDP(C440,$G$12)</f>
        <v>451.2</v>
      </c>
      <c r="H440" s="100">
        <f t="shared" si="223"/>
        <v>0.30000000000001137</v>
      </c>
      <c r="I440" s="101">
        <f t="shared" si="224"/>
        <v>6.6533599467733726E-2</v>
      </c>
      <c r="J440" s="102">
        <v>0</v>
      </c>
      <c r="K440" t="str">
        <f>CONCATENATE(D903,D440, " Curncy")</f>
        <v>EURCHF Curncy</v>
      </c>
      <c r="L440">
        <f>IF(D440 = D903,1,_xll.BDP(K440,$L$12))</f>
        <v>1</v>
      </c>
      <c r="M440" s="247">
        <f>IF(D440 = D903,1,_xll.BDP(K440,$M$12)*L440)</f>
        <v>0.98365999999999998</v>
      </c>
      <c r="N440" s="104">
        <f t="shared" si="225"/>
        <v>0</v>
      </c>
      <c r="O440" s="253">
        <f>N440 / Y903</f>
        <v>0</v>
      </c>
      <c r="P440" s="140">
        <f t="shared" si="226"/>
        <v>0</v>
      </c>
      <c r="Q440" s="255">
        <f>P440 / Y903*100</f>
        <v>0</v>
      </c>
      <c r="R440" s="106">
        <f t="shared" si="227"/>
        <v>0</v>
      </c>
      <c r="S440" s="255">
        <f t="shared" si="228"/>
        <v>0</v>
      </c>
      <c r="T440">
        <f t="shared" si="229"/>
        <v>1</v>
      </c>
      <c r="U440">
        <v>0</v>
      </c>
      <c r="V440">
        <v>1</v>
      </c>
      <c r="W440" s="105">
        <f t="shared" si="230"/>
        <v>0</v>
      </c>
      <c r="X440" s="105">
        <f t="shared" si="231"/>
        <v>0</v>
      </c>
      <c r="Y440" s="65"/>
      <c r="Z440" s="107">
        <f>_xll.BDH(C440,$Z$12,$D$1,$D$1)</f>
        <v>449.1</v>
      </c>
      <c r="AA440" s="107">
        <f t="shared" si="232"/>
        <v>1.7999999999999545</v>
      </c>
      <c r="AB440" s="117">
        <f t="shared" si="233"/>
        <v>0.40080160320640262</v>
      </c>
      <c r="AC440" s="109">
        <v>0</v>
      </c>
      <c r="AD440" s="110">
        <f>IF(D440 = D903,1,_xll.BDP(K440,$AD$12)*L440)</f>
        <v>0.98319999999999996</v>
      </c>
      <c r="AE440" s="259">
        <f>AA440*AC440*T440/AD440 / AF903</f>
        <v>0</v>
      </c>
      <c r="AF440" s="68"/>
      <c r="AG440" s="64"/>
      <c r="AH440" s="56"/>
    </row>
    <row r="441" spans="1:34" x14ac:dyDescent="0.2">
      <c r="A441" s="158" t="s">
        <v>1478</v>
      </c>
      <c r="B441" s="158"/>
      <c r="C441" s="158"/>
      <c r="D441" s="158"/>
      <c r="E441" s="158" t="s">
        <v>100</v>
      </c>
      <c r="F441" s="159"/>
      <c r="G441" s="159"/>
      <c r="H441" s="160"/>
      <c r="I441" s="161"/>
      <c r="J441" s="162"/>
      <c r="K441" s="158"/>
      <c r="L441" s="158"/>
      <c r="M441" s="249"/>
      <c r="N441" s="163">
        <f t="shared" ref="N441:S441" si="234" xml:space="preserve"> SUM(N414:N440)</f>
        <v>143936.31945997616</v>
      </c>
      <c r="O441" s="266">
        <f t="shared" si="234"/>
        <v>4.4309116556193564E-4</v>
      </c>
      <c r="P441" s="164">
        <f t="shared" si="234"/>
        <v>-15083982.67694122</v>
      </c>
      <c r="Q441" s="256">
        <f t="shared" si="234"/>
        <v>-4.6434280734129851</v>
      </c>
      <c r="R441" s="244">
        <f t="shared" si="234"/>
        <v>-4.6434280734129851</v>
      </c>
      <c r="S441" s="256">
        <f t="shared" si="234"/>
        <v>0</v>
      </c>
      <c r="T441" s="158"/>
      <c r="U441" s="158"/>
      <c r="V441" s="158"/>
      <c r="W441" s="245">
        <f xml:space="preserve"> SUM(W414:W440)</f>
        <v>4.8733381112021847E-4</v>
      </c>
      <c r="X441" s="245">
        <f xml:space="preserve"> SUM(X414:X440)</f>
        <v>0</v>
      </c>
      <c r="Y441" s="158"/>
      <c r="Z441" s="165"/>
      <c r="AA441" s="165"/>
      <c r="AB441" s="166"/>
      <c r="AC441" s="167"/>
      <c r="AD441" s="168"/>
      <c r="AE441" s="268">
        <f xml:space="preserve"> SUM(AE414:AE440)</f>
        <v>7.8950358521342686E-4</v>
      </c>
      <c r="AF441" s="263"/>
      <c r="AG441" s="64"/>
      <c r="AH441" s="56"/>
    </row>
    <row r="442" spans="1:34" x14ac:dyDescent="0.2">
      <c r="A442" s="1"/>
      <c r="B442" s="27"/>
      <c r="C442" s="42"/>
      <c r="D442" s="1"/>
      <c r="E442" s="1"/>
      <c r="F442" s="77"/>
      <c r="G442" s="77"/>
      <c r="H442" s="32"/>
      <c r="I442" s="35"/>
      <c r="J442" s="19"/>
      <c r="K442" s="27"/>
      <c r="L442" s="27"/>
      <c r="M442" s="273"/>
      <c r="N442" s="83"/>
      <c r="O442" s="278"/>
      <c r="P442" s="83"/>
      <c r="Q442" s="283"/>
      <c r="R442" s="84"/>
      <c r="S442" s="286"/>
      <c r="T442" s="22"/>
      <c r="U442" s="1"/>
      <c r="V442" s="1"/>
      <c r="W442" s="85"/>
      <c r="X442" s="85"/>
      <c r="Y442" s="80"/>
      <c r="Z442" s="81"/>
      <c r="AA442" s="81"/>
      <c r="AB442" s="51"/>
      <c r="AC442" s="81"/>
      <c r="AD442" s="82"/>
      <c r="AE442" s="288"/>
      <c r="AF442" s="68"/>
      <c r="AG442" s="64"/>
      <c r="AH442" s="56"/>
    </row>
    <row r="443" spans="1:34" x14ac:dyDescent="0.2">
      <c r="A443" s="1"/>
      <c r="B443">
        <v>2901</v>
      </c>
      <c r="C443" t="s">
        <v>394</v>
      </c>
      <c r="D443" t="str">
        <f>_xll.BDP(C443,$D$12)</f>
        <v>TRY</v>
      </c>
      <c r="E443" t="s">
        <v>412</v>
      </c>
      <c r="F443" s="99">
        <f>_xll.BDP(C443,$F$12)</f>
        <v>26.38</v>
      </c>
      <c r="G443" s="99">
        <f>_xll.BDP(C443,$G$12)</f>
        <v>27.02</v>
      </c>
      <c r="H443" s="100">
        <f>IF(OR(OR(G443="#N/A N/A",G443="#N/A Real Time"),OR(F443="#N/A N/A",F443="#N/A Real Time")),0,  G443 - F443)</f>
        <v>0.64000000000000057</v>
      </c>
      <c r="I443" s="101">
        <f>IF(OR(F443=0,F443="#N/A N/A"),0,H443 / F443*100)</f>
        <v>2.4260803639120572</v>
      </c>
      <c r="J443" s="102">
        <v>0</v>
      </c>
      <c r="K443" t="str">
        <f>CONCATENATE(D903,D443, " Curncy")</f>
        <v>EURTRY Curncy</v>
      </c>
      <c r="L443">
        <f>IF(D443 = D903,1,_xll.BDP(K443,$L$12))</f>
        <v>1</v>
      </c>
      <c r="M443" s="247">
        <f>IF(D443 = D903,1,_xll.BDP(K443,$M$12)*L443)</f>
        <v>19.408799999999999</v>
      </c>
      <c r="N443" s="104">
        <f>H443*J443*T443/M443</f>
        <v>0</v>
      </c>
      <c r="O443" s="253">
        <f>N443 / Y903</f>
        <v>0</v>
      </c>
      <c r="P443" s="140">
        <f>IF(OR(OR(J443=0,G443 = "#N/A N/A"),G443="#N/A Real Time"),0,G443*J443*T443/M443)</f>
        <v>0</v>
      </c>
      <c r="Q443" s="255">
        <f>P443 / Y903*100</f>
        <v>0</v>
      </c>
      <c r="R443" s="106">
        <f>IF(Q443&lt;0,Q443,0)</f>
        <v>0</v>
      </c>
      <c r="S443" s="255">
        <f>IF(Q443&gt;0,Q443,0)</f>
        <v>0</v>
      </c>
      <c r="T443">
        <f>IF(EXACT(D443,UPPER(D443)),1,0.01)/V443</f>
        <v>1</v>
      </c>
      <c r="U443">
        <v>0</v>
      </c>
      <c r="V443">
        <v>1</v>
      </c>
      <c r="W443" s="105">
        <f>IF(AND(Q443&lt;0,O443&gt;0),O443,0)</f>
        <v>0</v>
      </c>
      <c r="X443" s="105">
        <f>IF(AND(Q443&gt;0,O443&gt;0),O443,0)</f>
        <v>0</v>
      </c>
      <c r="Y443" s="80"/>
      <c r="Z443" s="107">
        <f>_xll.BDH(C443,$Z$12,$D$1,$D$1)</f>
        <v>27.1</v>
      </c>
      <c r="AA443" s="107">
        <f>IF(OR(OR(F443="#N/A N/A",F443="#N/A Real Time"),OR(Z443="#N/A N/A",Z443="#N/A Real Time")),0,  F443 - Z443)</f>
        <v>-0.72000000000000242</v>
      </c>
      <c r="AB443" s="117">
        <f>IF(OR(Z443=0,Z443="#N/A N/A"),0,AA443 / Z443*100)</f>
        <v>-2.6568265682656915</v>
      </c>
      <c r="AC443" s="109">
        <v>0</v>
      </c>
      <c r="AD443" s="110">
        <f>IF(D443 = D903,1,_xll.BDP(K443,$AD$12)*L443)</f>
        <v>19.3292</v>
      </c>
      <c r="AE443" s="259">
        <f>AA443*AC443*T443/AD443 / AF903</f>
        <v>0</v>
      </c>
      <c r="AF443" s="68"/>
      <c r="AG443" s="64"/>
      <c r="AH443" s="56"/>
    </row>
    <row r="444" spans="1:34" x14ac:dyDescent="0.2">
      <c r="A444" s="158" t="s">
        <v>1479</v>
      </c>
      <c r="B444" s="158"/>
      <c r="C444" s="158"/>
      <c r="D444" s="158"/>
      <c r="E444" s="158" t="s">
        <v>411</v>
      </c>
      <c r="F444" s="159"/>
      <c r="G444" s="159"/>
      <c r="H444" s="160"/>
      <c r="I444" s="161"/>
      <c r="J444" s="162"/>
      <c r="K444" s="158"/>
      <c r="L444" s="158"/>
      <c r="M444" s="249"/>
      <c r="N444" s="163">
        <f t="shared" ref="N444:S444" si="235" xml:space="preserve"> SUM(N442:N443)</f>
        <v>0</v>
      </c>
      <c r="O444" s="266">
        <f t="shared" si="235"/>
        <v>0</v>
      </c>
      <c r="P444" s="164">
        <f t="shared" si="235"/>
        <v>0</v>
      </c>
      <c r="Q444" s="256">
        <f t="shared" si="235"/>
        <v>0</v>
      </c>
      <c r="R444" s="244">
        <f t="shared" si="235"/>
        <v>0</v>
      </c>
      <c r="S444" s="256">
        <f t="shared" si="235"/>
        <v>0</v>
      </c>
      <c r="T444" s="158"/>
      <c r="U444" s="158"/>
      <c r="V444" s="158"/>
      <c r="W444" s="245">
        <f xml:space="preserve"> SUM(W442:W443)</f>
        <v>0</v>
      </c>
      <c r="X444" s="245">
        <f xml:space="preserve"> SUM(X442:X443)</f>
        <v>0</v>
      </c>
      <c r="Y444" s="158"/>
      <c r="Z444" s="165"/>
      <c r="AA444" s="165"/>
      <c r="AB444" s="166"/>
      <c r="AC444" s="167"/>
      <c r="AD444" s="168"/>
      <c r="AE444" s="268">
        <f xml:space="preserve"> SUM(AE442:AE443)</f>
        <v>0</v>
      </c>
      <c r="AF444" s="263"/>
      <c r="AG444" s="64"/>
      <c r="AH444" s="56"/>
    </row>
    <row r="445" spans="1:34" x14ac:dyDescent="0.2">
      <c r="B445" s="27"/>
      <c r="C445" s="42"/>
      <c r="F445" s="31"/>
      <c r="G445" s="31"/>
      <c r="H445" s="32"/>
      <c r="I445" s="35"/>
      <c r="J445" s="16"/>
      <c r="K445" s="27"/>
      <c r="L445" s="27"/>
      <c r="M445" s="273"/>
      <c r="N445" s="83"/>
      <c r="O445" s="278"/>
      <c r="P445" s="33"/>
      <c r="Q445" s="283"/>
      <c r="R445" s="84"/>
      <c r="S445" s="286"/>
      <c r="T445" s="22"/>
      <c r="W445" s="44"/>
      <c r="X445" s="44"/>
      <c r="Y445" s="65"/>
      <c r="Z445" s="59"/>
      <c r="AA445" s="58"/>
      <c r="AB445" s="51"/>
      <c r="AC445" s="50"/>
      <c r="AD445" s="52"/>
      <c r="AE445" s="288"/>
      <c r="AF445" s="68"/>
      <c r="AG445" s="64"/>
      <c r="AH445" s="56"/>
    </row>
    <row r="446" spans="1:34" x14ac:dyDescent="0.2">
      <c r="C446" t="s">
        <v>505</v>
      </c>
      <c r="D446" t="str">
        <f>_xll.BDP(C446,$D$12)</f>
        <v>GBP</v>
      </c>
      <c r="E446" t="str">
        <f>_xll.BDP(C446,$E$12)</f>
        <v>FTSE 100 IDX FUT  Dec22</v>
      </c>
      <c r="F446" s="99">
        <f>_xll.BDP(C446,$F$12)</f>
        <v>7500</v>
      </c>
      <c r="G446" s="99">
        <f>_xll.BDP(C446,$G$12)</f>
        <v>7505</v>
      </c>
      <c r="H446" s="100">
        <f t="shared" ref="H446:H477" si="236">IF(OR(OR(G446="#N/A N/A",G446="#N/A Real Time"),OR(F446="#N/A N/A",F446="#N/A Real Time")),0,  G446 - F446)</f>
        <v>5</v>
      </c>
      <c r="I446" s="101">
        <f t="shared" ref="I446:I477" si="237">IF(OR(F446=0,F446="#N/A N/A"),0,H446 / F446*100)</f>
        <v>6.6666666666666666E-2</v>
      </c>
      <c r="J446" s="102">
        <v>0</v>
      </c>
      <c r="K446" t="str">
        <f>CONCATENATE(D903,D446, " Curncy")</f>
        <v>EURGBP Curncy</v>
      </c>
      <c r="L446">
        <f>IF(D446 = D903,1,_xll.BDP(K446,$L$12))</f>
        <v>1</v>
      </c>
      <c r="M446" s="247">
        <f>IF(D446 = D903,1,_xll.BDP(K446,$M$12)*L446)</f>
        <v>0.86451999999999996</v>
      </c>
      <c r="N446" s="104">
        <f t="shared" ref="N446:N477" si="238">H446*J446*T446/M446</f>
        <v>0</v>
      </c>
      <c r="O446" s="253">
        <f>N446 / Y903</f>
        <v>0</v>
      </c>
      <c r="P446" s="140">
        <f t="shared" ref="P446:P477" si="239">IF(OR(OR(J446=0,G446 = "#N/A N/A"),G446="#N/A Real Time"),0,G446*J446*T446/M446)</f>
        <v>0</v>
      </c>
      <c r="Q446" s="255">
        <f>P446 / Y903*100</f>
        <v>0</v>
      </c>
      <c r="R446" s="106">
        <f t="shared" ref="R446:R477" si="240">IF(Q446&lt;0,Q446,0)</f>
        <v>0</v>
      </c>
      <c r="S446" s="255">
        <f t="shared" ref="S446:S477" si="241">IF(Q446&gt;0,Q446,0)</f>
        <v>0</v>
      </c>
      <c r="T446">
        <f t="shared" ref="T446:T477" si="242">IF(EXACT(D446,UPPER(D446)),1,0.01)/V446</f>
        <v>1</v>
      </c>
      <c r="U446">
        <v>3</v>
      </c>
      <c r="V446">
        <v>1</v>
      </c>
      <c r="W446" s="105">
        <f t="shared" ref="W446:W477" si="243">IF(AND(Q446&lt;0,O446&gt;0),O446,0)</f>
        <v>0</v>
      </c>
      <c r="X446" s="105">
        <f t="shared" ref="X446:X477" si="244">IF(AND(Q446&gt;0,O446&gt;0),O446,0)</f>
        <v>0</v>
      </c>
      <c r="Y446" s="65"/>
      <c r="Z446" s="107">
        <f>_xll.BDH(C446,$Z$12,$D$1,$D$1)</f>
        <v>7485</v>
      </c>
      <c r="AA446" s="107">
        <f t="shared" ref="AA446:AA477" si="245">IF(OR(OR(F446="#N/A N/A",F446="#N/A Real Time"),OR(Z446="#N/A N/A",Z446="#N/A Real Time")),0,  F446 - Z446)</f>
        <v>15</v>
      </c>
      <c r="AB446" s="117">
        <f t="shared" ref="AB446:AB477" si="246">IF(OR(Z446=0,Z446="#N/A N/A"),0,AA446 / Z446*100)</f>
        <v>0.20040080160320639</v>
      </c>
      <c r="AC446" s="109">
        <v>0</v>
      </c>
      <c r="AD446" s="110">
        <f>IF(D446 = D903,1,_xll.BDP(K446,$AD$12)*L446)</f>
        <v>0.85989000000000004</v>
      </c>
      <c r="AE446" s="259">
        <f>AA446*AC446*T446/AD446 / AF903</f>
        <v>0</v>
      </c>
      <c r="AF446" s="68"/>
      <c r="AG446" s="64"/>
      <c r="AH446" s="56"/>
    </row>
    <row r="447" spans="1:34" x14ac:dyDescent="0.2">
      <c r="C447" t="s">
        <v>506</v>
      </c>
      <c r="D447" t="str">
        <f>_xll.BDP(C447,$D$12)</f>
        <v>GBP</v>
      </c>
      <c r="E447" t="str">
        <f>_xll.BDP(C447,$E$12)</f>
        <v>FTSE 250 Index FU Dec22</v>
      </c>
      <c r="F447" s="99">
        <f>_xll.BDP(C447,$F$12)</f>
        <v>19526</v>
      </c>
      <c r="G447" s="99">
        <f>_xll.BDP(C447,$G$12)</f>
        <v>19356</v>
      </c>
      <c r="H447" s="100">
        <f t="shared" si="236"/>
        <v>-170</v>
      </c>
      <c r="I447" s="101">
        <f t="shared" si="237"/>
        <v>-0.87063402642630328</v>
      </c>
      <c r="J447" s="102">
        <v>0</v>
      </c>
      <c r="K447" t="str">
        <f>CONCATENATE(D903,D447, " Curncy")</f>
        <v>EURGBP Curncy</v>
      </c>
      <c r="L447">
        <f>IF(D447 = D903,1,_xll.BDP(K447,$L$12))</f>
        <v>1</v>
      </c>
      <c r="M447" s="247">
        <f>IF(D447 = D903,1,_xll.BDP(K447,$M$12)*L447)</f>
        <v>0.86451999999999996</v>
      </c>
      <c r="N447" s="104">
        <f t="shared" si="238"/>
        <v>0</v>
      </c>
      <c r="O447" s="253">
        <f>N447 / Y903</f>
        <v>0</v>
      </c>
      <c r="P447" s="140">
        <f t="shared" si="239"/>
        <v>0</v>
      </c>
      <c r="Q447" s="255">
        <f>P447 / Y903*100</f>
        <v>0</v>
      </c>
      <c r="R447" s="106">
        <f t="shared" si="240"/>
        <v>0</v>
      </c>
      <c r="S447" s="255">
        <f t="shared" si="241"/>
        <v>0</v>
      </c>
      <c r="T447">
        <f t="shared" si="242"/>
        <v>1</v>
      </c>
      <c r="U447">
        <v>3</v>
      </c>
      <c r="V447">
        <v>1</v>
      </c>
      <c r="W447" s="105">
        <f t="shared" si="243"/>
        <v>0</v>
      </c>
      <c r="X447" s="105">
        <f t="shared" si="244"/>
        <v>0</v>
      </c>
      <c r="Y447" s="65"/>
      <c r="Z447" s="107">
        <f>_xll.BDH(C447,$Z$12,$D$1,$D$1)</f>
        <v>19554.5</v>
      </c>
      <c r="AA447" s="107">
        <f t="shared" si="245"/>
        <v>-28.5</v>
      </c>
      <c r="AB447" s="117">
        <f t="shared" si="246"/>
        <v>-0.14574650336239742</v>
      </c>
      <c r="AC447" s="109">
        <v>0</v>
      </c>
      <c r="AD447" s="110">
        <f>IF(D447 = D903,1,_xll.BDP(K447,$AD$12)*L447)</f>
        <v>0.85989000000000004</v>
      </c>
      <c r="AE447" s="259">
        <f>AA447*AC447*T447/AD447 / AF903</f>
        <v>0</v>
      </c>
      <c r="AF447" s="68"/>
      <c r="AG447" s="64"/>
      <c r="AH447" s="56"/>
    </row>
    <row r="448" spans="1:34" x14ac:dyDescent="0.2">
      <c r="B448">
        <v>10212</v>
      </c>
      <c r="C448" t="s">
        <v>923</v>
      </c>
      <c r="D448" t="str">
        <f>_xll.BDP(C448,$D$12)</f>
        <v>GBp</v>
      </c>
      <c r="E448" t="s">
        <v>1009</v>
      </c>
      <c r="F448" s="99">
        <f>_xll.BDP(C448,$F$12)</f>
        <v>1357</v>
      </c>
      <c r="G448" s="99">
        <f>_xll.BDP(C448,$G$12)</f>
        <v>1343</v>
      </c>
      <c r="H448" s="100">
        <f t="shared" si="236"/>
        <v>-14</v>
      </c>
      <c r="I448" s="101">
        <f t="shared" si="237"/>
        <v>-1.0316875460574797</v>
      </c>
      <c r="J448" s="102">
        <v>0</v>
      </c>
      <c r="K448" t="str">
        <f>CONCATENATE(D903,D448, " Curncy")</f>
        <v>EURGBp Curncy</v>
      </c>
      <c r="L448">
        <f>IF(D448 = D903,1,_xll.BDP(K448,$L$12))</f>
        <v>1</v>
      </c>
      <c r="M448" s="247">
        <f>IF(D448 = D903,1,_xll.BDP(K448,$M$12)*L448)</f>
        <v>0.86451999999999996</v>
      </c>
      <c r="N448" s="104">
        <f t="shared" si="238"/>
        <v>0</v>
      </c>
      <c r="O448" s="253">
        <f>N448 / Y903</f>
        <v>0</v>
      </c>
      <c r="P448" s="140">
        <f t="shared" si="239"/>
        <v>0</v>
      </c>
      <c r="Q448" s="255">
        <f>P448 / Y903*100</f>
        <v>0</v>
      </c>
      <c r="R448" s="106">
        <f t="shared" si="240"/>
        <v>0</v>
      </c>
      <c r="S448" s="255">
        <f t="shared" si="241"/>
        <v>0</v>
      </c>
      <c r="T448">
        <f t="shared" si="242"/>
        <v>0.01</v>
      </c>
      <c r="U448">
        <v>0</v>
      </c>
      <c r="V448">
        <v>1</v>
      </c>
      <c r="W448" s="105">
        <f t="shared" si="243"/>
        <v>0</v>
      </c>
      <c r="X448" s="105">
        <f t="shared" si="244"/>
        <v>0</v>
      </c>
      <c r="Y448" s="65"/>
      <c r="Z448" s="107">
        <f>_xll.BDH(C448,$Z$12,$D$1,$D$1)</f>
        <v>1357.5</v>
      </c>
      <c r="AA448" s="107">
        <f t="shared" si="245"/>
        <v>-0.5</v>
      </c>
      <c r="AB448" s="117">
        <f t="shared" si="246"/>
        <v>-3.6832412523020254E-2</v>
      </c>
      <c r="AC448" s="109">
        <v>0</v>
      </c>
      <c r="AD448" s="110">
        <f>IF(D448 = D903,1,_xll.BDP(K448,$AD$12)*L448)</f>
        <v>0.85989000000000004</v>
      </c>
      <c r="AE448" s="259">
        <f>AA448*AC448*T448/AD448 / AF903</f>
        <v>0</v>
      </c>
      <c r="AF448" s="68"/>
      <c r="AG448" s="64"/>
      <c r="AH448" s="56"/>
    </row>
    <row r="449" spans="2:34" x14ac:dyDescent="0.2">
      <c r="B449">
        <v>19456</v>
      </c>
      <c r="C449" t="s">
        <v>99</v>
      </c>
      <c r="D449" t="str">
        <f>_xll.BDP(C449,$D$12)</f>
        <v>GBp</v>
      </c>
      <c r="E449" t="s">
        <v>349</v>
      </c>
      <c r="F449" s="99">
        <f>_xll.BDP(C449,$F$12)</f>
        <v>1320</v>
      </c>
      <c r="G449" s="99">
        <f>_xll.BDP(C449,$G$12)</f>
        <v>1457</v>
      </c>
      <c r="H449" s="100">
        <f t="shared" si="236"/>
        <v>137</v>
      </c>
      <c r="I449" s="101">
        <f t="shared" si="237"/>
        <v>10.378787878787879</v>
      </c>
      <c r="J449" s="102">
        <v>0</v>
      </c>
      <c r="K449" t="str">
        <f>CONCATENATE(D903,D449, " Curncy")</f>
        <v>EURGBp Curncy</v>
      </c>
      <c r="L449">
        <f>IF(D449 = D903,1,_xll.BDP(K449,$L$12))</f>
        <v>1</v>
      </c>
      <c r="M449" s="247">
        <f>IF(D449 = D903,1,_xll.BDP(K449,$M$12)*L449)</f>
        <v>0.86451999999999996</v>
      </c>
      <c r="N449" s="104">
        <f t="shared" si="238"/>
        <v>0</v>
      </c>
      <c r="O449" s="253">
        <f>N449 / Y903</f>
        <v>0</v>
      </c>
      <c r="P449" s="140">
        <f t="shared" si="239"/>
        <v>0</v>
      </c>
      <c r="Q449" s="255">
        <f>P449 / Y903*100</f>
        <v>0</v>
      </c>
      <c r="R449" s="106">
        <f t="shared" si="240"/>
        <v>0</v>
      </c>
      <c r="S449" s="255">
        <f t="shared" si="241"/>
        <v>0</v>
      </c>
      <c r="T449">
        <f t="shared" si="242"/>
        <v>0.01</v>
      </c>
      <c r="U449">
        <v>0</v>
      </c>
      <c r="V449">
        <v>1</v>
      </c>
      <c r="W449" s="105">
        <f t="shared" si="243"/>
        <v>0</v>
      </c>
      <c r="X449" s="105">
        <f t="shared" si="244"/>
        <v>0</v>
      </c>
      <c r="Y449" s="65"/>
      <c r="Z449" s="107">
        <f>_xll.BDH(C449,$Z$12,$D$1,$D$1)</f>
        <v>1337</v>
      </c>
      <c r="AA449" s="107">
        <f t="shared" si="245"/>
        <v>-17</v>
      </c>
      <c r="AB449" s="117">
        <f t="shared" si="246"/>
        <v>-1.2715033657442034</v>
      </c>
      <c r="AC449" s="109">
        <v>0</v>
      </c>
      <c r="AD449" s="110">
        <f>IF(D449 = D903,1,_xll.BDP(K449,$AD$12)*L449)</f>
        <v>0.85989000000000004</v>
      </c>
      <c r="AE449" s="259">
        <f>AA449*AC449*T449/AD449 / AF903</f>
        <v>0</v>
      </c>
      <c r="AF449" s="68"/>
      <c r="AG449" s="64"/>
      <c r="AH449" s="56"/>
    </row>
    <row r="450" spans="2:34" x14ac:dyDescent="0.2">
      <c r="B450">
        <v>10244</v>
      </c>
      <c r="C450" t="s">
        <v>924</v>
      </c>
      <c r="D450" t="str">
        <f>_xll.BDP(C450,$D$12)</f>
        <v>GBp</v>
      </c>
      <c r="E450" t="s">
        <v>1010</v>
      </c>
      <c r="F450" s="99">
        <f>_xll.BDP(C450,$F$12)</f>
        <v>2128</v>
      </c>
      <c r="G450" s="99">
        <f>_xll.BDP(C450,$G$12)</f>
        <v>2062</v>
      </c>
      <c r="H450" s="100">
        <f t="shared" si="236"/>
        <v>-66</v>
      </c>
      <c r="I450" s="101">
        <f t="shared" si="237"/>
        <v>-3.1015037593984962</v>
      </c>
      <c r="J450" s="102">
        <v>0</v>
      </c>
      <c r="K450" t="str">
        <f>CONCATENATE(D903,D450, " Curncy")</f>
        <v>EURGBp Curncy</v>
      </c>
      <c r="L450">
        <f>IF(D450 = D903,1,_xll.BDP(K450,$L$12))</f>
        <v>1</v>
      </c>
      <c r="M450" s="247">
        <f>IF(D450 = D903,1,_xll.BDP(K450,$M$12)*L450)</f>
        <v>0.86451999999999996</v>
      </c>
      <c r="N450" s="104">
        <f t="shared" si="238"/>
        <v>0</v>
      </c>
      <c r="O450" s="253">
        <f>N450 / Y903</f>
        <v>0</v>
      </c>
      <c r="P450" s="140">
        <f t="shared" si="239"/>
        <v>0</v>
      </c>
      <c r="Q450" s="255">
        <f>P450 / Y903*100</f>
        <v>0</v>
      </c>
      <c r="R450" s="106">
        <f t="shared" si="240"/>
        <v>0</v>
      </c>
      <c r="S450" s="255">
        <f t="shared" si="241"/>
        <v>0</v>
      </c>
      <c r="T450">
        <f t="shared" si="242"/>
        <v>0.01</v>
      </c>
      <c r="U450">
        <v>0</v>
      </c>
      <c r="V450">
        <v>1</v>
      </c>
      <c r="W450" s="105">
        <f t="shared" si="243"/>
        <v>0</v>
      </c>
      <c r="X450" s="105">
        <f t="shared" si="244"/>
        <v>0</v>
      </c>
      <c r="Y450" s="65"/>
      <c r="Z450" s="107">
        <f>_xll.BDH(C450,$Z$12,$D$1,$D$1)</f>
        <v>2107</v>
      </c>
      <c r="AA450" s="107">
        <f t="shared" si="245"/>
        <v>21</v>
      </c>
      <c r="AB450" s="117">
        <f t="shared" si="246"/>
        <v>0.99667774086378735</v>
      </c>
      <c r="AC450" s="109">
        <v>0</v>
      </c>
      <c r="AD450" s="110">
        <f>IF(D450 = D903,1,_xll.BDP(K450,$AD$12)*L450)</f>
        <v>0.85989000000000004</v>
      </c>
      <c r="AE450" s="259">
        <f>AA450*AC450*T450/AD450 / AF903</f>
        <v>0</v>
      </c>
      <c r="AF450" s="68"/>
      <c r="AG450" s="64"/>
      <c r="AH450" s="56"/>
    </row>
    <row r="451" spans="2:34" x14ac:dyDescent="0.2">
      <c r="B451">
        <v>30201</v>
      </c>
      <c r="C451" t="s">
        <v>1601</v>
      </c>
      <c r="D451" t="str">
        <f>_xll.BDP(C451,$D$12)</f>
        <v>GBp</v>
      </c>
      <c r="E451" t="s">
        <v>1602</v>
      </c>
      <c r="F451" s="99">
        <f>_xll.BDP(C451,$F$12)</f>
        <v>17</v>
      </c>
      <c r="G451" s="99">
        <f>_xll.BDP(C451,$G$12)</f>
        <v>17</v>
      </c>
      <c r="H451" s="100">
        <f t="shared" si="236"/>
        <v>0</v>
      </c>
      <c r="I451" s="101">
        <f t="shared" si="237"/>
        <v>0</v>
      </c>
      <c r="J451" s="102">
        <v>16392000</v>
      </c>
      <c r="K451" t="str">
        <f>CONCATENATE(D903,D451, " Curncy")</f>
        <v>EURGBp Curncy</v>
      </c>
      <c r="L451">
        <f>IF(D451 = D903,1,_xll.BDP(K451,$L$12))</f>
        <v>1</v>
      </c>
      <c r="M451" s="247">
        <f>IF(D451 = D903,1,_xll.BDP(K451,$M$12)*L451)</f>
        <v>0.86451999999999996</v>
      </c>
      <c r="N451" s="104">
        <f t="shared" si="238"/>
        <v>0</v>
      </c>
      <c r="O451" s="253">
        <f>N451 / Y903</f>
        <v>0</v>
      </c>
      <c r="P451" s="140">
        <f t="shared" si="239"/>
        <v>3223337.8059501229</v>
      </c>
      <c r="Q451" s="255">
        <f>P451 / Y903*100</f>
        <v>0.99226693498678453</v>
      </c>
      <c r="R451" s="106">
        <f t="shared" si="240"/>
        <v>0</v>
      </c>
      <c r="S451" s="255">
        <f t="shared" si="241"/>
        <v>0.99226693498678453</v>
      </c>
      <c r="T451">
        <f t="shared" si="242"/>
        <v>0.01</v>
      </c>
      <c r="U451">
        <v>0</v>
      </c>
      <c r="V451">
        <v>1</v>
      </c>
      <c r="W451" s="105">
        <f t="shared" si="243"/>
        <v>0</v>
      </c>
      <c r="X451" s="105">
        <f t="shared" si="244"/>
        <v>0</v>
      </c>
      <c r="Y451" s="141"/>
      <c r="Z451" s="107">
        <f>_xll.BDH(C451,$Z$12,$D$1,$D$1)</f>
        <v>17.399999999999999</v>
      </c>
      <c r="AA451" s="107">
        <f t="shared" si="245"/>
        <v>-0.39999999999999858</v>
      </c>
      <c r="AB451" s="117">
        <f t="shared" si="246"/>
        <v>-2.2988505747126355</v>
      </c>
      <c r="AC451" s="109">
        <v>16392000</v>
      </c>
      <c r="AD451" s="110">
        <f>IF(D451 = D903,1,_xll.BDP(K451,$AD$12)*L451)</f>
        <v>0.85989000000000004</v>
      </c>
      <c r="AE451" s="259">
        <f>AA451*AC451*T451/AD451 / AF903</f>
        <v>-2.3129626470242776E-4</v>
      </c>
      <c r="AF451" s="142"/>
      <c r="AG451" s="64"/>
      <c r="AH451" s="56"/>
    </row>
    <row r="452" spans="2:34" x14ac:dyDescent="0.2">
      <c r="B452">
        <v>21307</v>
      </c>
      <c r="C452" t="s">
        <v>98</v>
      </c>
      <c r="D452" t="str">
        <f>_xll.BDP(C452,$D$12)</f>
        <v>GBp</v>
      </c>
      <c r="E452" t="s">
        <v>274</v>
      </c>
      <c r="F452" s="99">
        <f>_xll.BDP(C452,$F$12)</f>
        <v>15</v>
      </c>
      <c r="G452" s="99">
        <f>_xll.BDP(C452,$G$12)</f>
        <v>15</v>
      </c>
      <c r="H452" s="100">
        <f t="shared" si="236"/>
        <v>0</v>
      </c>
      <c r="I452" s="101">
        <f t="shared" si="237"/>
        <v>0</v>
      </c>
      <c r="J452" s="102">
        <v>0</v>
      </c>
      <c r="K452" t="str">
        <f>CONCATENATE(D903,D452, " Curncy")</f>
        <v>EURGBp Curncy</v>
      </c>
      <c r="L452">
        <f>IF(D452 = D903,1,_xll.BDP(K452,$L$12))</f>
        <v>1</v>
      </c>
      <c r="M452" s="247">
        <f>IF(D452 = D903,1,_xll.BDP(K452,$M$12)*L452)</f>
        <v>0.86451999999999996</v>
      </c>
      <c r="N452" s="104">
        <f t="shared" si="238"/>
        <v>0</v>
      </c>
      <c r="O452" s="253">
        <f>N452 / Y903</f>
        <v>0</v>
      </c>
      <c r="P452" s="140">
        <f t="shared" si="239"/>
        <v>0</v>
      </c>
      <c r="Q452" s="255">
        <f>P452 / Y903*100</f>
        <v>0</v>
      </c>
      <c r="R452" s="106">
        <f t="shared" si="240"/>
        <v>0</v>
      </c>
      <c r="S452" s="255">
        <f t="shared" si="241"/>
        <v>0</v>
      </c>
      <c r="T452">
        <f t="shared" si="242"/>
        <v>0.01</v>
      </c>
      <c r="U452">
        <v>0</v>
      </c>
      <c r="V452">
        <v>1</v>
      </c>
      <c r="W452" s="105">
        <f t="shared" si="243"/>
        <v>0</v>
      </c>
      <c r="X452" s="105">
        <f t="shared" si="244"/>
        <v>0</v>
      </c>
      <c r="Y452" s="65"/>
      <c r="Z452" s="107">
        <f>_xll.BDH(C452,$Z$12,$D$1,$D$1)</f>
        <v>15</v>
      </c>
      <c r="AA452" s="107">
        <f t="shared" si="245"/>
        <v>0</v>
      </c>
      <c r="AB452" s="117">
        <f t="shared" si="246"/>
        <v>0</v>
      </c>
      <c r="AC452" s="109">
        <v>0</v>
      </c>
      <c r="AD452" s="110">
        <f>IF(D452 = D903,1,_xll.BDP(K452,$AD$12)*L452)</f>
        <v>0.85989000000000004</v>
      </c>
      <c r="AE452" s="259">
        <f>AA452*AC452*T452/AD452 / AF903</f>
        <v>0</v>
      </c>
      <c r="AF452" s="68"/>
      <c r="AG452" s="64"/>
      <c r="AH452" s="56"/>
    </row>
    <row r="453" spans="2:34" x14ac:dyDescent="0.2">
      <c r="B453">
        <v>6019</v>
      </c>
      <c r="C453" t="s">
        <v>97</v>
      </c>
      <c r="D453" t="str">
        <f>_xll.BDP(C453,$D$12)</f>
        <v>GBp</v>
      </c>
      <c r="E453" t="s">
        <v>350</v>
      </c>
      <c r="F453" s="99">
        <f>_xll.BDP(C453,$F$12)</f>
        <v>3204</v>
      </c>
      <c r="G453" s="99">
        <f>_xll.BDP(C453,$G$12)</f>
        <v>3189.5</v>
      </c>
      <c r="H453" s="100">
        <f t="shared" si="236"/>
        <v>-14.5</v>
      </c>
      <c r="I453" s="101">
        <f t="shared" si="237"/>
        <v>-0.45255930087390761</v>
      </c>
      <c r="J453" s="102">
        <v>0</v>
      </c>
      <c r="K453" t="str">
        <f>CONCATENATE(D903,D453, " Curncy")</f>
        <v>EURGBp Curncy</v>
      </c>
      <c r="L453">
        <f>IF(D453 = D903,1,_xll.BDP(K453,$L$12))</f>
        <v>1</v>
      </c>
      <c r="M453" s="247">
        <f>IF(D453 = D903,1,_xll.BDP(K453,$M$12)*L453)</f>
        <v>0.86451999999999996</v>
      </c>
      <c r="N453" s="104">
        <f t="shared" si="238"/>
        <v>0</v>
      </c>
      <c r="O453" s="253">
        <f>N453 / Y903</f>
        <v>0</v>
      </c>
      <c r="P453" s="140">
        <f t="shared" si="239"/>
        <v>0</v>
      </c>
      <c r="Q453" s="255">
        <f>P453 / Y903*100</f>
        <v>0</v>
      </c>
      <c r="R453" s="106">
        <f t="shared" si="240"/>
        <v>0</v>
      </c>
      <c r="S453" s="255">
        <f t="shared" si="241"/>
        <v>0</v>
      </c>
      <c r="T453">
        <f t="shared" si="242"/>
        <v>0.01</v>
      </c>
      <c r="U453">
        <v>0</v>
      </c>
      <c r="V453">
        <v>1</v>
      </c>
      <c r="W453" s="105">
        <f t="shared" si="243"/>
        <v>0</v>
      </c>
      <c r="X453" s="105">
        <f t="shared" si="244"/>
        <v>0</v>
      </c>
      <c r="Y453" s="65"/>
      <c r="Z453" s="107">
        <f>_xll.BDH(C453,$Z$12,$D$1,$D$1)</f>
        <v>3228.5</v>
      </c>
      <c r="AA453" s="107">
        <f t="shared" si="245"/>
        <v>-24.5</v>
      </c>
      <c r="AB453" s="117">
        <f t="shared" si="246"/>
        <v>-0.75886634660058849</v>
      </c>
      <c r="AC453" s="109">
        <v>0</v>
      </c>
      <c r="AD453" s="110">
        <f>IF(D453 = D903,1,_xll.BDP(K453,$AD$12)*L453)</f>
        <v>0.85989000000000004</v>
      </c>
      <c r="AE453" s="259">
        <f>AA453*AC453*T453/AD453 / AF903</f>
        <v>0</v>
      </c>
      <c r="AF453" s="68"/>
      <c r="AG453" s="64"/>
      <c r="AH453" s="56"/>
    </row>
    <row r="454" spans="2:34" ht="12" customHeight="1" x14ac:dyDescent="0.2">
      <c r="B454">
        <v>8125</v>
      </c>
      <c r="C454" t="s">
        <v>1703</v>
      </c>
      <c r="D454" t="str">
        <f>_xll.BDP(C454,$D$12)</f>
        <v>GBp</v>
      </c>
      <c r="E454" t="s">
        <v>1704</v>
      </c>
      <c r="F454" s="99">
        <f>_xll.BDP(C454,$F$12)</f>
        <v>810</v>
      </c>
      <c r="G454" s="99">
        <f>_xll.BDP(C454,$G$12)</f>
        <v>808</v>
      </c>
      <c r="H454" s="100">
        <f t="shared" si="236"/>
        <v>-2</v>
      </c>
      <c r="I454" s="101">
        <f t="shared" si="237"/>
        <v>-0.24691358024691357</v>
      </c>
      <c r="J454" s="102">
        <v>184400</v>
      </c>
      <c r="K454" t="str">
        <f>CONCATENATE(D903,D454, " Curncy")</f>
        <v>EURGBp Curncy</v>
      </c>
      <c r="L454">
        <f>IF(D454 = D903,1,_xll.BDP(K454,$L$12))</f>
        <v>1</v>
      </c>
      <c r="M454" s="247">
        <f>IF(D454 = D903,1,_xll.BDP(K454,$M$12)*L454)</f>
        <v>0.86451999999999996</v>
      </c>
      <c r="N454" s="104">
        <f t="shared" si="238"/>
        <v>-4265.9510479803821</v>
      </c>
      <c r="O454" s="253">
        <f>N454 / Y903</f>
        <v>-1.3132232567648713E-5</v>
      </c>
      <c r="P454" s="140">
        <f t="shared" si="239"/>
        <v>1723444.2233840744</v>
      </c>
      <c r="Q454" s="255">
        <f>P454 / Y903*100</f>
        <v>0.53054219573300798</v>
      </c>
      <c r="R454" s="106">
        <f t="shared" si="240"/>
        <v>0</v>
      </c>
      <c r="S454" s="255">
        <f t="shared" si="241"/>
        <v>0.53054219573300798</v>
      </c>
      <c r="T454">
        <f t="shared" si="242"/>
        <v>0.01</v>
      </c>
      <c r="U454">
        <v>0</v>
      </c>
      <c r="V454">
        <v>1</v>
      </c>
      <c r="W454" s="105">
        <f t="shared" si="243"/>
        <v>0</v>
      </c>
      <c r="X454" s="105">
        <f t="shared" si="244"/>
        <v>0</v>
      </c>
      <c r="Z454" s="107">
        <f>_xll.BDH(C454,$Z$12,$D$1,$D$1)</f>
        <v>796</v>
      </c>
      <c r="AA454" s="107">
        <f t="shared" si="245"/>
        <v>14</v>
      </c>
      <c r="AB454" s="117">
        <f t="shared" si="246"/>
        <v>1.7587939698492463</v>
      </c>
      <c r="AC454" s="109">
        <v>184400</v>
      </c>
      <c r="AD454" s="110">
        <f>IF(D454 = D903,1,_xll.BDP(K454,$AD$12)*L454)</f>
        <v>0.85989000000000004</v>
      </c>
      <c r="AE454" s="259">
        <f>AA454*AC454*T454/AD454 / AF903</f>
        <v>9.1067965616732191E-5</v>
      </c>
      <c r="AF454" s="111"/>
      <c r="AG454" s="64"/>
      <c r="AH454" s="56"/>
    </row>
    <row r="455" spans="2:34" ht="12" customHeight="1" x14ac:dyDescent="0.2">
      <c r="B455">
        <v>6408</v>
      </c>
      <c r="C455" t="s">
        <v>96</v>
      </c>
      <c r="D455" t="str">
        <f>_xll.BDP(C455,$D$12)</f>
        <v>GBp</v>
      </c>
      <c r="E455" t="s">
        <v>351</v>
      </c>
      <c r="F455" s="99">
        <f>_xll.BDP(C455,$F$12)</f>
        <v>1341</v>
      </c>
      <c r="G455" s="99">
        <f>_xll.BDP(C455,$G$12)</f>
        <v>1342.5</v>
      </c>
      <c r="H455" s="100">
        <f t="shared" si="236"/>
        <v>1.5</v>
      </c>
      <c r="I455" s="101">
        <f t="shared" si="237"/>
        <v>0.11185682326621924</v>
      </c>
      <c r="J455" s="102">
        <v>0</v>
      </c>
      <c r="K455" t="str">
        <f>CONCATENATE(D903,D455, " Curncy")</f>
        <v>EURGBp Curncy</v>
      </c>
      <c r="L455">
        <f>IF(D455 = D903,1,_xll.BDP(K455,$L$12))</f>
        <v>1</v>
      </c>
      <c r="M455" s="247">
        <f>IF(D455 = D903,1,_xll.BDP(K455,$M$12)*L455)</f>
        <v>0.86451999999999996</v>
      </c>
      <c r="N455" s="104">
        <f t="shared" si="238"/>
        <v>0</v>
      </c>
      <c r="O455" s="253">
        <f>N455 / Y903</f>
        <v>0</v>
      </c>
      <c r="P455" s="140">
        <f t="shared" si="239"/>
        <v>0</v>
      </c>
      <c r="Q455" s="255">
        <f>P455 / Y903*100</f>
        <v>0</v>
      </c>
      <c r="R455" s="106">
        <f t="shared" si="240"/>
        <v>0</v>
      </c>
      <c r="S455" s="255">
        <f t="shared" si="241"/>
        <v>0</v>
      </c>
      <c r="T455">
        <f t="shared" si="242"/>
        <v>0.01</v>
      </c>
      <c r="U455">
        <v>0</v>
      </c>
      <c r="V455">
        <v>1</v>
      </c>
      <c r="W455" s="105">
        <f t="shared" si="243"/>
        <v>0</v>
      </c>
      <c r="X455" s="105">
        <f t="shared" si="244"/>
        <v>0</v>
      </c>
      <c r="Y455" s="65"/>
      <c r="Z455" s="107">
        <f>_xll.BDH(C455,$Z$12,$D$1,$D$1)</f>
        <v>1360.5</v>
      </c>
      <c r="AA455" s="107">
        <f t="shared" si="245"/>
        <v>-19.5</v>
      </c>
      <c r="AB455" s="117">
        <f t="shared" si="246"/>
        <v>-1.4332965821389196</v>
      </c>
      <c r="AC455" s="109">
        <v>0</v>
      </c>
      <c r="AD455" s="110">
        <f>IF(D455 = D903,1,_xll.BDP(K455,$AD$12)*L455)</f>
        <v>0.85989000000000004</v>
      </c>
      <c r="AE455" s="259">
        <f>AA455*AC455*T455/AD455 / AF903</f>
        <v>0</v>
      </c>
      <c r="AF455" s="68"/>
      <c r="AG455" s="64"/>
      <c r="AH455" s="56"/>
    </row>
    <row r="456" spans="2:34" x14ac:dyDescent="0.2">
      <c r="B456">
        <v>19961</v>
      </c>
      <c r="C456" t="s">
        <v>1639</v>
      </c>
      <c r="D456" t="str">
        <f>_xll.BDP(C456,$D$12)</f>
        <v>GBp</v>
      </c>
      <c r="E456" t="s">
        <v>1640</v>
      </c>
      <c r="F456" s="99">
        <f>_xll.BDP(C456,$F$12)</f>
        <v>63.95</v>
      </c>
      <c r="G456" s="99">
        <f>_xll.BDP(C456,$G$12)</f>
        <v>61.95</v>
      </c>
      <c r="H456" s="100">
        <f t="shared" si="236"/>
        <v>-2</v>
      </c>
      <c r="I456" s="101">
        <f t="shared" si="237"/>
        <v>-3.1274433150899137</v>
      </c>
      <c r="J456" s="102">
        <v>3307853</v>
      </c>
      <c r="K456" t="str">
        <f>CONCATENATE(D903,D456, " Curncy")</f>
        <v>EURGBp Curncy</v>
      </c>
      <c r="L456">
        <f>IF(D456 = D903,1,_xll.BDP(K456,$L$12))</f>
        <v>1</v>
      </c>
      <c r="M456" s="247">
        <f>IF(D456 = D903,1,_xll.BDP(K456,$M$12)*L456)</f>
        <v>0.86451999999999996</v>
      </c>
      <c r="N456" s="104">
        <f t="shared" si="238"/>
        <v>-76524.614815157547</v>
      </c>
      <c r="O456" s="253">
        <f>N456 / Y903</f>
        <v>-2.3557209813229122E-4</v>
      </c>
      <c r="P456" s="140">
        <f t="shared" si="239"/>
        <v>2370349.9438995053</v>
      </c>
      <c r="Q456" s="255">
        <f>P456 / Y903*100</f>
        <v>0.72968457396477215</v>
      </c>
      <c r="R456" s="106">
        <f t="shared" si="240"/>
        <v>0</v>
      </c>
      <c r="S456" s="255">
        <f t="shared" si="241"/>
        <v>0.72968457396477215</v>
      </c>
      <c r="T456">
        <f t="shared" si="242"/>
        <v>0.01</v>
      </c>
      <c r="U456">
        <v>0</v>
      </c>
      <c r="V456">
        <v>1</v>
      </c>
      <c r="W456" s="105">
        <f t="shared" si="243"/>
        <v>0</v>
      </c>
      <c r="X456" s="105">
        <f t="shared" si="244"/>
        <v>0</v>
      </c>
      <c r="Y456" s="141"/>
      <c r="Z456" s="107">
        <f>_xll.BDH(C456,$Z$12,$D$1,$D$1)</f>
        <v>65.650000000000006</v>
      </c>
      <c r="AA456" s="107">
        <f t="shared" si="245"/>
        <v>-1.7000000000000028</v>
      </c>
      <c r="AB456" s="117">
        <f t="shared" si="246"/>
        <v>-2.5894897182025938</v>
      </c>
      <c r="AC456" s="109">
        <v>3307853</v>
      </c>
      <c r="AD456" s="110">
        <f>IF(D456 = D903,1,_xll.BDP(K456,$AD$12)*L456)</f>
        <v>0.85989000000000004</v>
      </c>
      <c r="AE456" s="259">
        <f>AA456*AC456*T456/AD456 / AF903</f>
        <v>-1.9836808706137602E-4</v>
      </c>
      <c r="AF456" s="142"/>
      <c r="AG456" s="64"/>
      <c r="AH456" s="56"/>
    </row>
    <row r="457" spans="2:34" x14ac:dyDescent="0.2">
      <c r="B457">
        <v>10264</v>
      </c>
      <c r="C457" t="s">
        <v>95</v>
      </c>
      <c r="D457" t="str">
        <f>_xll.BDP(C457,$D$12)</f>
        <v>GBp</v>
      </c>
      <c r="E457" t="s">
        <v>1207</v>
      </c>
      <c r="F457" s="99">
        <f>_xll.BDP(C457,$F$12)</f>
        <v>232</v>
      </c>
      <c r="G457" s="99">
        <f>_xll.BDP(C457,$G$12)</f>
        <v>227.6</v>
      </c>
      <c r="H457" s="100">
        <f t="shared" si="236"/>
        <v>-4.4000000000000057</v>
      </c>
      <c r="I457" s="101">
        <f t="shared" si="237"/>
        <v>-1.8965517241379335</v>
      </c>
      <c r="J457" s="102">
        <v>-2151048</v>
      </c>
      <c r="K457" t="str">
        <f>CONCATENATE(D903,D457, " Curncy")</f>
        <v>EURGBp Curncy</v>
      </c>
      <c r="L457">
        <f>IF(D457 = D903,1,_xll.BDP(K457,$L$12))</f>
        <v>1</v>
      </c>
      <c r="M457" s="247">
        <f>IF(D457 = D903,1,_xll.BDP(K457,$M$12)*L457)</f>
        <v>0.86451999999999996</v>
      </c>
      <c r="N457" s="104">
        <f t="shared" si="238"/>
        <v>109478.22144079967</v>
      </c>
      <c r="O457" s="253">
        <f>N457 / Y903</f>
        <v>3.3701593123853835E-4</v>
      </c>
      <c r="P457" s="140">
        <f t="shared" si="239"/>
        <v>-5663009.818164994</v>
      </c>
      <c r="Q457" s="255">
        <f>P457 / Y903*100</f>
        <v>-1.7432914988611645</v>
      </c>
      <c r="R457" s="106">
        <f t="shared" si="240"/>
        <v>-1.7432914988611645</v>
      </c>
      <c r="S457" s="255">
        <f t="shared" si="241"/>
        <v>0</v>
      </c>
      <c r="T457">
        <f t="shared" si="242"/>
        <v>0.01</v>
      </c>
      <c r="U457">
        <v>0</v>
      </c>
      <c r="V457">
        <v>1</v>
      </c>
      <c r="W457" s="105">
        <f t="shared" si="243"/>
        <v>3.3701593123853835E-4</v>
      </c>
      <c r="X457" s="105">
        <f t="shared" si="244"/>
        <v>0</v>
      </c>
      <c r="Y457" s="65"/>
      <c r="Z457" s="107">
        <f>_xll.BDH(C457,$Z$12,$D$1,$D$1)</f>
        <v>234.2</v>
      </c>
      <c r="AA457" s="107">
        <f t="shared" si="245"/>
        <v>-2.1999999999999886</v>
      </c>
      <c r="AB457" s="117">
        <f t="shared" si="246"/>
        <v>-0.93936806148590468</v>
      </c>
      <c r="AC457" s="109">
        <v>-2151048</v>
      </c>
      <c r="AD457" s="110">
        <f>IF(D457 = D903,1,_xll.BDP(K457,$AD$12)*L457)</f>
        <v>0.85989000000000004</v>
      </c>
      <c r="AE457" s="259">
        <f>AA457*AC457*T457/AD457 / AF903</f>
        <v>1.6693579317813255E-4</v>
      </c>
      <c r="AF457" s="68"/>
      <c r="AG457" s="64"/>
      <c r="AH457" s="56"/>
    </row>
    <row r="458" spans="2:34" x14ac:dyDescent="0.2">
      <c r="B458">
        <v>8447</v>
      </c>
      <c r="C458" t="s">
        <v>925</v>
      </c>
      <c r="D458" t="str">
        <f>_xll.BDP(C458,$D$12)</f>
        <v>GBp</v>
      </c>
      <c r="E458" t="s">
        <v>1011</v>
      </c>
      <c r="F458" s="99">
        <f>_xll.BDP(C458,$F$12)</f>
        <v>5086</v>
      </c>
      <c r="G458" s="99">
        <f>_xll.BDP(C458,$G$12)</f>
        <v>5128</v>
      </c>
      <c r="H458" s="100">
        <f t="shared" si="236"/>
        <v>42</v>
      </c>
      <c r="I458" s="101">
        <f t="shared" si="237"/>
        <v>0.82579630357845057</v>
      </c>
      <c r="J458" s="102">
        <v>0</v>
      </c>
      <c r="K458" t="str">
        <f>CONCATENATE(D903,D458, " Curncy")</f>
        <v>EURGBp Curncy</v>
      </c>
      <c r="L458">
        <f>IF(D458 = D903,1,_xll.BDP(K458,$L$12))</f>
        <v>1</v>
      </c>
      <c r="M458" s="247">
        <f>IF(D458 = D903,1,_xll.BDP(K458,$M$12)*L458)</f>
        <v>0.86451999999999996</v>
      </c>
      <c r="N458" s="104">
        <f t="shared" si="238"/>
        <v>0</v>
      </c>
      <c r="O458" s="253">
        <f>N458 / Y903</f>
        <v>0</v>
      </c>
      <c r="P458" s="140">
        <f t="shared" si="239"/>
        <v>0</v>
      </c>
      <c r="Q458" s="255">
        <f>P458 / Y903*100</f>
        <v>0</v>
      </c>
      <c r="R458" s="106">
        <f t="shared" si="240"/>
        <v>0</v>
      </c>
      <c r="S458" s="255">
        <f t="shared" si="241"/>
        <v>0</v>
      </c>
      <c r="T458">
        <f t="shared" si="242"/>
        <v>0.01</v>
      </c>
      <c r="U458">
        <v>0</v>
      </c>
      <c r="V458">
        <v>1</v>
      </c>
      <c r="W458" s="105">
        <f t="shared" si="243"/>
        <v>0</v>
      </c>
      <c r="X458" s="105">
        <f t="shared" si="244"/>
        <v>0</v>
      </c>
      <c r="Y458" s="65"/>
      <c r="Z458" s="107">
        <f>_xll.BDH(C458,$Z$12,$D$1,$D$1)</f>
        <v>5050</v>
      </c>
      <c r="AA458" s="107">
        <f t="shared" si="245"/>
        <v>36</v>
      </c>
      <c r="AB458" s="117">
        <f t="shared" si="246"/>
        <v>0.71287128712871295</v>
      </c>
      <c r="AC458" s="109">
        <v>0</v>
      </c>
      <c r="AD458" s="110">
        <f>IF(D458 = D903,1,_xll.BDP(K458,$AD$12)*L458)</f>
        <v>0.85989000000000004</v>
      </c>
      <c r="AE458" s="259">
        <f>AA458*AC458*T458/AD458 / AF903</f>
        <v>0</v>
      </c>
      <c r="AF458" s="68"/>
      <c r="AG458" s="64"/>
      <c r="AH458" s="56"/>
    </row>
    <row r="459" spans="2:34" ht="12" customHeight="1" x14ac:dyDescent="0.2">
      <c r="B459">
        <v>7274</v>
      </c>
      <c r="C459" t="s">
        <v>926</v>
      </c>
      <c r="D459" t="str">
        <f>_xll.BDP(C459,$D$12)</f>
        <v>GBp</v>
      </c>
      <c r="E459" t="s">
        <v>1012</v>
      </c>
      <c r="F459" s="99">
        <f>_xll.BDP(C459,$F$12)</f>
        <v>1589.5</v>
      </c>
      <c r="G459" s="99">
        <f>_xll.BDP(C459,$G$12)</f>
        <v>1583</v>
      </c>
      <c r="H459" s="100">
        <f t="shared" si="236"/>
        <v>-6.5</v>
      </c>
      <c r="I459" s="101">
        <f t="shared" si="237"/>
        <v>-0.40893362692670648</v>
      </c>
      <c r="J459" s="102">
        <v>61023</v>
      </c>
      <c r="K459" t="str">
        <f>CONCATENATE(D903,D459, " Curncy")</f>
        <v>EURGBp Curncy</v>
      </c>
      <c r="L459">
        <f>IF(D459 = D903,1,_xll.BDP(K459,$L$12))</f>
        <v>1</v>
      </c>
      <c r="M459" s="247">
        <f>IF(D459 = D903,1,_xll.BDP(K459,$M$12)*L459)</f>
        <v>0.86451999999999996</v>
      </c>
      <c r="N459" s="104">
        <f t="shared" si="238"/>
        <v>-4588.0893443760697</v>
      </c>
      <c r="O459" s="253">
        <f>N459 / Y903</f>
        <v>-1.4123897727336166E-5</v>
      </c>
      <c r="P459" s="140">
        <f t="shared" si="239"/>
        <v>1117376.2203303569</v>
      </c>
      <c r="Q459" s="255">
        <f>P459 / Y903*100</f>
        <v>0.34397123234420235</v>
      </c>
      <c r="R459" s="106">
        <f t="shared" si="240"/>
        <v>0</v>
      </c>
      <c r="S459" s="255">
        <f t="shared" si="241"/>
        <v>0.34397123234420235</v>
      </c>
      <c r="T459">
        <f t="shared" si="242"/>
        <v>0.01</v>
      </c>
      <c r="U459">
        <v>0</v>
      </c>
      <c r="V459">
        <v>1</v>
      </c>
      <c r="W459" s="105">
        <f t="shared" si="243"/>
        <v>0</v>
      </c>
      <c r="X459" s="105">
        <f t="shared" si="244"/>
        <v>0</v>
      </c>
      <c r="Y459" s="65"/>
      <c r="Z459" s="107">
        <f>_xll.BDH(C459,$Z$12,$D$1,$D$1)</f>
        <v>1583</v>
      </c>
      <c r="AA459" s="107">
        <f t="shared" si="245"/>
        <v>6.5</v>
      </c>
      <c r="AB459" s="117">
        <f t="shared" si="246"/>
        <v>0.41061276058117502</v>
      </c>
      <c r="AC459" s="109">
        <v>61023</v>
      </c>
      <c r="AD459" s="110">
        <f>IF(D459 = D903,1,_xll.BDP(K459,$AD$12)*L459)</f>
        <v>0.85989000000000004</v>
      </c>
      <c r="AE459" s="259">
        <f>AA459*AC459*T459/AD459 / AF903</f>
        <v>1.3992122338043852E-5</v>
      </c>
      <c r="AF459" s="68"/>
      <c r="AG459" s="64"/>
      <c r="AH459" s="56"/>
    </row>
    <row r="460" spans="2:34" x14ac:dyDescent="0.2">
      <c r="B460">
        <v>6034</v>
      </c>
      <c r="C460" t="s">
        <v>927</v>
      </c>
      <c r="D460" t="str">
        <f>_xll.BDP(C460,$D$12)</f>
        <v>GBp</v>
      </c>
      <c r="E460" t="s">
        <v>1013</v>
      </c>
      <c r="F460" s="99">
        <f>_xll.BDP(C460,$F$12)</f>
        <v>10954</v>
      </c>
      <c r="G460" s="99">
        <f>_xll.BDP(C460,$G$12)</f>
        <v>11084</v>
      </c>
      <c r="H460" s="100">
        <f t="shared" si="236"/>
        <v>130</v>
      </c>
      <c r="I460" s="101">
        <f t="shared" si="237"/>
        <v>1.1867810845353295</v>
      </c>
      <c r="J460" s="102">
        <v>0</v>
      </c>
      <c r="K460" t="str">
        <f>CONCATENATE(D903,D460, " Curncy")</f>
        <v>EURGBp Curncy</v>
      </c>
      <c r="L460">
        <f>IF(D460 = D903,1,_xll.BDP(K460,$L$12))</f>
        <v>1</v>
      </c>
      <c r="M460" s="247">
        <f>IF(D460 = D903,1,_xll.BDP(K460,$M$12)*L460)</f>
        <v>0.86451999999999996</v>
      </c>
      <c r="N460" s="104">
        <f t="shared" si="238"/>
        <v>0</v>
      </c>
      <c r="O460" s="253">
        <f>N460 / Y903</f>
        <v>0</v>
      </c>
      <c r="P460" s="140">
        <f t="shared" si="239"/>
        <v>0</v>
      </c>
      <c r="Q460" s="255">
        <f>P460 / Y903*100</f>
        <v>0</v>
      </c>
      <c r="R460" s="106">
        <f t="shared" si="240"/>
        <v>0</v>
      </c>
      <c r="S460" s="255">
        <f t="shared" si="241"/>
        <v>0</v>
      </c>
      <c r="T460">
        <f t="shared" si="242"/>
        <v>0.01</v>
      </c>
      <c r="U460">
        <v>0</v>
      </c>
      <c r="V460">
        <v>1</v>
      </c>
      <c r="W460" s="105">
        <f t="shared" si="243"/>
        <v>0</v>
      </c>
      <c r="X460" s="105">
        <f t="shared" si="244"/>
        <v>0</v>
      </c>
      <c r="Y460" s="65"/>
      <c r="Z460" s="107">
        <f>_xll.BDH(C460,$Z$12,$D$1,$D$1)</f>
        <v>10924</v>
      </c>
      <c r="AA460" s="107">
        <f t="shared" si="245"/>
        <v>30</v>
      </c>
      <c r="AB460" s="117">
        <f t="shared" si="246"/>
        <v>0.27462467960454046</v>
      </c>
      <c r="AC460" s="109">
        <v>0</v>
      </c>
      <c r="AD460" s="110">
        <f>IF(D460 = D903,1,_xll.BDP(K460,$AD$12)*L460)</f>
        <v>0.85989000000000004</v>
      </c>
      <c r="AE460" s="259">
        <f>AA460*AC460*T460/AD460 / AF903</f>
        <v>0</v>
      </c>
      <c r="AF460" s="68"/>
      <c r="AG460" s="64"/>
      <c r="AH460" s="56"/>
    </row>
    <row r="461" spans="2:34" x14ac:dyDescent="0.2">
      <c r="B461">
        <v>22425</v>
      </c>
      <c r="C461" t="s">
        <v>94</v>
      </c>
      <c r="D461" t="str">
        <f>_xll.BDP(C461,$D$12)</f>
        <v>GBp</v>
      </c>
      <c r="E461" t="s">
        <v>352</v>
      </c>
      <c r="F461" s="99">
        <f>_xll.BDP(C461,$F$12)</f>
        <v>577.4</v>
      </c>
      <c r="G461" s="99">
        <f>_xll.BDP(C461,$G$12)</f>
        <v>573.79999999999995</v>
      </c>
      <c r="H461" s="100">
        <f t="shared" si="236"/>
        <v>-3.6000000000000227</v>
      </c>
      <c r="I461" s="101">
        <f t="shared" si="237"/>
        <v>-0.62348458607551482</v>
      </c>
      <c r="J461" s="102">
        <v>0</v>
      </c>
      <c r="K461" t="str">
        <f>CONCATENATE(D903,D461, " Curncy")</f>
        <v>EURGBp Curncy</v>
      </c>
      <c r="L461">
        <f>IF(D461 = D903,1,_xll.BDP(K461,$L$12))</f>
        <v>1</v>
      </c>
      <c r="M461" s="247">
        <f>IF(D461 = D903,1,_xll.BDP(K461,$M$12)*L461)</f>
        <v>0.86451999999999996</v>
      </c>
      <c r="N461" s="104">
        <f t="shared" si="238"/>
        <v>0</v>
      </c>
      <c r="O461" s="253">
        <f>N461 / Y903</f>
        <v>0</v>
      </c>
      <c r="P461" s="140">
        <f t="shared" si="239"/>
        <v>0</v>
      </c>
      <c r="Q461" s="255">
        <f>P461 / Y903*100</f>
        <v>0</v>
      </c>
      <c r="R461" s="106">
        <f t="shared" si="240"/>
        <v>0</v>
      </c>
      <c r="S461" s="255">
        <f t="shared" si="241"/>
        <v>0</v>
      </c>
      <c r="T461">
        <f t="shared" si="242"/>
        <v>0.01</v>
      </c>
      <c r="U461">
        <v>0</v>
      </c>
      <c r="V461">
        <v>1</v>
      </c>
      <c r="W461" s="105">
        <f t="shared" si="243"/>
        <v>0</v>
      </c>
      <c r="X461" s="105">
        <f t="shared" si="244"/>
        <v>0</v>
      </c>
      <c r="Y461" s="65"/>
      <c r="Z461" s="107">
        <f>_xll.BDH(C461,$Z$12,$D$1,$D$1)</f>
        <v>587</v>
      </c>
      <c r="AA461" s="107">
        <f t="shared" si="245"/>
        <v>-9.6000000000000227</v>
      </c>
      <c r="AB461" s="117">
        <f t="shared" si="246"/>
        <v>-1.635434412265762</v>
      </c>
      <c r="AC461" s="109">
        <v>0</v>
      </c>
      <c r="AD461" s="110">
        <f>IF(D461 = D903,1,_xll.BDP(K461,$AD$12)*L461)</f>
        <v>0.85989000000000004</v>
      </c>
      <c r="AE461" s="259">
        <f>AA461*AC461*T461/AD461 / AF903</f>
        <v>0</v>
      </c>
      <c r="AF461" s="68"/>
      <c r="AG461" s="64"/>
      <c r="AH461" s="56"/>
    </row>
    <row r="462" spans="2:34" x14ac:dyDescent="0.2">
      <c r="B462">
        <v>5985</v>
      </c>
      <c r="C462" t="s">
        <v>928</v>
      </c>
      <c r="D462" t="str">
        <f>_xll.BDP(C462,$D$12)</f>
        <v>GBp</v>
      </c>
      <c r="E462" t="s">
        <v>1014</v>
      </c>
      <c r="F462" s="99">
        <f>_xll.BDP(C462,$F$12)</f>
        <v>456.6</v>
      </c>
      <c r="G462" s="99">
        <f>_xll.BDP(C462,$G$12)</f>
        <v>449.3</v>
      </c>
      <c r="H462" s="100">
        <f t="shared" si="236"/>
        <v>-7.3000000000000114</v>
      </c>
      <c r="I462" s="101">
        <f t="shared" si="237"/>
        <v>-1.5987735435830073</v>
      </c>
      <c r="J462" s="102">
        <v>0</v>
      </c>
      <c r="K462" t="str">
        <f>CONCATENATE(D903,D462, " Curncy")</f>
        <v>EURGBp Curncy</v>
      </c>
      <c r="L462">
        <f>IF(D462 = D903,1,_xll.BDP(K462,$L$12))</f>
        <v>1</v>
      </c>
      <c r="M462" s="247">
        <f>IF(D462 = D903,1,_xll.BDP(K462,$M$12)*L462)</f>
        <v>0.86451999999999996</v>
      </c>
      <c r="N462" s="104">
        <f t="shared" si="238"/>
        <v>0</v>
      </c>
      <c r="O462" s="253">
        <f>N462 / Y903</f>
        <v>0</v>
      </c>
      <c r="P462" s="140">
        <f t="shared" si="239"/>
        <v>0</v>
      </c>
      <c r="Q462" s="255">
        <f>P462 / Y903*100</f>
        <v>0</v>
      </c>
      <c r="R462" s="106">
        <f t="shared" si="240"/>
        <v>0</v>
      </c>
      <c r="S462" s="255">
        <f t="shared" si="241"/>
        <v>0</v>
      </c>
      <c r="T462">
        <f t="shared" si="242"/>
        <v>0.01</v>
      </c>
      <c r="U462">
        <v>0</v>
      </c>
      <c r="V462">
        <v>1</v>
      </c>
      <c r="W462" s="105">
        <f t="shared" si="243"/>
        <v>0</v>
      </c>
      <c r="X462" s="105">
        <f t="shared" si="244"/>
        <v>0</v>
      </c>
      <c r="Y462" s="65"/>
      <c r="Z462" s="107">
        <f>_xll.BDH(C462,$Z$12,$D$1,$D$1)</f>
        <v>455.1</v>
      </c>
      <c r="AA462" s="107">
        <f t="shared" si="245"/>
        <v>1.5</v>
      </c>
      <c r="AB462" s="117">
        <f t="shared" si="246"/>
        <v>0.32959789057350031</v>
      </c>
      <c r="AC462" s="109">
        <v>0</v>
      </c>
      <c r="AD462" s="110">
        <f>IF(D462 = D903,1,_xll.BDP(K462,$AD$12)*L462)</f>
        <v>0.85989000000000004</v>
      </c>
      <c r="AE462" s="259">
        <f>AA462*AC462*T462/AD462 / AF903</f>
        <v>0</v>
      </c>
      <c r="AF462" s="68"/>
      <c r="AG462" s="64"/>
      <c r="AH462" s="56"/>
    </row>
    <row r="463" spans="2:34" ht="12" customHeight="1" x14ac:dyDescent="0.2">
      <c r="B463">
        <v>34078</v>
      </c>
      <c r="D463" t="s">
        <v>66</v>
      </c>
      <c r="E463" t="s">
        <v>1761</v>
      </c>
      <c r="F463" s="99">
        <v>4.5199999999999997E-2</v>
      </c>
      <c r="G463" s="99">
        <v>4.5199999999999997E-2</v>
      </c>
      <c r="H463" s="100">
        <f t="shared" si="236"/>
        <v>0</v>
      </c>
      <c r="I463" s="101">
        <f t="shared" si="237"/>
        <v>0</v>
      </c>
      <c r="J463" s="102">
        <v>5274000</v>
      </c>
      <c r="K463" t="str">
        <f>CONCATENATE(D903,D463, " Curncy")</f>
        <v>EURGBP Curncy</v>
      </c>
      <c r="L463">
        <f>IF(D463 = D903,1,_xll.BDP(K463,$L$12))</f>
        <v>1</v>
      </c>
      <c r="M463" s="247">
        <f>IF(D463 = D903,1,_xll.BDP(K463,$M$12)*L463)</f>
        <v>0.86451999999999996</v>
      </c>
      <c r="N463" s="104">
        <f t="shared" si="238"/>
        <v>0</v>
      </c>
      <c r="O463" s="253">
        <f>N463 / Y903</f>
        <v>0</v>
      </c>
      <c r="P463" s="140">
        <f t="shared" si="239"/>
        <v>275742.37727293756</v>
      </c>
      <c r="Q463" s="255">
        <f>P463 / Y903*100</f>
        <v>8.4884073595239279E-2</v>
      </c>
      <c r="R463" s="106">
        <f t="shared" si="240"/>
        <v>0</v>
      </c>
      <c r="S463" s="255">
        <f t="shared" si="241"/>
        <v>8.4884073595239279E-2</v>
      </c>
      <c r="T463">
        <f t="shared" si="242"/>
        <v>1</v>
      </c>
      <c r="U463">
        <v>1</v>
      </c>
      <c r="V463">
        <v>1</v>
      </c>
      <c r="W463" s="105">
        <f t="shared" si="243"/>
        <v>0</v>
      </c>
      <c r="X463" s="105">
        <f t="shared" si="244"/>
        <v>0</v>
      </c>
      <c r="Z463" s="107">
        <v>4.5199999999999997E-2</v>
      </c>
      <c r="AA463" s="107">
        <f t="shared" si="245"/>
        <v>0</v>
      </c>
      <c r="AB463" s="117">
        <f t="shared" si="246"/>
        <v>0</v>
      </c>
      <c r="AC463" s="109">
        <v>5274000</v>
      </c>
      <c r="AD463" s="110">
        <f>IF(D463 = D903,1,_xll.BDP(K463,$AD$12)*L463)</f>
        <v>0.85989000000000004</v>
      </c>
      <c r="AE463" s="259">
        <f>AA463*AC463*T463/AD463 / AF903</f>
        <v>0</v>
      </c>
      <c r="AF463" s="111"/>
      <c r="AG463" s="64"/>
      <c r="AH463" s="56"/>
    </row>
    <row r="464" spans="2:34" ht="12" customHeight="1" x14ac:dyDescent="0.2">
      <c r="B464">
        <v>33663</v>
      </c>
      <c r="D464" t="s">
        <v>66</v>
      </c>
      <c r="E464" t="s">
        <v>1705</v>
      </c>
      <c r="F464" s="99">
        <v>2.7199999999999998E-2</v>
      </c>
      <c r="G464" s="99">
        <v>2.7199999999999998E-2</v>
      </c>
      <c r="H464" s="100">
        <f t="shared" si="236"/>
        <v>0</v>
      </c>
      <c r="I464" s="101">
        <f t="shared" si="237"/>
        <v>0</v>
      </c>
      <c r="J464" s="102">
        <v>1628000</v>
      </c>
      <c r="K464" t="str">
        <f>CONCATENATE(D903,D464, " Curncy")</f>
        <v>EURGBP Curncy</v>
      </c>
      <c r="L464">
        <f>IF(D464 = D903,1,_xll.BDP(K464,$L$12))</f>
        <v>1</v>
      </c>
      <c r="M464" s="247">
        <f>IF(D464 = D903,1,_xll.BDP(K464,$M$12)*L464)</f>
        <v>0.86451999999999996</v>
      </c>
      <c r="N464" s="104">
        <f t="shared" si="238"/>
        <v>0</v>
      </c>
      <c r="O464" s="253">
        <f>N464 / Y903</f>
        <v>0</v>
      </c>
      <c r="P464" s="140">
        <f t="shared" si="239"/>
        <v>51221.024383472912</v>
      </c>
      <c r="Q464" s="255">
        <f>P464 / Y903*100</f>
        <v>1.5767794730683116E-2</v>
      </c>
      <c r="R464" s="106">
        <f t="shared" si="240"/>
        <v>0</v>
      </c>
      <c r="S464" s="255">
        <f t="shared" si="241"/>
        <v>1.5767794730683116E-2</v>
      </c>
      <c r="T464">
        <f t="shared" si="242"/>
        <v>1</v>
      </c>
      <c r="U464">
        <v>1</v>
      </c>
      <c r="V464">
        <v>1</v>
      </c>
      <c r="W464" s="105">
        <f t="shared" si="243"/>
        <v>0</v>
      </c>
      <c r="X464" s="105">
        <f t="shared" si="244"/>
        <v>0</v>
      </c>
      <c r="Z464" s="107">
        <v>2.7199999999999998E-2</v>
      </c>
      <c r="AA464" s="107">
        <f t="shared" si="245"/>
        <v>0</v>
      </c>
      <c r="AB464" s="117">
        <f t="shared" si="246"/>
        <v>0</v>
      </c>
      <c r="AC464" s="109">
        <v>1628000</v>
      </c>
      <c r="AD464" s="110">
        <f>IF(D464 = D903,1,_xll.BDP(K464,$AD$12)*L464)</f>
        <v>0.85989000000000004</v>
      </c>
      <c r="AE464" s="259">
        <f>AA464*AC464*T464/AD464 / AF903</f>
        <v>0</v>
      </c>
      <c r="AF464" s="111"/>
      <c r="AG464" s="64"/>
      <c r="AH464" s="56"/>
    </row>
    <row r="465" spans="2:34" ht="12" customHeight="1" x14ac:dyDescent="0.2">
      <c r="B465">
        <v>34251</v>
      </c>
      <c r="D465" t="s">
        <v>66</v>
      </c>
      <c r="E465" t="s">
        <v>1773</v>
      </c>
      <c r="F465" s="99">
        <v>3.7900000000000003E-2</v>
      </c>
      <c r="G465" s="99">
        <v>3.7900000000000003E-2</v>
      </c>
      <c r="H465" s="100">
        <f t="shared" si="236"/>
        <v>0</v>
      </c>
      <c r="I465" s="101">
        <f t="shared" si="237"/>
        <v>0</v>
      </c>
      <c r="J465" s="102">
        <v>6490000</v>
      </c>
      <c r="K465" t="str">
        <f>CONCATENATE(D903,D465, " Curncy")</f>
        <v>EURGBP Curncy</v>
      </c>
      <c r="L465">
        <f>IF(D465 = D903,1,_xll.BDP(K465,$L$12))</f>
        <v>1</v>
      </c>
      <c r="M465" s="247">
        <f>IF(D465 = D903,1,_xll.BDP(K465,$M$12)*L465)</f>
        <v>0.86451999999999996</v>
      </c>
      <c r="N465" s="104">
        <f t="shared" si="238"/>
        <v>0</v>
      </c>
      <c r="O465" s="253">
        <f>N465 / Y903</f>
        <v>0</v>
      </c>
      <c r="P465" s="140">
        <f t="shared" si="239"/>
        <v>284517.42007125344</v>
      </c>
      <c r="Q465" s="255">
        <f>P465 / Y903*100</f>
        <v>8.7585368137123698E-2</v>
      </c>
      <c r="R465" s="106">
        <f t="shared" si="240"/>
        <v>0</v>
      </c>
      <c r="S465" s="255">
        <f t="shared" si="241"/>
        <v>8.7585368137123698E-2</v>
      </c>
      <c r="T465">
        <f t="shared" si="242"/>
        <v>1</v>
      </c>
      <c r="U465">
        <v>1</v>
      </c>
      <c r="V465">
        <v>1</v>
      </c>
      <c r="W465" s="105">
        <f t="shared" si="243"/>
        <v>0</v>
      </c>
      <c r="X465" s="105">
        <f t="shared" si="244"/>
        <v>0</v>
      </c>
      <c r="Z465" s="107">
        <v>3.7900000000000003E-2</v>
      </c>
      <c r="AA465" s="107">
        <f t="shared" si="245"/>
        <v>0</v>
      </c>
      <c r="AB465" s="117">
        <f t="shared" si="246"/>
        <v>0</v>
      </c>
      <c r="AC465" s="109">
        <v>6490000</v>
      </c>
      <c r="AD465" s="110">
        <f>IF(D465 = D903,1,_xll.BDP(K465,$AD$12)*L465)</f>
        <v>0.85989000000000004</v>
      </c>
      <c r="AE465" s="259">
        <f>AA465*AC465*T465/AD465 / AF903</f>
        <v>0</v>
      </c>
      <c r="AF465" s="111"/>
      <c r="AG465" s="64"/>
      <c r="AH465" s="56"/>
    </row>
    <row r="466" spans="2:34" ht="12" customHeight="1" x14ac:dyDescent="0.2">
      <c r="B466">
        <v>33664</v>
      </c>
      <c r="D466" t="s">
        <v>66</v>
      </c>
      <c r="E466" t="s">
        <v>1706</v>
      </c>
      <c r="F466" s="99">
        <v>3.2000000000000002E-3</v>
      </c>
      <c r="G466" s="99">
        <v>3.2000000000000002E-3</v>
      </c>
      <c r="H466" s="100">
        <f t="shared" si="236"/>
        <v>0</v>
      </c>
      <c r="I466" s="101">
        <f t="shared" si="237"/>
        <v>0</v>
      </c>
      <c r="J466" s="102">
        <v>3000000</v>
      </c>
      <c r="K466" t="str">
        <f>CONCATENATE(D903,D466, " Curncy")</f>
        <v>EURGBP Curncy</v>
      </c>
      <c r="L466">
        <f>IF(D466 = D903,1,_xll.BDP(K466,$L$12))</f>
        <v>1</v>
      </c>
      <c r="M466" s="247">
        <f>IF(D466 = D903,1,_xll.BDP(K466,$M$12)*L466)</f>
        <v>0.86451999999999996</v>
      </c>
      <c r="N466" s="104">
        <f t="shared" si="238"/>
        <v>0</v>
      </c>
      <c r="O466" s="253">
        <f>N466 / Y903</f>
        <v>0</v>
      </c>
      <c r="P466" s="140">
        <f t="shared" si="239"/>
        <v>11104.427890621386</v>
      </c>
      <c r="Q466" s="255">
        <f>P466 / Y903*100</f>
        <v>3.418368564246954E-3</v>
      </c>
      <c r="R466" s="106">
        <f t="shared" si="240"/>
        <v>0</v>
      </c>
      <c r="S466" s="255">
        <f t="shared" si="241"/>
        <v>3.418368564246954E-3</v>
      </c>
      <c r="T466">
        <f t="shared" si="242"/>
        <v>1</v>
      </c>
      <c r="U466">
        <v>1</v>
      </c>
      <c r="V466">
        <v>1</v>
      </c>
      <c r="W466" s="105">
        <f t="shared" si="243"/>
        <v>0</v>
      </c>
      <c r="X466" s="105">
        <f t="shared" si="244"/>
        <v>0</v>
      </c>
      <c r="Z466" s="107">
        <v>3.2000000000000002E-3</v>
      </c>
      <c r="AA466" s="107">
        <f t="shared" si="245"/>
        <v>0</v>
      </c>
      <c r="AB466" s="117">
        <f t="shared" si="246"/>
        <v>0</v>
      </c>
      <c r="AC466" s="109">
        <v>3000000</v>
      </c>
      <c r="AD466" s="110">
        <f>IF(D466 = D903,1,_xll.BDP(K466,$AD$12)*L466)</f>
        <v>0.85989000000000004</v>
      </c>
      <c r="AE466" s="259">
        <f>AA466*AC466*T466/AD466 / AF903</f>
        <v>0</v>
      </c>
      <c r="AF466" s="111"/>
      <c r="AG466" s="64"/>
      <c r="AH466" s="56"/>
    </row>
    <row r="467" spans="2:34" x14ac:dyDescent="0.2">
      <c r="B467">
        <v>20338</v>
      </c>
      <c r="C467" t="s">
        <v>1266</v>
      </c>
      <c r="D467" t="str">
        <f>_xll.BDP(C467,$D$12)</f>
        <v>GBp</v>
      </c>
      <c r="E467" t="s">
        <v>1267</v>
      </c>
      <c r="F467" s="99">
        <f>_xll.BDP(C467,$F$12)</f>
        <v>410.4</v>
      </c>
      <c r="G467" s="99">
        <f>_xll.BDP(C467,$G$12)</f>
        <v>411.9</v>
      </c>
      <c r="H467" s="100">
        <f t="shared" si="236"/>
        <v>1.5</v>
      </c>
      <c r="I467" s="101">
        <f t="shared" si="237"/>
        <v>0.36549707602339182</v>
      </c>
      <c r="J467" s="102">
        <v>0</v>
      </c>
      <c r="K467" t="str">
        <f>CONCATENATE(D903,D467, " Curncy")</f>
        <v>EURGBp Curncy</v>
      </c>
      <c r="L467">
        <f>IF(D467 = D903,1,_xll.BDP(K467,$L$12))</f>
        <v>1</v>
      </c>
      <c r="M467" s="247">
        <f>IF(D467 = D903,1,_xll.BDP(K467,$M$12)*L467)</f>
        <v>0.86451999999999996</v>
      </c>
      <c r="N467" s="104">
        <f t="shared" si="238"/>
        <v>0</v>
      </c>
      <c r="O467" s="253">
        <f>N467 / Y903</f>
        <v>0</v>
      </c>
      <c r="P467" s="140">
        <f t="shared" si="239"/>
        <v>0</v>
      </c>
      <c r="Q467" s="255">
        <f>P467 / Y903*100</f>
        <v>0</v>
      </c>
      <c r="R467" s="106">
        <f t="shared" si="240"/>
        <v>0</v>
      </c>
      <c r="S467" s="255">
        <f t="shared" si="241"/>
        <v>0</v>
      </c>
      <c r="T467">
        <f t="shared" si="242"/>
        <v>0.01</v>
      </c>
      <c r="U467">
        <v>0</v>
      </c>
      <c r="V467">
        <v>1</v>
      </c>
      <c r="W467" s="105">
        <f t="shared" si="243"/>
        <v>0</v>
      </c>
      <c r="X467" s="105">
        <f t="shared" si="244"/>
        <v>0</v>
      </c>
      <c r="Y467" s="141"/>
      <c r="Z467" s="107">
        <f>_xll.BDH(C467,$Z$12,$D$1,$D$1)</f>
        <v>410.9</v>
      </c>
      <c r="AA467" s="107">
        <f t="shared" si="245"/>
        <v>-0.5</v>
      </c>
      <c r="AB467" s="117">
        <f t="shared" si="246"/>
        <v>-0.12168410805548796</v>
      </c>
      <c r="AC467" s="109">
        <v>0</v>
      </c>
      <c r="AD467" s="110">
        <f>IF(D467 = D903,1,_xll.BDP(K467,$AD$12)*L467)</f>
        <v>0.85989000000000004</v>
      </c>
      <c r="AE467" s="259">
        <f>AA467*AC467*T467/AD467 / AF903</f>
        <v>0</v>
      </c>
      <c r="AF467" s="142"/>
      <c r="AG467" s="64"/>
      <c r="AH467" s="56"/>
    </row>
    <row r="468" spans="2:34" x14ac:dyDescent="0.2">
      <c r="B468">
        <v>6286</v>
      </c>
      <c r="C468" t="s">
        <v>93</v>
      </c>
      <c r="D468" t="str">
        <f>_xll.BDP(C468,$D$12)</f>
        <v>GBp</v>
      </c>
      <c r="E468" t="s">
        <v>353</v>
      </c>
      <c r="F468" s="99">
        <f>_xll.BDP(C468,$F$12)</f>
        <v>806.8</v>
      </c>
      <c r="G468" s="99">
        <f>_xll.BDP(C468,$G$12)</f>
        <v>816</v>
      </c>
      <c r="H468" s="100">
        <f t="shared" si="236"/>
        <v>9.2000000000000455</v>
      </c>
      <c r="I468" s="101">
        <f t="shared" si="237"/>
        <v>1.1403073872087315</v>
      </c>
      <c r="J468" s="102">
        <v>396302</v>
      </c>
      <c r="K468" t="str">
        <f>CONCATENATE(D903,D468, " Curncy")</f>
        <v>EURGBp Curncy</v>
      </c>
      <c r="L468">
        <f>IF(D468 = D903,1,_xll.BDP(K468,$L$12))</f>
        <v>1</v>
      </c>
      <c r="M468" s="247">
        <f>IF(D468 = D903,1,_xll.BDP(K468,$M$12)*L468)</f>
        <v>0.86451999999999996</v>
      </c>
      <c r="N468" s="104">
        <f t="shared" si="238"/>
        <v>42173.44190996181</v>
      </c>
      <c r="O468" s="253">
        <f>N468 / Y903</f>
        <v>1.2982602029670278E-4</v>
      </c>
      <c r="P468" s="140">
        <f t="shared" si="239"/>
        <v>3740600.9346226812</v>
      </c>
      <c r="Q468" s="255">
        <f>P468 / Y903*100</f>
        <v>1.1515003539359669</v>
      </c>
      <c r="R468" s="106">
        <f t="shared" si="240"/>
        <v>0</v>
      </c>
      <c r="S468" s="255">
        <f t="shared" si="241"/>
        <v>1.1515003539359669</v>
      </c>
      <c r="T468">
        <f t="shared" si="242"/>
        <v>0.01</v>
      </c>
      <c r="U468">
        <v>0</v>
      </c>
      <c r="V468">
        <v>1</v>
      </c>
      <c r="W468" s="105">
        <f t="shared" si="243"/>
        <v>0</v>
      </c>
      <c r="X468" s="105">
        <f t="shared" si="244"/>
        <v>1.2982602029670278E-4</v>
      </c>
      <c r="Y468" s="65"/>
      <c r="Z468" s="107">
        <f>_xll.BDH(C468,$Z$12,$D$1,$D$1)</f>
        <v>797.8</v>
      </c>
      <c r="AA468" s="107">
        <f t="shared" si="245"/>
        <v>9</v>
      </c>
      <c r="AB468" s="117">
        <f t="shared" si="246"/>
        <v>1.1281022812735022</v>
      </c>
      <c r="AC468" s="109">
        <v>396302</v>
      </c>
      <c r="AD468" s="110">
        <f>IF(D468 = D903,1,_xll.BDP(K468,$AD$12)*L468)</f>
        <v>0.85989000000000004</v>
      </c>
      <c r="AE468" s="259">
        <f>AA468*AC468*T468/AD468 / AF903</f>
        <v>1.2581877602594506E-4</v>
      </c>
      <c r="AF468" s="68"/>
      <c r="AG468" s="64"/>
      <c r="AH468" s="56"/>
    </row>
    <row r="469" spans="2:34" x14ac:dyDescent="0.2">
      <c r="B469">
        <v>7458</v>
      </c>
      <c r="C469" t="s">
        <v>929</v>
      </c>
      <c r="D469" t="str">
        <f>_xll.BDP(C469,$D$12)</f>
        <v>GBp</v>
      </c>
      <c r="E469" t="s">
        <v>1015</v>
      </c>
      <c r="F469" s="99">
        <f>_xll.BDP(C469,$F$12)</f>
        <v>322.2</v>
      </c>
      <c r="G469" s="99">
        <f>_xll.BDP(C469,$G$12)</f>
        <v>323.8</v>
      </c>
      <c r="H469" s="100">
        <f t="shared" si="236"/>
        <v>1.6000000000000227</v>
      </c>
      <c r="I469" s="101">
        <f t="shared" si="237"/>
        <v>0.49658597144631378</v>
      </c>
      <c r="J469" s="102">
        <v>0</v>
      </c>
      <c r="K469" t="str">
        <f>CONCATENATE(D903,D469, " Curncy")</f>
        <v>EURGBp Curncy</v>
      </c>
      <c r="L469">
        <f>IF(D469 = D903,1,_xll.BDP(K469,$L$12))</f>
        <v>1</v>
      </c>
      <c r="M469" s="247">
        <f>IF(D469 = D903,1,_xll.BDP(K469,$M$12)*L469)</f>
        <v>0.86451999999999996</v>
      </c>
      <c r="N469" s="104">
        <f t="shared" si="238"/>
        <v>0</v>
      </c>
      <c r="O469" s="253">
        <f>N469 / Y903</f>
        <v>0</v>
      </c>
      <c r="P469" s="140">
        <f t="shared" si="239"/>
        <v>0</v>
      </c>
      <c r="Q469" s="255">
        <f>P469 / Y903*100</f>
        <v>0</v>
      </c>
      <c r="R469" s="106">
        <f t="shared" si="240"/>
        <v>0</v>
      </c>
      <c r="S469" s="255">
        <f t="shared" si="241"/>
        <v>0</v>
      </c>
      <c r="T469">
        <f t="shared" si="242"/>
        <v>0.01</v>
      </c>
      <c r="U469">
        <v>0</v>
      </c>
      <c r="V469">
        <v>1</v>
      </c>
      <c r="W469" s="105">
        <f t="shared" si="243"/>
        <v>0</v>
      </c>
      <c r="X469" s="105">
        <f t="shared" si="244"/>
        <v>0</v>
      </c>
      <c r="Y469" s="65"/>
      <c r="Z469" s="107">
        <f>_xll.BDH(C469,$Z$12,$D$1,$D$1)</f>
        <v>320.8</v>
      </c>
      <c r="AA469" s="107">
        <f t="shared" si="245"/>
        <v>1.3999999999999773</v>
      </c>
      <c r="AB469" s="117">
        <f t="shared" si="246"/>
        <v>0.43640897755610258</v>
      </c>
      <c r="AC469" s="109">
        <v>0</v>
      </c>
      <c r="AD469" s="110">
        <f>IF(D469 = D903,1,_xll.BDP(K469,$AD$12)*L469)</f>
        <v>0.85989000000000004</v>
      </c>
      <c r="AE469" s="259">
        <f>AA469*AC469*T469/AD469 / AF903</f>
        <v>0</v>
      </c>
      <c r="AF469" s="68"/>
      <c r="AG469" s="64"/>
      <c r="AH469" s="56"/>
    </row>
    <row r="470" spans="2:34" x14ac:dyDescent="0.2">
      <c r="B470">
        <v>2204</v>
      </c>
      <c r="C470" t="s">
        <v>92</v>
      </c>
      <c r="D470" t="str">
        <f>_xll.BDP(C470,$D$12)</f>
        <v>GBp</v>
      </c>
      <c r="E470" t="s">
        <v>354</v>
      </c>
      <c r="F470" s="99">
        <f>_xll.BDP(C470,$F$12)</f>
        <v>159.06</v>
      </c>
      <c r="G470" s="99">
        <f>_xll.BDP(C470,$G$12)</f>
        <v>159.18</v>
      </c>
      <c r="H470" s="100">
        <f t="shared" si="236"/>
        <v>0.12000000000000455</v>
      </c>
      <c r="I470" s="101">
        <f t="shared" si="237"/>
        <v>7.544322897020278E-2</v>
      </c>
      <c r="J470" s="102">
        <v>2035662</v>
      </c>
      <c r="K470" t="str">
        <f>CONCATENATE(D903,D470, " Curncy")</f>
        <v>EURGBp Curncy</v>
      </c>
      <c r="L470">
        <f>IF(D470 = D903,1,_xll.BDP(K470,$L$12))</f>
        <v>1</v>
      </c>
      <c r="M470" s="247">
        <f>IF(D470 = D903,1,_xll.BDP(K470,$M$12)*L470)</f>
        <v>0.86451999999999996</v>
      </c>
      <c r="N470" s="104">
        <f t="shared" si="238"/>
        <v>2825.6077360848708</v>
      </c>
      <c r="O470" s="253">
        <f>N470 / Y903</f>
        <v>8.6983037352904322E-6</v>
      </c>
      <c r="P470" s="140">
        <f t="shared" si="239"/>
        <v>3748168.6619164399</v>
      </c>
      <c r="Q470" s="255">
        <f>P470 / Y903*100</f>
        <v>1.1538299904862324</v>
      </c>
      <c r="R470" s="106">
        <f t="shared" si="240"/>
        <v>0</v>
      </c>
      <c r="S470" s="255">
        <f t="shared" si="241"/>
        <v>1.1538299904862324</v>
      </c>
      <c r="T470">
        <f t="shared" si="242"/>
        <v>0.01</v>
      </c>
      <c r="U470">
        <v>0</v>
      </c>
      <c r="V470">
        <v>1</v>
      </c>
      <c r="W470" s="105">
        <f t="shared" si="243"/>
        <v>0</v>
      </c>
      <c r="X470" s="105">
        <f t="shared" si="244"/>
        <v>8.6983037352904322E-6</v>
      </c>
      <c r="Y470" s="65"/>
      <c r="Z470" s="107">
        <f>_xll.BDH(C470,$Z$12,$D$1,$D$1)</f>
        <v>159.41999999999999</v>
      </c>
      <c r="AA470" s="107">
        <f t="shared" si="245"/>
        <v>-0.35999999999998522</v>
      </c>
      <c r="AB470" s="117">
        <f t="shared" si="246"/>
        <v>-0.22581859239743149</v>
      </c>
      <c r="AC470" s="109">
        <v>2035662</v>
      </c>
      <c r="AD470" s="110">
        <f>IF(D470 = D903,1,_xll.BDP(K470,$AD$12)*L470)</f>
        <v>0.85989000000000004</v>
      </c>
      <c r="AE470" s="259">
        <f>AA470*AC470*T470/AD470 / AF903</f>
        <v>-2.5851446749450358E-5</v>
      </c>
      <c r="AF470" s="68"/>
      <c r="AG470" s="64"/>
      <c r="AH470" s="56"/>
    </row>
    <row r="471" spans="2:34" ht="12" customHeight="1" x14ac:dyDescent="0.2">
      <c r="B471">
        <v>34014</v>
      </c>
      <c r="C471" t="s">
        <v>1750</v>
      </c>
      <c r="D471" t="str">
        <f>_xll.BDP(C471,$D$12)</f>
        <v>GBp</v>
      </c>
      <c r="E471" t="s">
        <v>1751</v>
      </c>
      <c r="F471" s="99">
        <f>_xll.BDP(C471,$F$12)</f>
        <v>27.7</v>
      </c>
      <c r="G471" s="99">
        <f>_xll.BDP(C471,$G$12)</f>
        <v>28.6</v>
      </c>
      <c r="H471" s="100">
        <f t="shared" si="236"/>
        <v>0.90000000000000213</v>
      </c>
      <c r="I471" s="101">
        <f t="shared" si="237"/>
        <v>3.2490974729241957</v>
      </c>
      <c r="J471" s="102">
        <v>473400</v>
      </c>
      <c r="K471" t="str">
        <f>CONCATENATE(D903,D471, " Curncy")</f>
        <v>EURGBp Curncy</v>
      </c>
      <c r="L471">
        <f>IF(D471 = D903,1,_xll.BDP(K471,$L$12))</f>
        <v>1</v>
      </c>
      <c r="M471" s="247">
        <f>IF(D471 = D903,1,_xll.BDP(K471,$M$12)*L471)</f>
        <v>0.86451999999999996</v>
      </c>
      <c r="N471" s="104">
        <f t="shared" si="238"/>
        <v>4928.2839032064157</v>
      </c>
      <c r="O471" s="253">
        <f>N471 / Y903</f>
        <v>1.5171146984198549E-5</v>
      </c>
      <c r="P471" s="140">
        <f t="shared" si="239"/>
        <v>156609.91070189237</v>
      </c>
      <c r="Q471" s="255">
        <f>P471 / Y903*100</f>
        <v>4.8210533749786379E-2</v>
      </c>
      <c r="R471" s="106">
        <f t="shared" si="240"/>
        <v>0</v>
      </c>
      <c r="S471" s="255">
        <f t="shared" si="241"/>
        <v>4.8210533749786379E-2</v>
      </c>
      <c r="T471">
        <f t="shared" si="242"/>
        <v>0.01</v>
      </c>
      <c r="U471">
        <v>0</v>
      </c>
      <c r="V471">
        <v>1</v>
      </c>
      <c r="W471" s="105">
        <f t="shared" si="243"/>
        <v>0</v>
      </c>
      <c r="X471" s="105">
        <f t="shared" si="244"/>
        <v>1.5171146984198549E-5</v>
      </c>
      <c r="Z471" s="107">
        <f>_xll.BDH(C471,$Z$12,$D$1,$D$1)</f>
        <v>27.75</v>
      </c>
      <c r="AA471" s="107">
        <f t="shared" si="245"/>
        <v>-5.0000000000000711E-2</v>
      </c>
      <c r="AB471" s="117">
        <f t="shared" si="246"/>
        <v>-0.18018018018018275</v>
      </c>
      <c r="AC471" s="109">
        <v>473400</v>
      </c>
      <c r="AD471" s="110">
        <f>IF(D471 = D903,1,_xll.BDP(K471,$AD$12)*L471)</f>
        <v>0.85989000000000004</v>
      </c>
      <c r="AE471" s="259">
        <f>AA471*AC471*T471/AD471 / AF903</f>
        <v>-8.3497782233811646E-7</v>
      </c>
      <c r="AF471" s="111"/>
      <c r="AG471" s="64"/>
      <c r="AH471" s="56"/>
    </row>
    <row r="472" spans="2:34" x14ac:dyDescent="0.2">
      <c r="B472">
        <v>6366</v>
      </c>
      <c r="C472" t="s">
        <v>91</v>
      </c>
      <c r="D472" t="str">
        <f>_xll.BDP(C472,$D$12)</f>
        <v>GBp</v>
      </c>
      <c r="E472" t="s">
        <v>1803</v>
      </c>
      <c r="F472" s="99">
        <f>_xll.BDP(C472,$F$12)</f>
        <v>3844</v>
      </c>
      <c r="G472" s="99">
        <f>_xll.BDP(C472,$G$12)</f>
        <v>3797</v>
      </c>
      <c r="H472" s="100">
        <f t="shared" si="236"/>
        <v>-47</v>
      </c>
      <c r="I472" s="101">
        <f t="shared" si="237"/>
        <v>-1.222684703433923</v>
      </c>
      <c r="J472" s="102">
        <v>0</v>
      </c>
      <c r="K472" t="str">
        <f>CONCATENATE(D903,D472, " Curncy")</f>
        <v>EURGBp Curncy</v>
      </c>
      <c r="L472">
        <f>IF(D472 = D903,1,_xll.BDP(K472,$L$12))</f>
        <v>1</v>
      </c>
      <c r="M472" s="247">
        <f>IF(D472 = D903,1,_xll.BDP(K472,$M$12)*L472)</f>
        <v>0.86451999999999996</v>
      </c>
      <c r="N472" s="104">
        <f t="shared" si="238"/>
        <v>0</v>
      </c>
      <c r="O472" s="253">
        <f>N472 / Y903</f>
        <v>0</v>
      </c>
      <c r="P472" s="140">
        <f t="shared" si="239"/>
        <v>0</v>
      </c>
      <c r="Q472" s="255">
        <f>P472 / Y903*100</f>
        <v>0</v>
      </c>
      <c r="R472" s="106">
        <f t="shared" si="240"/>
        <v>0</v>
      </c>
      <c r="S472" s="255">
        <f t="shared" si="241"/>
        <v>0</v>
      </c>
      <c r="T472">
        <f t="shared" si="242"/>
        <v>0.01</v>
      </c>
      <c r="U472">
        <v>0</v>
      </c>
      <c r="V472">
        <v>1</v>
      </c>
      <c r="W472" s="105">
        <f t="shared" si="243"/>
        <v>0</v>
      </c>
      <c r="X472" s="105">
        <f t="shared" si="244"/>
        <v>0</v>
      </c>
      <c r="Y472" s="65"/>
      <c r="Z472" s="107">
        <f>_xll.BDH(C472,$Z$12,$D$1,$D$1)</f>
        <v>3830</v>
      </c>
      <c r="AA472" s="107">
        <f t="shared" si="245"/>
        <v>14</v>
      </c>
      <c r="AB472" s="117">
        <f t="shared" si="246"/>
        <v>0.36553524804177545</v>
      </c>
      <c r="AC472" s="109">
        <v>0</v>
      </c>
      <c r="AD472" s="110">
        <f>IF(D472 = D903,1,_xll.BDP(K472,$AD$12)*L472)</f>
        <v>0.85989000000000004</v>
      </c>
      <c r="AE472" s="259">
        <f>AA472*AC472*T472/AD472 / AF903</f>
        <v>0</v>
      </c>
      <c r="AF472" s="68"/>
      <c r="AG472" s="64"/>
      <c r="AH472" s="56"/>
    </row>
    <row r="473" spans="2:34" x14ac:dyDescent="0.2">
      <c r="B473">
        <v>6006</v>
      </c>
      <c r="C473" t="s">
        <v>1258</v>
      </c>
      <c r="D473" t="str">
        <f>_xll.BDP(C473,$D$12)</f>
        <v>GBp</v>
      </c>
      <c r="E473" t="s">
        <v>1707</v>
      </c>
      <c r="F473" s="99">
        <f>_xll.BDP(C473,$F$12)</f>
        <v>2473.5</v>
      </c>
      <c r="G473" s="99">
        <f>_xll.BDP(C473,$G$12)</f>
        <v>2464</v>
      </c>
      <c r="H473" s="100">
        <f t="shared" si="236"/>
        <v>-9.5</v>
      </c>
      <c r="I473" s="101">
        <f t="shared" si="237"/>
        <v>-0.3840711542348898</v>
      </c>
      <c r="J473" s="102">
        <v>0</v>
      </c>
      <c r="K473" t="str">
        <f>CONCATENATE(D903,D473, " Curncy")</f>
        <v>EURGBp Curncy</v>
      </c>
      <c r="L473">
        <f>IF(D473 = D903,1,_xll.BDP(K473,$L$12))</f>
        <v>1</v>
      </c>
      <c r="M473" s="247">
        <f>IF(D473 = D903,1,_xll.BDP(K473,$M$12)*L473)</f>
        <v>0.86451999999999996</v>
      </c>
      <c r="N473" s="104">
        <f t="shared" si="238"/>
        <v>0</v>
      </c>
      <c r="O473" s="253">
        <f>N473 / Y903</f>
        <v>0</v>
      </c>
      <c r="P473" s="140">
        <f t="shared" si="239"/>
        <v>0</v>
      </c>
      <c r="Q473" s="255">
        <f>P473 / Y903*100</f>
        <v>0</v>
      </c>
      <c r="R473" s="106">
        <f t="shared" si="240"/>
        <v>0</v>
      </c>
      <c r="S473" s="255">
        <f t="shared" si="241"/>
        <v>0</v>
      </c>
      <c r="T473">
        <f t="shared" si="242"/>
        <v>0.01</v>
      </c>
      <c r="U473">
        <v>0</v>
      </c>
      <c r="V473">
        <v>1</v>
      </c>
      <c r="W473" s="105">
        <f t="shared" si="243"/>
        <v>0</v>
      </c>
      <c r="X473" s="105">
        <f t="shared" si="244"/>
        <v>0</v>
      </c>
      <c r="Y473" s="65"/>
      <c r="Z473" s="107">
        <f>_xll.BDH(C473,$Z$12,$D$1,$D$1)</f>
        <v>2460.5</v>
      </c>
      <c r="AA473" s="107">
        <f t="shared" si="245"/>
        <v>13</v>
      </c>
      <c r="AB473" s="117">
        <f t="shared" si="246"/>
        <v>0.52834789676894944</v>
      </c>
      <c r="AC473" s="109">
        <v>0</v>
      </c>
      <c r="AD473" s="110">
        <f>IF(D473 = D903,1,_xll.BDP(K473,$AD$12)*L473)</f>
        <v>0.85989000000000004</v>
      </c>
      <c r="AE473" s="259">
        <f>AA473*AC473*T473/AD473 / AF903</f>
        <v>0</v>
      </c>
      <c r="AF473" s="68"/>
      <c r="AG473" s="64"/>
      <c r="AH473" s="56"/>
    </row>
    <row r="474" spans="2:34" x14ac:dyDescent="0.2">
      <c r="B474">
        <v>32846</v>
      </c>
      <c r="C474" t="s">
        <v>1596</v>
      </c>
      <c r="D474" t="str">
        <f>_xll.BDP(C474,$D$12)</f>
        <v>GBp</v>
      </c>
      <c r="E474" t="s">
        <v>1597</v>
      </c>
      <c r="F474" s="99">
        <f>_xll.BDP(C474,$F$12)</f>
        <v>268</v>
      </c>
      <c r="G474" s="99">
        <f>_xll.BDP(C474,$G$12)</f>
        <v>268</v>
      </c>
      <c r="H474" s="100">
        <f t="shared" si="236"/>
        <v>0</v>
      </c>
      <c r="I474" s="101">
        <f t="shared" si="237"/>
        <v>0</v>
      </c>
      <c r="J474" s="102">
        <v>1153601</v>
      </c>
      <c r="K474" t="str">
        <f>CONCATENATE(D903,D474, " Curncy")</f>
        <v>EURGBp Curncy</v>
      </c>
      <c r="L474">
        <f>IF(D474 = D903,1,_xll.BDP(K474,$L$12))</f>
        <v>1</v>
      </c>
      <c r="M474" s="247">
        <f>IF(D474 = D903,1,_xll.BDP(K474,$M$12)*L474)</f>
        <v>0.86451999999999996</v>
      </c>
      <c r="N474" s="104">
        <f t="shared" si="238"/>
        <v>0</v>
      </c>
      <c r="O474" s="253">
        <f>N474 / Y903</f>
        <v>0</v>
      </c>
      <c r="P474" s="140">
        <f t="shared" si="239"/>
        <v>3576147.0874011014</v>
      </c>
      <c r="Q474" s="255">
        <f>P474 / Y903*100</f>
        <v>1.100875155848408</v>
      </c>
      <c r="R474" s="106">
        <f t="shared" si="240"/>
        <v>0</v>
      </c>
      <c r="S474" s="255">
        <f t="shared" si="241"/>
        <v>1.100875155848408</v>
      </c>
      <c r="T474">
        <f t="shared" si="242"/>
        <v>0.01</v>
      </c>
      <c r="U474">
        <v>0</v>
      </c>
      <c r="V474">
        <v>1</v>
      </c>
      <c r="W474" s="105">
        <f t="shared" si="243"/>
        <v>0</v>
      </c>
      <c r="X474" s="105">
        <f t="shared" si="244"/>
        <v>0</v>
      </c>
      <c r="Y474" s="141"/>
      <c r="Z474" s="107">
        <f>_xll.BDH(C474,$Z$12,$D$1,$D$1)</f>
        <v>266</v>
      </c>
      <c r="AA474" s="107">
        <f t="shared" si="245"/>
        <v>2</v>
      </c>
      <c r="AB474" s="117">
        <f t="shared" si="246"/>
        <v>0.75187969924812026</v>
      </c>
      <c r="AC474" s="109">
        <v>1153601</v>
      </c>
      <c r="AD474" s="110">
        <f>IF(D474 = D903,1,_xll.BDP(K474,$AD$12)*L474)</f>
        <v>0.85989000000000004</v>
      </c>
      <c r="AE474" s="259">
        <f>AA474*AC474*T474/AD474 / AF903</f>
        <v>8.1388360864136859E-5</v>
      </c>
      <c r="AF474" s="142"/>
      <c r="AG474" s="64"/>
      <c r="AH474" s="56"/>
    </row>
    <row r="475" spans="2:34" x14ac:dyDescent="0.2">
      <c r="B475">
        <v>7261</v>
      </c>
      <c r="C475" t="s">
        <v>380</v>
      </c>
      <c r="D475" t="str">
        <f>_xll.BDP(C475,$D$12)</f>
        <v>GBp</v>
      </c>
      <c r="E475" t="s">
        <v>381</v>
      </c>
      <c r="F475" s="99">
        <f>_xll.BDP(C475,$F$12)</f>
        <v>608</v>
      </c>
      <c r="G475" s="99">
        <f>_xll.BDP(C475,$G$12)</f>
        <v>595.5</v>
      </c>
      <c r="H475" s="100">
        <f t="shared" si="236"/>
        <v>-12.5</v>
      </c>
      <c r="I475" s="101">
        <f t="shared" si="237"/>
        <v>-2.0559210526315792</v>
      </c>
      <c r="J475" s="102">
        <v>0</v>
      </c>
      <c r="K475" t="str">
        <f>CONCATENATE(D903,D475, " Curncy")</f>
        <v>EURGBp Curncy</v>
      </c>
      <c r="L475">
        <f>IF(D475 = D903,1,_xll.BDP(K475,$L$12))</f>
        <v>1</v>
      </c>
      <c r="M475" s="247">
        <f>IF(D475 = D903,1,_xll.BDP(K475,$M$12)*L475)</f>
        <v>0.86451999999999996</v>
      </c>
      <c r="N475" s="104">
        <f t="shared" si="238"/>
        <v>0</v>
      </c>
      <c r="O475" s="253">
        <f>N475 / Y903</f>
        <v>0</v>
      </c>
      <c r="P475" s="140">
        <f t="shared" si="239"/>
        <v>0</v>
      </c>
      <c r="Q475" s="255">
        <f>P475 / Y903*100</f>
        <v>0</v>
      </c>
      <c r="R475" s="106">
        <f t="shared" si="240"/>
        <v>0</v>
      </c>
      <c r="S475" s="255">
        <f t="shared" si="241"/>
        <v>0</v>
      </c>
      <c r="T475">
        <f t="shared" si="242"/>
        <v>0.01</v>
      </c>
      <c r="U475">
        <v>0</v>
      </c>
      <c r="V475">
        <v>1</v>
      </c>
      <c r="W475" s="105">
        <f t="shared" si="243"/>
        <v>0</v>
      </c>
      <c r="X475" s="105">
        <f t="shared" si="244"/>
        <v>0</v>
      </c>
      <c r="Y475" s="65"/>
      <c r="Z475" s="107">
        <f>_xll.BDH(C475,$Z$12,$D$1,$D$1)</f>
        <v>601</v>
      </c>
      <c r="AA475" s="107">
        <f t="shared" si="245"/>
        <v>7</v>
      </c>
      <c r="AB475" s="117">
        <f t="shared" si="246"/>
        <v>1.1647254575707155</v>
      </c>
      <c r="AC475" s="109">
        <v>0</v>
      </c>
      <c r="AD475" s="110">
        <f>IF(D475 = D903,1,_xll.BDP(K475,$AD$12)*L475)</f>
        <v>0.85989000000000004</v>
      </c>
      <c r="AE475" s="259">
        <f>AA475*AC475*T475/AD475 / AF903</f>
        <v>0</v>
      </c>
      <c r="AF475" s="68"/>
      <c r="AG475" s="64"/>
      <c r="AH475" s="56"/>
    </row>
    <row r="476" spans="2:34" ht="12" customHeight="1" x14ac:dyDescent="0.2">
      <c r="B476">
        <v>19986</v>
      </c>
      <c r="C476" t="s">
        <v>931</v>
      </c>
      <c r="D476" t="str">
        <f>_xll.BDP(C476,$D$12)</f>
        <v>GBp</v>
      </c>
      <c r="E476" t="s">
        <v>1017</v>
      </c>
      <c r="F476" s="99">
        <f>_xll.BDP(C476,$F$12)</f>
        <v>40.049999999999997</v>
      </c>
      <c r="G476" s="99">
        <f>_xll.BDP(C476,$G$12)</f>
        <v>41</v>
      </c>
      <c r="H476" s="100">
        <f t="shared" si="236"/>
        <v>0.95000000000000284</v>
      </c>
      <c r="I476" s="101">
        <f t="shared" si="237"/>
        <v>2.3720349563046264</v>
      </c>
      <c r="J476" s="102">
        <v>0</v>
      </c>
      <c r="K476" t="str">
        <f>CONCATENATE(D903,D476, " Curncy")</f>
        <v>EURGBp Curncy</v>
      </c>
      <c r="L476">
        <f>IF(D476 = D903,1,_xll.BDP(K476,$L$12))</f>
        <v>1</v>
      </c>
      <c r="M476" s="247">
        <f>IF(D476 = D903,1,_xll.BDP(K476,$M$12)*L476)</f>
        <v>0.86451999999999996</v>
      </c>
      <c r="N476" s="104">
        <f t="shared" si="238"/>
        <v>0</v>
      </c>
      <c r="O476" s="253">
        <f>N476 / Y903</f>
        <v>0</v>
      </c>
      <c r="P476" s="140">
        <f t="shared" si="239"/>
        <v>0</v>
      </c>
      <c r="Q476" s="255">
        <f>P476 / Y903*100</f>
        <v>0</v>
      </c>
      <c r="R476" s="106">
        <f t="shared" si="240"/>
        <v>0</v>
      </c>
      <c r="S476" s="255">
        <f t="shared" si="241"/>
        <v>0</v>
      </c>
      <c r="T476">
        <f t="shared" si="242"/>
        <v>0.01</v>
      </c>
      <c r="U476">
        <v>0</v>
      </c>
      <c r="V476">
        <v>1</v>
      </c>
      <c r="W476" s="105">
        <f t="shared" si="243"/>
        <v>0</v>
      </c>
      <c r="X476" s="105">
        <f t="shared" si="244"/>
        <v>0</v>
      </c>
      <c r="Y476" s="65"/>
      <c r="Z476" s="107">
        <f>_xll.BDH(C476,$Z$12,$D$1,$D$1)</f>
        <v>41.37</v>
      </c>
      <c r="AA476" s="107">
        <f t="shared" si="245"/>
        <v>-1.3200000000000003</v>
      </c>
      <c r="AB476" s="117">
        <f t="shared" si="246"/>
        <v>-3.1907179115300952</v>
      </c>
      <c r="AC476" s="109">
        <v>0</v>
      </c>
      <c r="AD476" s="110">
        <f>IF(D476 = D903,1,_xll.BDP(K476,$AD$12)*L476)</f>
        <v>0.85989000000000004</v>
      </c>
      <c r="AE476" s="259">
        <f>AA476*AC476*T476/AD476 / AF903</f>
        <v>0</v>
      </c>
      <c r="AF476" s="68"/>
      <c r="AG476" s="64"/>
      <c r="AH476" s="56"/>
    </row>
    <row r="477" spans="2:34" ht="12" customHeight="1" x14ac:dyDescent="0.2">
      <c r="B477">
        <v>6009</v>
      </c>
      <c r="C477" t="s">
        <v>932</v>
      </c>
      <c r="D477" t="str">
        <f>_xll.BDP(C477,$D$12)</f>
        <v>GBp</v>
      </c>
      <c r="E477" t="s">
        <v>1018</v>
      </c>
      <c r="F477" s="99">
        <f>_xll.BDP(C477,$F$12)</f>
        <v>488.35</v>
      </c>
      <c r="G477" s="99">
        <f>_xll.BDP(C477,$G$12)</f>
        <v>482.25</v>
      </c>
      <c r="H477" s="100">
        <f t="shared" si="236"/>
        <v>-6.1000000000000227</v>
      </c>
      <c r="I477" s="101">
        <f t="shared" si="237"/>
        <v>-1.2491041261390441</v>
      </c>
      <c r="J477" s="102">
        <v>632188</v>
      </c>
      <c r="K477" t="str">
        <f>CONCATENATE(D903,D477, " Curncy")</f>
        <v>EURGBp Curncy</v>
      </c>
      <c r="L477">
        <f>IF(D477 = D903,1,_xll.BDP(K477,$L$12))</f>
        <v>1</v>
      </c>
      <c r="M477" s="247">
        <f>IF(D477 = D903,1,_xll.BDP(K477,$M$12)*L477)</f>
        <v>0.86451999999999996</v>
      </c>
      <c r="N477" s="104">
        <f t="shared" si="238"/>
        <v>-44606.796835238223</v>
      </c>
      <c r="O477" s="253">
        <f>N477 / Y903</f>
        <v>-1.3731681952035816E-4</v>
      </c>
      <c r="P477" s="140">
        <f t="shared" si="239"/>
        <v>3526496.3563595982</v>
      </c>
      <c r="Q477" s="255">
        <f>P477 / Y903*100</f>
        <v>1.0855907576015158</v>
      </c>
      <c r="R477" s="106">
        <f t="shared" si="240"/>
        <v>0</v>
      </c>
      <c r="S477" s="255">
        <f t="shared" si="241"/>
        <v>1.0855907576015158</v>
      </c>
      <c r="T477">
        <f t="shared" si="242"/>
        <v>0.01</v>
      </c>
      <c r="U477">
        <v>0</v>
      </c>
      <c r="V477">
        <v>1</v>
      </c>
      <c r="W477" s="105">
        <f t="shared" si="243"/>
        <v>0</v>
      </c>
      <c r="X477" s="105">
        <f t="shared" si="244"/>
        <v>0</v>
      </c>
      <c r="Y477" s="65"/>
      <c r="Z477" s="107">
        <f>_xll.BDH(C477,$Z$12,$D$1,$D$1)</f>
        <v>483.55</v>
      </c>
      <c r="AA477" s="107">
        <f t="shared" si="245"/>
        <v>4.8000000000000114</v>
      </c>
      <c r="AB477" s="117">
        <f t="shared" si="246"/>
        <v>0.99265846344742248</v>
      </c>
      <c r="AC477" s="109">
        <v>632188</v>
      </c>
      <c r="AD477" s="110">
        <f>IF(D477 = D903,1,_xll.BDP(K477,$AD$12)*L477)</f>
        <v>0.85989000000000004</v>
      </c>
      <c r="AE477" s="259">
        <f>AA477*AC477*T477/AD477 / AF903</f>
        <v>1.0704445314033622E-4</v>
      </c>
      <c r="AF477" s="68"/>
      <c r="AG477" s="64"/>
      <c r="AH477" s="56"/>
    </row>
    <row r="478" spans="2:34" x14ac:dyDescent="0.2">
      <c r="B478">
        <v>2287</v>
      </c>
      <c r="C478" t="s">
        <v>930</v>
      </c>
      <c r="D478" t="str">
        <f>_xll.BDP(C478,$D$12)</f>
        <v>GBp</v>
      </c>
      <c r="E478" t="s">
        <v>1016</v>
      </c>
      <c r="F478" s="99">
        <f>_xll.BDP(C478,$F$12)</f>
        <v>3355.5</v>
      </c>
      <c r="G478" s="99">
        <f>_xll.BDP(C478,$G$12)</f>
        <v>3360</v>
      </c>
      <c r="H478" s="100">
        <f t="shared" ref="H478:H509" si="247">IF(OR(OR(G478="#N/A N/A",G478="#N/A Real Time"),OR(F478="#N/A N/A",F478="#N/A Real Time")),0,  G478 - F478)</f>
        <v>4.5</v>
      </c>
      <c r="I478" s="101">
        <f t="shared" ref="I478:I509" si="248">IF(OR(F478=0,F478="#N/A N/A"),0,H478 / F478*100)</f>
        <v>0.13410818059901655</v>
      </c>
      <c r="J478" s="102">
        <v>0</v>
      </c>
      <c r="K478" t="str">
        <f>CONCATENATE(D903,D478, " Curncy")</f>
        <v>EURGBp Curncy</v>
      </c>
      <c r="L478">
        <f>IF(D478 = D903,1,_xll.BDP(K478,$L$12))</f>
        <v>1</v>
      </c>
      <c r="M478" s="247">
        <f>IF(D478 = D903,1,_xll.BDP(K478,$M$12)*L478)</f>
        <v>0.86451999999999996</v>
      </c>
      <c r="N478" s="104">
        <f t="shared" ref="N478:N509" si="249">H478*J478*T478/M478</f>
        <v>0</v>
      </c>
      <c r="O478" s="253">
        <f>N478 / Y903</f>
        <v>0</v>
      </c>
      <c r="P478" s="140">
        <f t="shared" ref="P478:P509" si="250">IF(OR(OR(J478=0,G478 = "#N/A N/A"),G478="#N/A Real Time"),0,G478*J478*T478/M478)</f>
        <v>0</v>
      </c>
      <c r="Q478" s="255">
        <f>P478 / Y903*100</f>
        <v>0</v>
      </c>
      <c r="R478" s="106">
        <f t="shared" ref="R478:R509" si="251">IF(Q478&lt;0,Q478,0)</f>
        <v>0</v>
      </c>
      <c r="S478" s="255">
        <f t="shared" ref="S478:S509" si="252">IF(Q478&gt;0,Q478,0)</f>
        <v>0</v>
      </c>
      <c r="T478">
        <f t="shared" ref="T478:T509" si="253">IF(EXACT(D478,UPPER(D478)),1,0.01)/V478</f>
        <v>0.01</v>
      </c>
      <c r="U478">
        <v>0</v>
      </c>
      <c r="V478">
        <v>1</v>
      </c>
      <c r="W478" s="105">
        <f t="shared" ref="W478:W509" si="254">IF(AND(Q478&lt;0,O478&gt;0),O478,0)</f>
        <v>0</v>
      </c>
      <c r="X478" s="105">
        <f t="shared" ref="X478:X509" si="255">IF(AND(Q478&gt;0,O478&gt;0),O478,0)</f>
        <v>0</v>
      </c>
      <c r="Y478" s="65"/>
      <c r="Z478" s="107">
        <f>_xll.BDH(C478,$Z$12,$D$1,$D$1)</f>
        <v>3327.5</v>
      </c>
      <c r="AA478" s="107">
        <f t="shared" ref="AA478:AA509" si="256">IF(OR(OR(F478="#N/A N/A",F478="#N/A Real Time"),OR(Z478="#N/A N/A",Z478="#N/A Real Time")),0,  F478 - Z478)</f>
        <v>28</v>
      </c>
      <c r="AB478" s="117">
        <f t="shared" ref="AB478:AB509" si="257">IF(OR(Z478=0,Z478="#N/A N/A"),0,AA478 / Z478*100)</f>
        <v>0.84147257700976708</v>
      </c>
      <c r="AC478" s="109">
        <v>0</v>
      </c>
      <c r="AD478" s="110">
        <f>IF(D478 = D903,1,_xll.BDP(K478,$AD$12)*L478)</f>
        <v>0.85989000000000004</v>
      </c>
      <c r="AE478" s="259">
        <f>AA478*AC478*T478/AD478 / AF903</f>
        <v>0</v>
      </c>
      <c r="AF478" s="68"/>
      <c r="AG478" s="64"/>
      <c r="AH478" s="56"/>
    </row>
    <row r="479" spans="2:34" x14ac:dyDescent="0.2">
      <c r="B479">
        <v>8124</v>
      </c>
      <c r="C479" t="s">
        <v>933</v>
      </c>
      <c r="D479" t="str">
        <f>_xll.BDP(C479,$D$12)</f>
        <v>GBp</v>
      </c>
      <c r="E479" t="s">
        <v>1019</v>
      </c>
      <c r="F479" s="99">
        <f>_xll.BDP(C479,$F$12)</f>
        <v>405.7</v>
      </c>
      <c r="G479" s="99">
        <f>_xll.BDP(C479,$G$12)</f>
        <v>406</v>
      </c>
      <c r="H479" s="100">
        <f t="shared" si="247"/>
        <v>0.30000000000001137</v>
      </c>
      <c r="I479" s="101">
        <f t="shared" si="248"/>
        <v>7.3946265713584272E-2</v>
      </c>
      <c r="J479" s="102">
        <v>0</v>
      </c>
      <c r="K479" t="str">
        <f>CONCATENATE(D903,D479, " Curncy")</f>
        <v>EURGBp Curncy</v>
      </c>
      <c r="L479">
        <f>IF(D479 = D903,1,_xll.BDP(K479,$L$12))</f>
        <v>1</v>
      </c>
      <c r="M479" s="247">
        <f>IF(D479 = D903,1,_xll.BDP(K479,$M$12)*L479)</f>
        <v>0.86451999999999996</v>
      </c>
      <c r="N479" s="104">
        <f t="shared" si="249"/>
        <v>0</v>
      </c>
      <c r="O479" s="253">
        <f>N479 / Y903</f>
        <v>0</v>
      </c>
      <c r="P479" s="140">
        <f t="shared" si="250"/>
        <v>0</v>
      </c>
      <c r="Q479" s="255">
        <f>P479 / Y903*100</f>
        <v>0</v>
      </c>
      <c r="R479" s="106">
        <f t="shared" si="251"/>
        <v>0</v>
      </c>
      <c r="S479" s="255">
        <f t="shared" si="252"/>
        <v>0</v>
      </c>
      <c r="T479">
        <f t="shared" si="253"/>
        <v>0.01</v>
      </c>
      <c r="U479">
        <v>0</v>
      </c>
      <c r="V479">
        <v>1</v>
      </c>
      <c r="W479" s="105">
        <f t="shared" si="254"/>
        <v>0</v>
      </c>
      <c r="X479" s="105">
        <f t="shared" si="255"/>
        <v>0</v>
      </c>
      <c r="Y479" s="65"/>
      <c r="Z479" s="107">
        <f>_xll.BDH(C479,$Z$12,$D$1,$D$1)</f>
        <v>406</v>
      </c>
      <c r="AA479" s="107">
        <f t="shared" si="256"/>
        <v>-0.30000000000001137</v>
      </c>
      <c r="AB479" s="117">
        <f t="shared" si="257"/>
        <v>-7.3891625615766343E-2</v>
      </c>
      <c r="AC479" s="109">
        <v>0</v>
      </c>
      <c r="AD479" s="110">
        <f>IF(D479 = D903,1,_xll.BDP(K479,$AD$12)*L479)</f>
        <v>0.85989000000000004</v>
      </c>
      <c r="AE479" s="259">
        <f>AA479*AC479*T479/AD479 / AF903</f>
        <v>0</v>
      </c>
      <c r="AF479" s="68"/>
      <c r="AG479" s="64"/>
      <c r="AH479" s="56"/>
    </row>
    <row r="480" spans="2:34" x14ac:dyDescent="0.2">
      <c r="B480">
        <v>5992</v>
      </c>
      <c r="C480" t="s">
        <v>934</v>
      </c>
      <c r="D480" t="str">
        <f>_xll.BDP(C480,$D$12)</f>
        <v>GBp</v>
      </c>
      <c r="E480" t="s">
        <v>1020</v>
      </c>
      <c r="F480" s="99">
        <f>_xll.BDP(C480,$F$12)</f>
        <v>803.5</v>
      </c>
      <c r="G480" s="99">
        <f>_xll.BDP(C480,$G$12)</f>
        <v>809</v>
      </c>
      <c r="H480" s="100">
        <f t="shared" si="247"/>
        <v>5.5</v>
      </c>
      <c r="I480" s="101">
        <f t="shared" si="248"/>
        <v>0.68450528935905419</v>
      </c>
      <c r="J480" s="102">
        <v>0</v>
      </c>
      <c r="K480" t="str">
        <f>CONCATENATE(D903,D480, " Curncy")</f>
        <v>EURGBp Curncy</v>
      </c>
      <c r="L480">
        <f>IF(D480 = D903,1,_xll.BDP(K480,$L$12))</f>
        <v>1</v>
      </c>
      <c r="M480" s="247">
        <f>IF(D480 = D903,1,_xll.BDP(K480,$M$12)*L480)</f>
        <v>0.86451999999999996</v>
      </c>
      <c r="N480" s="104">
        <f t="shared" si="249"/>
        <v>0</v>
      </c>
      <c r="O480" s="253">
        <f>N480 / Y903</f>
        <v>0</v>
      </c>
      <c r="P480" s="140">
        <f t="shared" si="250"/>
        <v>0</v>
      </c>
      <c r="Q480" s="255">
        <f>P480 / Y903*100</f>
        <v>0</v>
      </c>
      <c r="R480" s="106">
        <f t="shared" si="251"/>
        <v>0</v>
      </c>
      <c r="S480" s="255">
        <f t="shared" si="252"/>
        <v>0</v>
      </c>
      <c r="T480">
        <f t="shared" si="253"/>
        <v>0.01</v>
      </c>
      <c r="U480">
        <v>0</v>
      </c>
      <c r="V480">
        <v>1</v>
      </c>
      <c r="W480" s="105">
        <f t="shared" si="254"/>
        <v>0</v>
      </c>
      <c r="X480" s="105">
        <f t="shared" si="255"/>
        <v>0</v>
      </c>
      <c r="Y480" s="65"/>
      <c r="Z480" s="107">
        <f>_xll.BDH(C480,$Z$12,$D$1,$D$1)</f>
        <v>784.5</v>
      </c>
      <c r="AA480" s="107">
        <f t="shared" si="256"/>
        <v>19</v>
      </c>
      <c r="AB480" s="117">
        <f t="shared" si="257"/>
        <v>2.4219247928616952</v>
      </c>
      <c r="AC480" s="109">
        <v>0</v>
      </c>
      <c r="AD480" s="110">
        <f>IF(D480 = D903,1,_xll.BDP(K480,$AD$12)*L480)</f>
        <v>0.85989000000000004</v>
      </c>
      <c r="AE480" s="259">
        <f>AA480*AC480*T480/AD480 / AF903</f>
        <v>0</v>
      </c>
      <c r="AF480" s="68"/>
      <c r="AG480" s="64"/>
      <c r="AH480" s="56"/>
    </row>
    <row r="481" spans="2:34" x14ac:dyDescent="0.2">
      <c r="B481">
        <v>6116</v>
      </c>
      <c r="C481" t="s">
        <v>935</v>
      </c>
      <c r="D481" t="str">
        <f>_xll.BDP(C481,$D$12)</f>
        <v>GBp</v>
      </c>
      <c r="E481" t="s">
        <v>1021</v>
      </c>
      <c r="F481" s="99">
        <f>_xll.BDP(C481,$F$12)</f>
        <v>126.9</v>
      </c>
      <c r="G481" s="99">
        <f>_xll.BDP(C481,$G$12)</f>
        <v>124.15</v>
      </c>
      <c r="H481" s="100">
        <f t="shared" si="247"/>
        <v>-2.75</v>
      </c>
      <c r="I481" s="101">
        <f t="shared" si="248"/>
        <v>-2.1670606776989754</v>
      </c>
      <c r="J481" s="102">
        <v>0</v>
      </c>
      <c r="K481" t="str">
        <f>CONCATENATE(D903,D481, " Curncy")</f>
        <v>EURGBp Curncy</v>
      </c>
      <c r="L481">
        <f>IF(D481 = D903,1,_xll.BDP(K481,$L$12))</f>
        <v>1</v>
      </c>
      <c r="M481" s="247">
        <f>IF(D481 = D903,1,_xll.BDP(K481,$M$12)*L481)</f>
        <v>0.86451999999999996</v>
      </c>
      <c r="N481" s="104">
        <f t="shared" si="249"/>
        <v>0</v>
      </c>
      <c r="O481" s="253">
        <f>N481 / Y903</f>
        <v>0</v>
      </c>
      <c r="P481" s="140">
        <f t="shared" si="250"/>
        <v>0</v>
      </c>
      <c r="Q481" s="255">
        <f>P481 / Y903*100</f>
        <v>0</v>
      </c>
      <c r="R481" s="106">
        <f t="shared" si="251"/>
        <v>0</v>
      </c>
      <c r="S481" s="255">
        <f t="shared" si="252"/>
        <v>0</v>
      </c>
      <c r="T481">
        <f t="shared" si="253"/>
        <v>0.01</v>
      </c>
      <c r="U481">
        <v>0</v>
      </c>
      <c r="V481">
        <v>1</v>
      </c>
      <c r="W481" s="105">
        <f t="shared" si="254"/>
        <v>0</v>
      </c>
      <c r="X481" s="105">
        <f t="shared" si="255"/>
        <v>0</v>
      </c>
      <c r="Y481" s="65"/>
      <c r="Z481" s="107">
        <f>_xll.BDH(C481,$Z$12,$D$1,$D$1)</f>
        <v>126.15</v>
      </c>
      <c r="AA481" s="107">
        <f t="shared" si="256"/>
        <v>0.75</v>
      </c>
      <c r="AB481" s="117">
        <f t="shared" si="257"/>
        <v>0.59453032104637327</v>
      </c>
      <c r="AC481" s="109">
        <v>0</v>
      </c>
      <c r="AD481" s="110">
        <f>IF(D481 = D903,1,_xll.BDP(K481,$AD$12)*L481)</f>
        <v>0.85989000000000004</v>
      </c>
      <c r="AE481" s="259">
        <f>AA481*AC481*T481/AD481 / AF903</f>
        <v>0</v>
      </c>
      <c r="AF481" s="68"/>
      <c r="AG481" s="64"/>
      <c r="AH481" s="56"/>
    </row>
    <row r="482" spans="2:34" x14ac:dyDescent="0.2">
      <c r="B482">
        <v>6485</v>
      </c>
      <c r="C482" t="s">
        <v>936</v>
      </c>
      <c r="D482" t="str">
        <f>_xll.BDP(C482,$D$12)</f>
        <v>GBp</v>
      </c>
      <c r="E482" t="s">
        <v>1022</v>
      </c>
      <c r="F482" s="99">
        <f>_xll.BDP(C482,$F$12)</f>
        <v>2113</v>
      </c>
      <c r="G482" s="99">
        <f>_xll.BDP(C482,$G$12)</f>
        <v>2114</v>
      </c>
      <c r="H482" s="100">
        <f t="shared" si="247"/>
        <v>1</v>
      </c>
      <c r="I482" s="101">
        <f t="shared" si="248"/>
        <v>4.7326076668244205E-2</v>
      </c>
      <c r="J482" s="102">
        <v>0</v>
      </c>
      <c r="K482" t="str">
        <f>CONCATENATE(D903,D482, " Curncy")</f>
        <v>EURGBp Curncy</v>
      </c>
      <c r="L482">
        <f>IF(D482 = D903,1,_xll.BDP(K482,$L$12))</f>
        <v>1</v>
      </c>
      <c r="M482" s="247">
        <f>IF(D482 = D903,1,_xll.BDP(K482,$M$12)*L482)</f>
        <v>0.86451999999999996</v>
      </c>
      <c r="N482" s="104">
        <f t="shared" si="249"/>
        <v>0</v>
      </c>
      <c r="O482" s="253">
        <f>N482 / Y903</f>
        <v>0</v>
      </c>
      <c r="P482" s="140">
        <f t="shared" si="250"/>
        <v>0</v>
      </c>
      <c r="Q482" s="255">
        <f>P482 / Y903*100</f>
        <v>0</v>
      </c>
      <c r="R482" s="106">
        <f t="shared" si="251"/>
        <v>0</v>
      </c>
      <c r="S482" s="255">
        <f t="shared" si="252"/>
        <v>0</v>
      </c>
      <c r="T482">
        <f t="shared" si="253"/>
        <v>0.01</v>
      </c>
      <c r="U482">
        <v>0</v>
      </c>
      <c r="V482">
        <v>1</v>
      </c>
      <c r="W482" s="105">
        <f t="shared" si="254"/>
        <v>0</v>
      </c>
      <c r="X482" s="105">
        <f t="shared" si="255"/>
        <v>0</v>
      </c>
      <c r="Y482" s="65"/>
      <c r="Z482" s="107">
        <f>_xll.BDH(C482,$Z$12,$D$1,$D$1)</f>
        <v>2094</v>
      </c>
      <c r="AA482" s="107">
        <f t="shared" si="256"/>
        <v>19</v>
      </c>
      <c r="AB482" s="117">
        <f t="shared" si="257"/>
        <v>0.90735434574976126</v>
      </c>
      <c r="AC482" s="109">
        <v>0</v>
      </c>
      <c r="AD482" s="110">
        <f>IF(D482 = D903,1,_xll.BDP(K482,$AD$12)*L482)</f>
        <v>0.85989000000000004</v>
      </c>
      <c r="AE482" s="259">
        <f>AA482*AC482*T482/AD482 / AF903</f>
        <v>0</v>
      </c>
      <c r="AF482" s="68"/>
      <c r="AG482" s="64"/>
      <c r="AH482" s="56"/>
    </row>
    <row r="483" spans="2:34" x14ac:dyDescent="0.2">
      <c r="B483">
        <v>3548</v>
      </c>
      <c r="C483" t="s">
        <v>937</v>
      </c>
      <c r="D483" t="str">
        <f>_xll.BDP(C483,$D$12)</f>
        <v>GBp</v>
      </c>
      <c r="E483" t="s">
        <v>1023</v>
      </c>
      <c r="F483" s="99">
        <f>_xll.BDP(C483,$F$12)</f>
        <v>245.8</v>
      </c>
      <c r="G483" s="99">
        <f>_xll.BDP(C483,$G$12)</f>
        <v>247.2</v>
      </c>
      <c r="H483" s="100">
        <f t="shared" si="247"/>
        <v>1.3999999999999773</v>
      </c>
      <c r="I483" s="101">
        <f t="shared" si="248"/>
        <v>0.56956875508542604</v>
      </c>
      <c r="J483" s="102">
        <v>0</v>
      </c>
      <c r="K483" t="str">
        <f>CONCATENATE(D903,D483, " Curncy")</f>
        <v>EURGBp Curncy</v>
      </c>
      <c r="L483">
        <f>IF(D483 = D903,1,_xll.BDP(K483,$L$12))</f>
        <v>1</v>
      </c>
      <c r="M483" s="247">
        <f>IF(D483 = D903,1,_xll.BDP(K483,$M$12)*L483)</f>
        <v>0.86451999999999996</v>
      </c>
      <c r="N483" s="104">
        <f t="shared" si="249"/>
        <v>0</v>
      </c>
      <c r="O483" s="253">
        <f>N483 / Y903</f>
        <v>0</v>
      </c>
      <c r="P483" s="140">
        <f t="shared" si="250"/>
        <v>0</v>
      </c>
      <c r="Q483" s="255">
        <f>P483 / Y903*100</f>
        <v>0</v>
      </c>
      <c r="R483" s="106">
        <f t="shared" si="251"/>
        <v>0</v>
      </c>
      <c r="S483" s="255">
        <f t="shared" si="252"/>
        <v>0</v>
      </c>
      <c r="T483">
        <f t="shared" si="253"/>
        <v>0.01</v>
      </c>
      <c r="U483">
        <v>0</v>
      </c>
      <c r="V483">
        <v>1</v>
      </c>
      <c r="W483" s="105">
        <f t="shared" si="254"/>
        <v>0</v>
      </c>
      <c r="X483" s="105">
        <f t="shared" si="255"/>
        <v>0</v>
      </c>
      <c r="Y483" s="65"/>
      <c r="Z483" s="107">
        <f>_xll.BDH(C483,$Z$12,$D$1,$D$1)</f>
        <v>246.4</v>
      </c>
      <c r="AA483" s="107">
        <f t="shared" si="256"/>
        <v>-0.59999999999999432</v>
      </c>
      <c r="AB483" s="117">
        <f t="shared" si="257"/>
        <v>-0.2435064935064912</v>
      </c>
      <c r="AC483" s="109">
        <v>0</v>
      </c>
      <c r="AD483" s="110">
        <f>IF(D483 = D903,1,_xll.BDP(K483,$AD$12)*L483)</f>
        <v>0.85989000000000004</v>
      </c>
      <c r="AE483" s="259">
        <f>AA483*AC483*T483/AD483 / AF903</f>
        <v>0</v>
      </c>
      <c r="AF483" s="68"/>
      <c r="AG483" s="64"/>
      <c r="AH483" s="56"/>
    </row>
    <row r="484" spans="2:34" x14ac:dyDescent="0.2">
      <c r="B484">
        <v>24733</v>
      </c>
      <c r="C484" t="s">
        <v>90</v>
      </c>
      <c r="D484" t="str">
        <f>_xll.BDP(C484,$D$12)</f>
        <v>GBp</v>
      </c>
      <c r="E484" t="s">
        <v>355</v>
      </c>
      <c r="F484" s="99">
        <f>_xll.BDP(C484,$F$12)</f>
        <v>80.599999999999994</v>
      </c>
      <c r="G484" s="99">
        <f>_xll.BDP(C484,$G$12)</f>
        <v>80.400000000000006</v>
      </c>
      <c r="H484" s="100">
        <f t="shared" si="247"/>
        <v>-0.19999999999998863</v>
      </c>
      <c r="I484" s="101">
        <f t="shared" si="248"/>
        <v>-0.24813895781636308</v>
      </c>
      <c r="J484" s="102">
        <v>0</v>
      </c>
      <c r="K484" t="str">
        <f>CONCATENATE(D903,D484, " Curncy")</f>
        <v>EURGBp Curncy</v>
      </c>
      <c r="L484">
        <f>IF(D484 = D903,1,_xll.BDP(K484,$L$12))</f>
        <v>1</v>
      </c>
      <c r="M484" s="247">
        <f>IF(D484 = D903,1,_xll.BDP(K484,$M$12)*L484)</f>
        <v>0.86451999999999996</v>
      </c>
      <c r="N484" s="104">
        <f t="shared" si="249"/>
        <v>0</v>
      </c>
      <c r="O484" s="253">
        <f>N484 / Y903</f>
        <v>0</v>
      </c>
      <c r="P484" s="140">
        <f t="shared" si="250"/>
        <v>0</v>
      </c>
      <c r="Q484" s="255">
        <f>P484 / Y903*100</f>
        <v>0</v>
      </c>
      <c r="R484" s="106">
        <f t="shared" si="251"/>
        <v>0</v>
      </c>
      <c r="S484" s="255">
        <f t="shared" si="252"/>
        <v>0</v>
      </c>
      <c r="T484">
        <f t="shared" si="253"/>
        <v>0.01</v>
      </c>
      <c r="U484">
        <v>0</v>
      </c>
      <c r="V484">
        <v>1</v>
      </c>
      <c r="W484" s="105">
        <f t="shared" si="254"/>
        <v>0</v>
      </c>
      <c r="X484" s="105">
        <f t="shared" si="255"/>
        <v>0</v>
      </c>
      <c r="Y484" s="65"/>
      <c r="Z484" s="107">
        <f>_xll.BDH(C484,$Z$12,$D$1,$D$1)</f>
        <v>78.900000000000006</v>
      </c>
      <c r="AA484" s="107">
        <f t="shared" si="256"/>
        <v>1.6999999999999886</v>
      </c>
      <c r="AB484" s="117">
        <f t="shared" si="257"/>
        <v>2.154626108998718</v>
      </c>
      <c r="AC484" s="109">
        <v>0</v>
      </c>
      <c r="AD484" s="110">
        <f>IF(D484 = D903,1,_xll.BDP(K484,$AD$12)*L484)</f>
        <v>0.85989000000000004</v>
      </c>
      <c r="AE484" s="259">
        <f>AA484*AC484*T484/AD484 / AF903</f>
        <v>0</v>
      </c>
      <c r="AF484" s="68"/>
      <c r="AG484" s="64"/>
      <c r="AH484" s="56"/>
    </row>
    <row r="485" spans="2:34" x14ac:dyDescent="0.2">
      <c r="B485">
        <v>6405</v>
      </c>
      <c r="C485" t="s">
        <v>938</v>
      </c>
      <c r="D485" t="str">
        <f>_xll.BDP(C485,$D$12)</f>
        <v>GBp</v>
      </c>
      <c r="E485" t="s">
        <v>1024</v>
      </c>
      <c r="F485" s="99">
        <f>_xll.BDP(C485,$F$12)</f>
        <v>27.3</v>
      </c>
      <c r="G485" s="99">
        <f>_xll.BDP(C485,$G$12)</f>
        <v>26.2</v>
      </c>
      <c r="H485" s="100">
        <f t="shared" si="247"/>
        <v>-1.1000000000000014</v>
      </c>
      <c r="I485" s="101">
        <f t="shared" si="248"/>
        <v>-4.0293040293040345</v>
      </c>
      <c r="J485" s="102">
        <v>11010807</v>
      </c>
      <c r="K485" t="str">
        <f>CONCATENATE(D903,D485, " Curncy")</f>
        <v>EURGBp Curncy</v>
      </c>
      <c r="L485">
        <f>IF(D485 = D903,1,_xll.BDP(K485,$L$12))</f>
        <v>1</v>
      </c>
      <c r="M485" s="247">
        <f>IF(D485 = D903,1,_xll.BDP(K485,$M$12)*L485)</f>
        <v>0.86451999999999996</v>
      </c>
      <c r="N485" s="104">
        <f t="shared" si="249"/>
        <v>-140099.56623328573</v>
      </c>
      <c r="O485" s="253">
        <f>N485 / Y903</f>
        <v>-4.3128016841009791E-4</v>
      </c>
      <c r="P485" s="140">
        <f t="shared" si="250"/>
        <v>3336916.9411928006</v>
      </c>
      <c r="Q485" s="255">
        <f>P485 / Y903*100</f>
        <v>1.0272309465767773</v>
      </c>
      <c r="R485" s="106">
        <f t="shared" si="251"/>
        <v>0</v>
      </c>
      <c r="S485" s="255">
        <f t="shared" si="252"/>
        <v>1.0272309465767773</v>
      </c>
      <c r="T485">
        <f t="shared" si="253"/>
        <v>0.01</v>
      </c>
      <c r="U485">
        <v>0</v>
      </c>
      <c r="V485">
        <v>1</v>
      </c>
      <c r="W485" s="105">
        <f t="shared" si="254"/>
        <v>0</v>
      </c>
      <c r="X485" s="105">
        <f t="shared" si="255"/>
        <v>0</v>
      </c>
      <c r="Y485" s="65"/>
      <c r="Z485" s="107">
        <f>_xll.BDH(C485,$Z$12,$D$1,$D$1)</f>
        <v>27.54</v>
      </c>
      <c r="AA485" s="107">
        <f t="shared" si="256"/>
        <v>-0.23999999999999844</v>
      </c>
      <c r="AB485" s="117">
        <f t="shared" si="257"/>
        <v>-0.87145969498910114</v>
      </c>
      <c r="AC485" s="109">
        <v>11010807</v>
      </c>
      <c r="AD485" s="110">
        <f>IF(D485 = D903,1,_xll.BDP(K485,$AD$12)*L485)</f>
        <v>0.85989000000000004</v>
      </c>
      <c r="AE485" s="259">
        <f>AA485*AC485*T485/AD485 / AF903</f>
        <v>-9.3219565536578942E-5</v>
      </c>
      <c r="AF485" s="68"/>
      <c r="AG485" s="64"/>
      <c r="AH485" s="56"/>
    </row>
    <row r="486" spans="2:34" x14ac:dyDescent="0.2">
      <c r="B486">
        <v>6364</v>
      </c>
      <c r="C486" t="s">
        <v>939</v>
      </c>
      <c r="D486" t="str">
        <f>_xll.BDP(C486,$D$12)</f>
        <v>GBp</v>
      </c>
      <c r="E486" t="s">
        <v>1025</v>
      </c>
      <c r="F486" s="99">
        <f>_xll.BDP(C486,$F$12)</f>
        <v>729.8</v>
      </c>
      <c r="G486" s="99">
        <f>_xll.BDP(C486,$G$12)</f>
        <v>714.4</v>
      </c>
      <c r="H486" s="100">
        <f t="shared" si="247"/>
        <v>-15.399999999999977</v>
      </c>
      <c r="I486" s="101">
        <f t="shared" si="248"/>
        <v>-2.1101671690874184</v>
      </c>
      <c r="J486" s="102">
        <v>0</v>
      </c>
      <c r="K486" t="str">
        <f>CONCATENATE(D903,D486, " Curncy")</f>
        <v>EURGBp Curncy</v>
      </c>
      <c r="L486">
        <f>IF(D486 = D903,1,_xll.BDP(K486,$L$12))</f>
        <v>1</v>
      </c>
      <c r="M486" s="247">
        <f>IF(D486 = D903,1,_xll.BDP(K486,$M$12)*L486)</f>
        <v>0.86451999999999996</v>
      </c>
      <c r="N486" s="104">
        <f t="shared" si="249"/>
        <v>0</v>
      </c>
      <c r="O486" s="253">
        <f>N486 / Y903</f>
        <v>0</v>
      </c>
      <c r="P486" s="140">
        <f t="shared" si="250"/>
        <v>0</v>
      </c>
      <c r="Q486" s="255">
        <f>P486 / Y903*100</f>
        <v>0</v>
      </c>
      <c r="R486" s="106">
        <f t="shared" si="251"/>
        <v>0</v>
      </c>
      <c r="S486" s="255">
        <f t="shared" si="252"/>
        <v>0</v>
      </c>
      <c r="T486">
        <f t="shared" si="253"/>
        <v>0.01</v>
      </c>
      <c r="U486">
        <v>0</v>
      </c>
      <c r="V486">
        <v>1</v>
      </c>
      <c r="W486" s="105">
        <f t="shared" si="254"/>
        <v>0</v>
      </c>
      <c r="X486" s="105">
        <f t="shared" si="255"/>
        <v>0</v>
      </c>
      <c r="Y486" s="65"/>
      <c r="Z486" s="107">
        <f>_xll.BDH(C486,$Z$12,$D$1,$D$1)</f>
        <v>741</v>
      </c>
      <c r="AA486" s="107">
        <f t="shared" si="256"/>
        <v>-11.200000000000045</v>
      </c>
      <c r="AB486" s="117">
        <f t="shared" si="257"/>
        <v>-1.511470985155202</v>
      </c>
      <c r="AC486" s="109">
        <v>0</v>
      </c>
      <c r="AD486" s="110">
        <f>IF(D486 = D903,1,_xll.BDP(K486,$AD$12)*L486)</f>
        <v>0.85989000000000004</v>
      </c>
      <c r="AE486" s="259">
        <f>AA486*AC486*T486/AD486 / AF903</f>
        <v>0</v>
      </c>
      <c r="AF486" s="68"/>
      <c r="AG486" s="64"/>
      <c r="AH486" s="56"/>
    </row>
    <row r="487" spans="2:34" x14ac:dyDescent="0.2">
      <c r="B487">
        <v>3431</v>
      </c>
      <c r="C487" t="s">
        <v>940</v>
      </c>
      <c r="D487" t="str">
        <f>_xll.BDP(C487,$D$12)</f>
        <v>GBp</v>
      </c>
      <c r="E487" t="s">
        <v>1026</v>
      </c>
      <c r="F487" s="99">
        <f>_xll.BDP(C487,$F$12)</f>
        <v>93.94</v>
      </c>
      <c r="G487" s="99">
        <f>_xll.BDP(C487,$G$12)</f>
        <v>94.74</v>
      </c>
      <c r="H487" s="100">
        <f t="shared" si="247"/>
        <v>0.79999999999999716</v>
      </c>
      <c r="I487" s="101">
        <f t="shared" si="248"/>
        <v>0.85160740898445519</v>
      </c>
      <c r="J487" s="102">
        <v>0</v>
      </c>
      <c r="K487" t="str">
        <f>CONCATENATE(D903,D487, " Curncy")</f>
        <v>EURGBp Curncy</v>
      </c>
      <c r="L487">
        <f>IF(D487 = D903,1,_xll.BDP(K487,$L$12))</f>
        <v>1</v>
      </c>
      <c r="M487" s="247">
        <f>IF(D487 = D903,1,_xll.BDP(K487,$M$12)*L487)</f>
        <v>0.86451999999999996</v>
      </c>
      <c r="N487" s="104">
        <f t="shared" si="249"/>
        <v>0</v>
      </c>
      <c r="O487" s="253">
        <f>N487 / Y903</f>
        <v>0</v>
      </c>
      <c r="P487" s="140">
        <f t="shared" si="250"/>
        <v>0</v>
      </c>
      <c r="Q487" s="255">
        <f>P487 / Y903*100</f>
        <v>0</v>
      </c>
      <c r="R487" s="106">
        <f t="shared" si="251"/>
        <v>0</v>
      </c>
      <c r="S487" s="255">
        <f t="shared" si="252"/>
        <v>0</v>
      </c>
      <c r="T487">
        <f t="shared" si="253"/>
        <v>0.01</v>
      </c>
      <c r="U487">
        <v>0</v>
      </c>
      <c r="V487">
        <v>1</v>
      </c>
      <c r="W487" s="105">
        <f t="shared" si="254"/>
        <v>0</v>
      </c>
      <c r="X487" s="105">
        <f t="shared" si="255"/>
        <v>0</v>
      </c>
      <c r="Y487" s="65"/>
      <c r="Z487" s="107">
        <f>_xll.BDH(C487,$Z$12,$D$1,$D$1)</f>
        <v>95.82</v>
      </c>
      <c r="AA487" s="107">
        <f t="shared" si="256"/>
        <v>-1.8799999999999955</v>
      </c>
      <c r="AB487" s="117">
        <f t="shared" si="257"/>
        <v>-1.9620121060321392</v>
      </c>
      <c r="AC487" s="109">
        <v>0</v>
      </c>
      <c r="AD487" s="110">
        <f>IF(D487 = D903,1,_xll.BDP(K487,$AD$12)*L487)</f>
        <v>0.85989000000000004</v>
      </c>
      <c r="AE487" s="259">
        <f>AA487*AC487*T487/AD487 / AF903</f>
        <v>0</v>
      </c>
      <c r="AF487" s="68"/>
      <c r="AG487" s="64"/>
      <c r="AH487" s="56"/>
    </row>
    <row r="488" spans="2:34" x14ac:dyDescent="0.2">
      <c r="B488">
        <v>19718</v>
      </c>
      <c r="D488" t="s">
        <v>66</v>
      </c>
      <c r="E488" t="s">
        <v>89</v>
      </c>
      <c r="F488" s="99">
        <v>0</v>
      </c>
      <c r="G488" s="99">
        <v>0</v>
      </c>
      <c r="H488" s="100">
        <f t="shared" si="247"/>
        <v>0</v>
      </c>
      <c r="I488" s="101">
        <f t="shared" si="248"/>
        <v>0</v>
      </c>
      <c r="J488" s="102">
        <v>1587644</v>
      </c>
      <c r="K488" t="str">
        <f>CONCATENATE(D903,D488, " Curncy")</f>
        <v>EURGBP Curncy</v>
      </c>
      <c r="L488">
        <f>IF(D488 = D903,1,_xll.BDP(K488,$L$12))</f>
        <v>1</v>
      </c>
      <c r="M488" s="247">
        <f>IF(D488 = D903,1,_xll.BDP(K488,$M$12)*L488)</f>
        <v>0.86451999999999996</v>
      </c>
      <c r="N488" s="104">
        <f t="shared" si="249"/>
        <v>0</v>
      </c>
      <c r="O488" s="253">
        <f>N488 / Y903</f>
        <v>0</v>
      </c>
      <c r="P488" s="140">
        <f t="shared" si="250"/>
        <v>0</v>
      </c>
      <c r="Q488" s="255">
        <f>P488 / Y903*100</f>
        <v>0</v>
      </c>
      <c r="R488" s="106">
        <f t="shared" si="251"/>
        <v>0</v>
      </c>
      <c r="S488" s="255">
        <f t="shared" si="252"/>
        <v>0</v>
      </c>
      <c r="T488">
        <f t="shared" si="253"/>
        <v>1</v>
      </c>
      <c r="U488">
        <v>1</v>
      </c>
      <c r="V488">
        <v>1</v>
      </c>
      <c r="W488" s="105">
        <f t="shared" si="254"/>
        <v>0</v>
      </c>
      <c r="X488" s="105">
        <f t="shared" si="255"/>
        <v>0</v>
      </c>
      <c r="Y488" s="65"/>
      <c r="Z488" s="107">
        <v>0</v>
      </c>
      <c r="AA488" s="107">
        <f t="shared" si="256"/>
        <v>0</v>
      </c>
      <c r="AB488" s="117">
        <f t="shared" si="257"/>
        <v>0</v>
      </c>
      <c r="AC488" s="109">
        <v>1587644</v>
      </c>
      <c r="AD488" s="110">
        <f>IF(D488 = D903,1,_xll.BDP(K488,$AD$12)*L488)</f>
        <v>0.85989000000000004</v>
      </c>
      <c r="AE488" s="259">
        <f>AA488*AC488*T488/AD488 / AF903</f>
        <v>0</v>
      </c>
      <c r="AF488" s="68"/>
      <c r="AG488" s="64"/>
      <c r="AH488" s="56"/>
    </row>
    <row r="489" spans="2:34" x14ac:dyDescent="0.2">
      <c r="B489">
        <v>19653</v>
      </c>
      <c r="C489" t="s">
        <v>1541</v>
      </c>
      <c r="D489" t="str">
        <f>_xll.BDP(C489,$D$12)</f>
        <v>GBp</v>
      </c>
      <c r="E489" t="s">
        <v>1027</v>
      </c>
      <c r="F489" s="99">
        <f>_xll.BDP(C489,$F$12)</f>
        <v>3.3</v>
      </c>
      <c r="G489" s="99">
        <f>_xll.BDP(C489,$G$12)</f>
        <v>3.125</v>
      </c>
      <c r="H489" s="100">
        <f t="shared" si="247"/>
        <v>-0.17499999999999982</v>
      </c>
      <c r="I489" s="101">
        <f t="shared" si="248"/>
        <v>-5.3030303030302974</v>
      </c>
      <c r="J489" s="102">
        <v>0</v>
      </c>
      <c r="K489" t="str">
        <f>CONCATENATE(D903,D489, " Curncy")</f>
        <v>EURGBp Curncy</v>
      </c>
      <c r="L489">
        <f>IF(D489 = D903,1,_xll.BDP(K489,$L$12))</f>
        <v>1</v>
      </c>
      <c r="M489" s="247">
        <f>IF(D489 = D903,1,_xll.BDP(K489,$M$12)*L489)</f>
        <v>0.86451999999999996</v>
      </c>
      <c r="N489" s="104">
        <f t="shared" si="249"/>
        <v>0</v>
      </c>
      <c r="O489" s="253">
        <f>N489 / Y903</f>
        <v>0</v>
      </c>
      <c r="P489" s="140">
        <f t="shared" si="250"/>
        <v>0</v>
      </c>
      <c r="Q489" s="255">
        <f>P489 / Y903*100</f>
        <v>0</v>
      </c>
      <c r="R489" s="106">
        <f t="shared" si="251"/>
        <v>0</v>
      </c>
      <c r="S489" s="255">
        <f t="shared" si="252"/>
        <v>0</v>
      </c>
      <c r="T489">
        <f t="shared" si="253"/>
        <v>0.01</v>
      </c>
      <c r="U489">
        <v>0</v>
      </c>
      <c r="V489">
        <v>1</v>
      </c>
      <c r="W489" s="105">
        <f t="shared" si="254"/>
        <v>0</v>
      </c>
      <c r="X489" s="105">
        <f t="shared" si="255"/>
        <v>0</v>
      </c>
      <c r="Y489" s="65"/>
      <c r="Z489" s="107">
        <f>_xll.BDH(C489,$Z$12,$D$1,$D$1)</f>
        <v>3.2250000000000001</v>
      </c>
      <c r="AA489" s="107">
        <f t="shared" si="256"/>
        <v>7.4999999999999734E-2</v>
      </c>
      <c r="AB489" s="117">
        <f t="shared" si="257"/>
        <v>2.3255813953488289</v>
      </c>
      <c r="AC489" s="109">
        <v>0</v>
      </c>
      <c r="AD489" s="110">
        <f>IF(D489 = D903,1,_xll.BDP(K489,$AD$12)*L489)</f>
        <v>0.85989000000000004</v>
      </c>
      <c r="AE489" s="259">
        <f>AA489*AC489*T489/AD489 / AF903</f>
        <v>0</v>
      </c>
      <c r="AF489" s="68"/>
      <c r="AG489" s="64"/>
      <c r="AH489" s="56"/>
    </row>
    <row r="490" spans="2:34" x14ac:dyDescent="0.2">
      <c r="B490">
        <v>19500</v>
      </c>
      <c r="C490" t="s">
        <v>88</v>
      </c>
      <c r="D490" t="str">
        <f>_xll.BDP(C490,$D$12)</f>
        <v>GBp</v>
      </c>
      <c r="E490" t="s">
        <v>356</v>
      </c>
      <c r="F490" s="99">
        <f>_xll.BDP(C490,$F$12)</f>
        <v>2044</v>
      </c>
      <c r="G490" s="99">
        <f>_xll.BDP(C490,$G$12)</f>
        <v>2022</v>
      </c>
      <c r="H490" s="100">
        <f t="shared" si="247"/>
        <v>-22</v>
      </c>
      <c r="I490" s="101">
        <f t="shared" si="248"/>
        <v>-1.076320939334638</v>
      </c>
      <c r="J490" s="102">
        <v>0</v>
      </c>
      <c r="K490" t="str">
        <f>CONCATENATE(D903,D490, " Curncy")</f>
        <v>EURGBp Curncy</v>
      </c>
      <c r="L490">
        <f>IF(D490 = D903,1,_xll.BDP(K490,$L$12))</f>
        <v>1</v>
      </c>
      <c r="M490" s="247">
        <f>IF(D490 = D903,1,_xll.BDP(K490,$M$12)*L490)</f>
        <v>0.86451999999999996</v>
      </c>
      <c r="N490" s="104">
        <f t="shared" si="249"/>
        <v>0</v>
      </c>
      <c r="O490" s="253">
        <f>N490 / Y903</f>
        <v>0</v>
      </c>
      <c r="P490" s="140">
        <f t="shared" si="250"/>
        <v>0</v>
      </c>
      <c r="Q490" s="255">
        <f>P490 / Y903*100</f>
        <v>0</v>
      </c>
      <c r="R490" s="106">
        <f t="shared" si="251"/>
        <v>0</v>
      </c>
      <c r="S490" s="255">
        <f t="shared" si="252"/>
        <v>0</v>
      </c>
      <c r="T490">
        <f t="shared" si="253"/>
        <v>0.01</v>
      </c>
      <c r="U490">
        <v>0</v>
      </c>
      <c r="V490">
        <v>1</v>
      </c>
      <c r="W490" s="105">
        <f t="shared" si="254"/>
        <v>0</v>
      </c>
      <c r="X490" s="105">
        <f t="shared" si="255"/>
        <v>0</v>
      </c>
      <c r="Y490" s="65"/>
      <c r="Z490" s="107">
        <f>_xll.BDH(C490,$Z$12,$D$1,$D$1)</f>
        <v>2038</v>
      </c>
      <c r="AA490" s="107">
        <f t="shared" si="256"/>
        <v>6</v>
      </c>
      <c r="AB490" s="117">
        <f t="shared" si="257"/>
        <v>0.29440628066732089</v>
      </c>
      <c r="AC490" s="109">
        <v>0</v>
      </c>
      <c r="AD490" s="110">
        <f>IF(D490 = D903,1,_xll.BDP(K490,$AD$12)*L490)</f>
        <v>0.85989000000000004</v>
      </c>
      <c r="AE490" s="259">
        <f>AA490*AC490*T490/AD490 / AF903</f>
        <v>0</v>
      </c>
      <c r="AF490" s="68"/>
      <c r="AG490" s="64"/>
      <c r="AH490" s="56"/>
    </row>
    <row r="491" spans="2:34" x14ac:dyDescent="0.2">
      <c r="B491">
        <v>6152</v>
      </c>
      <c r="C491" t="s">
        <v>941</v>
      </c>
      <c r="D491" t="str">
        <f>_xll.BDP(C491,$D$12)</f>
        <v>GBp</v>
      </c>
      <c r="E491" t="s">
        <v>1028</v>
      </c>
      <c r="F491" s="99">
        <f>_xll.BDP(C491,$F$12)</f>
        <v>1841</v>
      </c>
      <c r="G491" s="99">
        <f>_xll.BDP(C491,$G$12)</f>
        <v>1858</v>
      </c>
      <c r="H491" s="100">
        <f t="shared" si="247"/>
        <v>17</v>
      </c>
      <c r="I491" s="101">
        <f t="shared" si="248"/>
        <v>0.92341118957088542</v>
      </c>
      <c r="J491" s="102">
        <v>-236610</v>
      </c>
      <c r="K491" t="str">
        <f>CONCATENATE(D903,D491, " Curncy")</f>
        <v>EURGBp Curncy</v>
      </c>
      <c r="L491">
        <f>IF(D491 = D903,1,_xll.BDP(K491,$L$12))</f>
        <v>1</v>
      </c>
      <c r="M491" s="247">
        <f>IF(D491 = D903,1,_xll.BDP(K491,$M$12)*L491)</f>
        <v>0.86451999999999996</v>
      </c>
      <c r="N491" s="104">
        <f t="shared" si="249"/>
        <v>-46527.205848332029</v>
      </c>
      <c r="O491" s="253">
        <f>N491 / Y903</f>
        <v>-1.4322857460177105E-4</v>
      </c>
      <c r="P491" s="140">
        <f t="shared" si="250"/>
        <v>-5085149.9097765237</v>
      </c>
      <c r="Q491" s="255">
        <f>P491 / Y903*100</f>
        <v>-1.5654040682946506</v>
      </c>
      <c r="R491" s="106">
        <f t="shared" si="251"/>
        <v>-1.5654040682946506</v>
      </c>
      <c r="S491" s="255">
        <f t="shared" si="252"/>
        <v>0</v>
      </c>
      <c r="T491">
        <f t="shared" si="253"/>
        <v>0.01</v>
      </c>
      <c r="U491">
        <v>0</v>
      </c>
      <c r="V491">
        <v>1</v>
      </c>
      <c r="W491" s="105">
        <f t="shared" si="254"/>
        <v>0</v>
      </c>
      <c r="X491" s="105">
        <f t="shared" si="255"/>
        <v>0</v>
      </c>
      <c r="Y491" s="65"/>
      <c r="Z491" s="107">
        <f>_xll.BDH(C491,$Z$12,$D$1,$D$1)</f>
        <v>1828.5</v>
      </c>
      <c r="AA491" s="107">
        <f t="shared" si="256"/>
        <v>12.5</v>
      </c>
      <c r="AB491" s="117">
        <f t="shared" si="257"/>
        <v>0.68362045392398141</v>
      </c>
      <c r="AC491" s="109">
        <v>-236610</v>
      </c>
      <c r="AD491" s="110">
        <f>IF(D491 = D903,1,_xll.BDP(K491,$AD$12)*L491)</f>
        <v>0.85989000000000004</v>
      </c>
      <c r="AE491" s="259">
        <f>AA491*AC491*T491/AD491 / AF903</f>
        <v>-1.043325425345474E-4</v>
      </c>
      <c r="AF491" s="68"/>
      <c r="AG491" s="64"/>
      <c r="AH491" s="56"/>
    </row>
    <row r="492" spans="2:34" x14ac:dyDescent="0.2">
      <c r="B492">
        <v>11455</v>
      </c>
      <c r="C492" t="s">
        <v>942</v>
      </c>
      <c r="D492" t="str">
        <f>_xll.BDP(C492,$D$12)</f>
        <v>GBp</v>
      </c>
      <c r="E492" t="s">
        <v>1439</v>
      </c>
      <c r="F492" s="99">
        <f>_xll.BDP(C492,$F$12)</f>
        <v>3333</v>
      </c>
      <c r="G492" s="99">
        <f>_xll.BDP(C492,$G$12)</f>
        <v>3328</v>
      </c>
      <c r="H492" s="100">
        <f t="shared" si="247"/>
        <v>-5</v>
      </c>
      <c r="I492" s="101">
        <f t="shared" si="248"/>
        <v>-0.15001500150015001</v>
      </c>
      <c r="J492" s="102">
        <v>0</v>
      </c>
      <c r="K492" t="str">
        <f>CONCATENATE(D903,D492, " Curncy")</f>
        <v>EURGBp Curncy</v>
      </c>
      <c r="L492">
        <f>IF(D492 = D903,1,_xll.BDP(K492,$L$12))</f>
        <v>1</v>
      </c>
      <c r="M492" s="247">
        <f>IF(D492 = D903,1,_xll.BDP(K492,$M$12)*L492)</f>
        <v>0.86451999999999996</v>
      </c>
      <c r="N492" s="104">
        <f t="shared" si="249"/>
        <v>0</v>
      </c>
      <c r="O492" s="253">
        <f>N492 / Y903</f>
        <v>0</v>
      </c>
      <c r="P492" s="140">
        <f t="shared" si="250"/>
        <v>0</v>
      </c>
      <c r="Q492" s="255">
        <f>P492 / Y903*100</f>
        <v>0</v>
      </c>
      <c r="R492" s="106">
        <f t="shared" si="251"/>
        <v>0</v>
      </c>
      <c r="S492" s="255">
        <f t="shared" si="252"/>
        <v>0</v>
      </c>
      <c r="T492">
        <f t="shared" si="253"/>
        <v>0.01</v>
      </c>
      <c r="U492">
        <v>0</v>
      </c>
      <c r="V492">
        <v>1</v>
      </c>
      <c r="W492" s="105">
        <f t="shared" si="254"/>
        <v>0</v>
      </c>
      <c r="X492" s="105">
        <f t="shared" si="255"/>
        <v>0</v>
      </c>
      <c r="Y492" s="65"/>
      <c r="Z492" s="107">
        <f>_xll.BDH(C492,$Z$12,$D$1,$D$1)</f>
        <v>3322</v>
      </c>
      <c r="AA492" s="107">
        <f t="shared" si="256"/>
        <v>11</v>
      </c>
      <c r="AB492" s="117">
        <f t="shared" si="257"/>
        <v>0.33112582781456956</v>
      </c>
      <c r="AC492" s="109">
        <v>0</v>
      </c>
      <c r="AD492" s="110">
        <f>IF(D492 = D903,1,_xll.BDP(K492,$AD$12)*L492)</f>
        <v>0.85989000000000004</v>
      </c>
      <c r="AE492" s="259">
        <f>AA492*AC492*T492/AD492 / AF903</f>
        <v>0</v>
      </c>
      <c r="AF492" s="68"/>
      <c r="AG492" s="64"/>
      <c r="AH492" s="56"/>
    </row>
    <row r="493" spans="2:34" x14ac:dyDescent="0.2">
      <c r="B493">
        <v>6514</v>
      </c>
      <c r="C493" t="s">
        <v>1335</v>
      </c>
      <c r="D493" t="str">
        <f>_xll.BDP(C493,$D$12)</f>
        <v>GBp</v>
      </c>
      <c r="E493" t="s">
        <v>1336</v>
      </c>
      <c r="F493" s="99">
        <f>_xll.BDP(C493,$F$12)</f>
        <v>6938</v>
      </c>
      <c r="G493" s="99">
        <f>_xll.BDP(C493,$G$12)</f>
        <v>6922</v>
      </c>
      <c r="H493" s="100">
        <f t="shared" si="247"/>
        <v>-16</v>
      </c>
      <c r="I493" s="101">
        <f t="shared" si="248"/>
        <v>-0.23061400980109542</v>
      </c>
      <c r="J493" s="102">
        <v>0</v>
      </c>
      <c r="K493" t="str">
        <f>CONCATENATE(D903,D493, " Curncy")</f>
        <v>EURGBp Curncy</v>
      </c>
      <c r="L493">
        <f>IF(D493 = D903,1,_xll.BDP(K493,$L$12))</f>
        <v>1</v>
      </c>
      <c r="M493" s="247">
        <f>IF(D493 = D903,1,_xll.BDP(K493,$M$12)*L493)</f>
        <v>0.86451999999999996</v>
      </c>
      <c r="N493" s="104">
        <f t="shared" si="249"/>
        <v>0</v>
      </c>
      <c r="O493" s="253">
        <f>N493 / Y903</f>
        <v>0</v>
      </c>
      <c r="P493" s="140">
        <f t="shared" si="250"/>
        <v>0</v>
      </c>
      <c r="Q493" s="255">
        <f>P493 / Y903*100</f>
        <v>0</v>
      </c>
      <c r="R493" s="106">
        <f t="shared" si="251"/>
        <v>0</v>
      </c>
      <c r="S493" s="255">
        <f t="shared" si="252"/>
        <v>0</v>
      </c>
      <c r="T493">
        <f t="shared" si="253"/>
        <v>0.01</v>
      </c>
      <c r="U493">
        <v>0</v>
      </c>
      <c r="V493">
        <v>1</v>
      </c>
      <c r="W493" s="105">
        <f t="shared" si="254"/>
        <v>0</v>
      </c>
      <c r="X493" s="105">
        <f t="shared" si="255"/>
        <v>0</v>
      </c>
      <c r="Y493" s="141"/>
      <c r="Z493" s="107">
        <f>_xll.BDH(C493,$Z$12,$D$1,$D$1)</f>
        <v>6952</v>
      </c>
      <c r="AA493" s="107">
        <f t="shared" si="256"/>
        <v>-14</v>
      </c>
      <c r="AB493" s="117">
        <f t="shared" si="257"/>
        <v>-0.20138089758342925</v>
      </c>
      <c r="AC493" s="109">
        <v>0</v>
      </c>
      <c r="AD493" s="110">
        <f>IF(D493 = D903,1,_xll.BDP(K493,$AD$12)*L493)</f>
        <v>0.85989000000000004</v>
      </c>
      <c r="AE493" s="259">
        <f>AA493*AC493*T493/AD493 / AF903</f>
        <v>0</v>
      </c>
      <c r="AF493" s="142"/>
      <c r="AG493" s="64"/>
      <c r="AH493" s="56"/>
    </row>
    <row r="494" spans="2:34" x14ac:dyDescent="0.2">
      <c r="B494">
        <v>26826</v>
      </c>
      <c r="C494" t="s">
        <v>1444</v>
      </c>
      <c r="D494" t="str">
        <f>_xll.BDP(C494,$D$12)</f>
        <v>GBp</v>
      </c>
      <c r="E494" t="s">
        <v>1445</v>
      </c>
      <c r="F494" s="99">
        <f>_xll.BDP(C494,$F$12)</f>
        <v>1007</v>
      </c>
      <c r="G494" s="99">
        <f>_xll.BDP(C494,$G$12)</f>
        <v>1029.5</v>
      </c>
      <c r="H494" s="100">
        <f t="shared" si="247"/>
        <v>22.5</v>
      </c>
      <c r="I494" s="101">
        <f t="shared" si="248"/>
        <v>2.2343594836146972</v>
      </c>
      <c r="J494" s="102">
        <v>0</v>
      </c>
      <c r="K494" t="str">
        <f>CONCATENATE(D903,D494, " Curncy")</f>
        <v>EURGBp Curncy</v>
      </c>
      <c r="L494">
        <f>IF(D494 = D903,1,_xll.BDP(K494,$L$12))</f>
        <v>1</v>
      </c>
      <c r="M494" s="247">
        <f>IF(D494 = D903,1,_xll.BDP(K494,$M$12)*L494)</f>
        <v>0.86451999999999996</v>
      </c>
      <c r="N494" s="104">
        <f t="shared" si="249"/>
        <v>0</v>
      </c>
      <c r="O494" s="253">
        <f>N494 / Y903</f>
        <v>0</v>
      </c>
      <c r="P494" s="140">
        <f t="shared" si="250"/>
        <v>0</v>
      </c>
      <c r="Q494" s="255">
        <f>P494 / Y903*100</f>
        <v>0</v>
      </c>
      <c r="R494" s="106">
        <f t="shared" si="251"/>
        <v>0</v>
      </c>
      <c r="S494" s="255">
        <f t="shared" si="252"/>
        <v>0</v>
      </c>
      <c r="T494">
        <f t="shared" si="253"/>
        <v>0.01</v>
      </c>
      <c r="U494">
        <v>0</v>
      </c>
      <c r="V494">
        <v>1</v>
      </c>
      <c r="W494" s="105">
        <f t="shared" si="254"/>
        <v>0</v>
      </c>
      <c r="X494" s="105">
        <f t="shared" si="255"/>
        <v>0</v>
      </c>
      <c r="Y494" s="141"/>
      <c r="Z494" s="107">
        <f>_xll.BDH(C494,$Z$12,$D$1,$D$1)</f>
        <v>917.8</v>
      </c>
      <c r="AA494" s="107">
        <f t="shared" si="256"/>
        <v>89.200000000000045</v>
      </c>
      <c r="AB494" s="117">
        <f t="shared" si="257"/>
        <v>9.7188930050119904</v>
      </c>
      <c r="AC494" s="109">
        <v>0</v>
      </c>
      <c r="AD494" s="110">
        <f>IF(D494 = D903,1,_xll.BDP(K494,$AD$12)*L494)</f>
        <v>0.85989000000000004</v>
      </c>
      <c r="AE494" s="259">
        <f>AA494*AC494*T494/AD494 / AF903</f>
        <v>0</v>
      </c>
      <c r="AF494" s="142"/>
      <c r="AG494" s="64"/>
      <c r="AH494" s="56"/>
    </row>
    <row r="495" spans="2:34" x14ac:dyDescent="0.2">
      <c r="B495">
        <v>18875</v>
      </c>
      <c r="C495" t="s">
        <v>943</v>
      </c>
      <c r="D495" t="str">
        <f>_xll.BDP(C495,$D$12)</f>
        <v>GBp</v>
      </c>
      <c r="E495" t="s">
        <v>1029</v>
      </c>
      <c r="F495" s="99">
        <f>_xll.BDP(C495,$F$12)</f>
        <v>4448</v>
      </c>
      <c r="G495" s="99">
        <f>_xll.BDP(C495,$G$12)</f>
        <v>4423</v>
      </c>
      <c r="H495" s="100">
        <f t="shared" si="247"/>
        <v>-25</v>
      </c>
      <c r="I495" s="101">
        <f t="shared" si="248"/>
        <v>-0.56205035971223016</v>
      </c>
      <c r="J495" s="102">
        <v>0</v>
      </c>
      <c r="K495" t="str">
        <f>CONCATENATE(D903,D495, " Curncy")</f>
        <v>EURGBp Curncy</v>
      </c>
      <c r="L495">
        <f>IF(D495 = D903,1,_xll.BDP(K495,$L$12))</f>
        <v>1</v>
      </c>
      <c r="M495" s="247">
        <f>IF(D495 = D903,1,_xll.BDP(K495,$M$12)*L495)</f>
        <v>0.86451999999999996</v>
      </c>
      <c r="N495" s="104">
        <f t="shared" si="249"/>
        <v>0</v>
      </c>
      <c r="O495" s="253">
        <f>N495 / Y903</f>
        <v>0</v>
      </c>
      <c r="P495" s="140">
        <f t="shared" si="250"/>
        <v>0</v>
      </c>
      <c r="Q495" s="255">
        <f>P495 / Y903*100</f>
        <v>0</v>
      </c>
      <c r="R495" s="106">
        <f t="shared" si="251"/>
        <v>0</v>
      </c>
      <c r="S495" s="255">
        <f t="shared" si="252"/>
        <v>0</v>
      </c>
      <c r="T495">
        <f t="shared" si="253"/>
        <v>0.01</v>
      </c>
      <c r="U495">
        <v>0</v>
      </c>
      <c r="V495">
        <v>1</v>
      </c>
      <c r="W495" s="105">
        <f t="shared" si="254"/>
        <v>0</v>
      </c>
      <c r="X495" s="105">
        <f t="shared" si="255"/>
        <v>0</v>
      </c>
      <c r="Y495" s="65"/>
      <c r="Z495" s="107">
        <f>_xll.BDH(C495,$Z$12,$D$1,$D$1)</f>
        <v>4438</v>
      </c>
      <c r="AA495" s="107">
        <f t="shared" si="256"/>
        <v>10</v>
      </c>
      <c r="AB495" s="117">
        <f t="shared" si="257"/>
        <v>0.22532672374943669</v>
      </c>
      <c r="AC495" s="109">
        <v>0</v>
      </c>
      <c r="AD495" s="110">
        <f>IF(D495 = D903,1,_xll.BDP(K495,$AD$12)*L495)</f>
        <v>0.85989000000000004</v>
      </c>
      <c r="AE495" s="259">
        <f>AA495*AC495*T495/AD495 / AF903</f>
        <v>0</v>
      </c>
      <c r="AF495" s="68"/>
      <c r="AG495" s="64"/>
      <c r="AH495" s="56"/>
    </row>
    <row r="496" spans="2:34" x14ac:dyDescent="0.2">
      <c r="B496">
        <v>6404</v>
      </c>
      <c r="C496" t="s">
        <v>1657</v>
      </c>
      <c r="D496" t="str">
        <f>_xll.BDP(C496,$D$12)</f>
        <v>GBp</v>
      </c>
      <c r="E496" t="s">
        <v>1658</v>
      </c>
      <c r="F496" s="99">
        <f>_xll.BDP(C496,$F$12)</f>
        <v>77.7</v>
      </c>
      <c r="G496" s="99">
        <f>_xll.BDP(C496,$G$12)</f>
        <v>76.099999999999994</v>
      </c>
      <c r="H496" s="100">
        <f t="shared" si="247"/>
        <v>-1.6000000000000085</v>
      </c>
      <c r="I496" s="101">
        <f t="shared" si="248"/>
        <v>-2.0592020592020703</v>
      </c>
      <c r="J496" s="102">
        <v>2789116</v>
      </c>
      <c r="K496" t="str">
        <f>CONCATENATE(D903,D496, " Curncy")</f>
        <v>EURGBp Curncy</v>
      </c>
      <c r="L496">
        <f>IF(D496 = D903,1,_xll.BDP(K496,$L$12))</f>
        <v>1</v>
      </c>
      <c r="M496" s="247">
        <f>IF(D496 = D903,1,_xll.BDP(K496,$M$12)*L496)</f>
        <v>0.86451999999999996</v>
      </c>
      <c r="N496" s="104">
        <f t="shared" si="249"/>
        <v>-51619.229167630874</v>
      </c>
      <c r="O496" s="253">
        <f>N496 / Y903</f>
        <v>-1.5890377427397098E-4</v>
      </c>
      <c r="P496" s="140">
        <f t="shared" si="250"/>
        <v>2455139.5872854302</v>
      </c>
      <c r="Q496" s="255">
        <f>P496 / Y903*100</f>
        <v>0.75578607639057027</v>
      </c>
      <c r="R496" s="106">
        <f t="shared" si="251"/>
        <v>0</v>
      </c>
      <c r="S496" s="255">
        <f t="shared" si="252"/>
        <v>0.75578607639057027</v>
      </c>
      <c r="T496">
        <f t="shared" si="253"/>
        <v>0.01</v>
      </c>
      <c r="U496">
        <v>0</v>
      </c>
      <c r="V496">
        <v>1</v>
      </c>
      <c r="W496" s="105">
        <f t="shared" si="254"/>
        <v>0</v>
      </c>
      <c r="X496" s="105">
        <f t="shared" si="255"/>
        <v>0</v>
      </c>
      <c r="Z496" s="107">
        <f>_xll.BDH(C496,$Z$12,$D$1,$D$1)</f>
        <v>75.8</v>
      </c>
      <c r="AA496" s="107">
        <f t="shared" si="256"/>
        <v>1.9000000000000057</v>
      </c>
      <c r="AB496" s="117">
        <f t="shared" si="257"/>
        <v>2.5065963060686092</v>
      </c>
      <c r="AC496" s="109">
        <v>2789116</v>
      </c>
      <c r="AD496" s="110">
        <f>IF(D496 = D903,1,_xll.BDP(K496,$AD$12)*L496)</f>
        <v>0.85989000000000004</v>
      </c>
      <c r="AE496" s="259">
        <f>AA496*AC496*T496/AD496 / AF903</f>
        <v>1.8693768514845403E-4</v>
      </c>
      <c r="AF496" s="111"/>
      <c r="AG496" s="64"/>
      <c r="AH496" s="56"/>
    </row>
    <row r="497" spans="2:34" x14ac:dyDescent="0.2">
      <c r="B497">
        <v>28289</v>
      </c>
      <c r="C497" t="s">
        <v>1233</v>
      </c>
      <c r="D497" t="str">
        <f>_xll.BDP(C497,$D$12)</f>
        <v>GBp</v>
      </c>
      <c r="E497" t="s">
        <v>1248</v>
      </c>
      <c r="F497" s="99">
        <f>_xll.BDP(C497,$F$12)</f>
        <v>194.1</v>
      </c>
      <c r="G497" s="99">
        <f>_xll.BDP(C497,$G$12)</f>
        <v>195</v>
      </c>
      <c r="H497" s="100">
        <f t="shared" si="247"/>
        <v>0.90000000000000568</v>
      </c>
      <c r="I497" s="101">
        <f t="shared" si="248"/>
        <v>0.463678516228751</v>
      </c>
      <c r="J497" s="102">
        <v>633841</v>
      </c>
      <c r="K497" t="str">
        <f>CONCATENATE(D903,D497, " Curncy")</f>
        <v>EURGBp Curncy</v>
      </c>
      <c r="L497">
        <f>IF(D497 = D903,1,_xll.BDP(K497,$L$12))</f>
        <v>1</v>
      </c>
      <c r="M497" s="247">
        <f>IF(D497 = D903,1,_xll.BDP(K497,$M$12)*L497)</f>
        <v>0.86451999999999996</v>
      </c>
      <c r="N497" s="104">
        <f t="shared" si="249"/>
        <v>6598.5390737056832</v>
      </c>
      <c r="O497" s="253">
        <f>N497 / Y903</f>
        <v>2.0312832648101883E-5</v>
      </c>
      <c r="P497" s="140">
        <f t="shared" si="250"/>
        <v>1429683.4659695553</v>
      </c>
      <c r="Q497" s="255">
        <f>P497 / Y903*100</f>
        <v>0.44011137404220457</v>
      </c>
      <c r="R497" s="106">
        <f t="shared" si="251"/>
        <v>0</v>
      </c>
      <c r="S497" s="255">
        <f t="shared" si="252"/>
        <v>0.44011137404220457</v>
      </c>
      <c r="T497">
        <f t="shared" si="253"/>
        <v>0.01</v>
      </c>
      <c r="U497">
        <v>0</v>
      </c>
      <c r="V497">
        <v>1</v>
      </c>
      <c r="W497" s="105">
        <f t="shared" si="254"/>
        <v>0</v>
      </c>
      <c r="X497" s="105">
        <f t="shared" si="255"/>
        <v>2.0312832648101883E-5</v>
      </c>
      <c r="Y497" s="141"/>
      <c r="Z497" s="107">
        <f>_xll.BDH(C497,$Z$12,$D$1,$D$1)</f>
        <v>192.9</v>
      </c>
      <c r="AA497" s="107">
        <f t="shared" si="256"/>
        <v>1.1999999999999886</v>
      </c>
      <c r="AB497" s="117">
        <f t="shared" si="257"/>
        <v>0.62208398133747467</v>
      </c>
      <c r="AC497" s="109">
        <v>633841</v>
      </c>
      <c r="AD497" s="110">
        <f>IF(D497 = D903,1,_xll.BDP(K497,$AD$12)*L497)</f>
        <v>0.85989000000000004</v>
      </c>
      <c r="AE497" s="259">
        <f>AA497*AC497*T497/AD497 / AF903</f>
        <v>2.6831086331488038E-5</v>
      </c>
      <c r="AF497" s="142"/>
      <c r="AG497" s="64"/>
      <c r="AH497" s="56"/>
    </row>
    <row r="498" spans="2:34" x14ac:dyDescent="0.2">
      <c r="B498">
        <v>6004</v>
      </c>
      <c r="C498" t="s">
        <v>944</v>
      </c>
      <c r="D498" t="str">
        <f>_xll.BDP(C498,$D$12)</f>
        <v>GBp</v>
      </c>
      <c r="E498" t="s">
        <v>1030</v>
      </c>
      <c r="F498" s="99">
        <f>_xll.BDP(C498,$F$12)</f>
        <v>3762.5</v>
      </c>
      <c r="G498" s="99">
        <f>_xll.BDP(C498,$G$12)</f>
        <v>3800.5</v>
      </c>
      <c r="H498" s="100">
        <f t="shared" si="247"/>
        <v>38</v>
      </c>
      <c r="I498" s="101">
        <f t="shared" si="248"/>
        <v>1.0099667774086378</v>
      </c>
      <c r="J498" s="102">
        <v>0</v>
      </c>
      <c r="K498" t="str">
        <f>CONCATENATE(D903,D498, " Curncy")</f>
        <v>EURGBp Curncy</v>
      </c>
      <c r="L498">
        <f>IF(D498 = D903,1,_xll.BDP(K498,$L$12))</f>
        <v>1</v>
      </c>
      <c r="M498" s="247">
        <f>IF(D498 = D903,1,_xll.BDP(K498,$M$12)*L498)</f>
        <v>0.86451999999999996</v>
      </c>
      <c r="N498" s="104">
        <f t="shared" si="249"/>
        <v>0</v>
      </c>
      <c r="O498" s="253">
        <f>N498 / Y903</f>
        <v>0</v>
      </c>
      <c r="P498" s="140">
        <f t="shared" si="250"/>
        <v>0</v>
      </c>
      <c r="Q498" s="255">
        <f>P498 / Y903*100</f>
        <v>0</v>
      </c>
      <c r="R498" s="106">
        <f t="shared" si="251"/>
        <v>0</v>
      </c>
      <c r="S498" s="255">
        <f t="shared" si="252"/>
        <v>0</v>
      </c>
      <c r="T498">
        <f t="shared" si="253"/>
        <v>0.01</v>
      </c>
      <c r="U498">
        <v>0</v>
      </c>
      <c r="V498">
        <v>1</v>
      </c>
      <c r="W498" s="105">
        <f t="shared" si="254"/>
        <v>0</v>
      </c>
      <c r="X498" s="105">
        <f t="shared" si="255"/>
        <v>0</v>
      </c>
      <c r="Y498" s="65"/>
      <c r="Z498" s="107">
        <f>_xll.BDH(C498,$Z$12,$D$1,$D$1)</f>
        <v>3749</v>
      </c>
      <c r="AA498" s="107">
        <f t="shared" si="256"/>
        <v>13.5</v>
      </c>
      <c r="AB498" s="117">
        <f t="shared" si="257"/>
        <v>0.36009602560682852</v>
      </c>
      <c r="AC498" s="109">
        <v>0</v>
      </c>
      <c r="AD498" s="110">
        <f>IF(D498 = D903,1,_xll.BDP(K498,$AD$12)*L498)</f>
        <v>0.85989000000000004</v>
      </c>
      <c r="AE498" s="259">
        <f>AA498*AC498*T498/AD498 / AF903</f>
        <v>0</v>
      </c>
      <c r="AF498" s="68"/>
      <c r="AG498" s="64"/>
      <c r="AH498" s="56"/>
    </row>
    <row r="499" spans="2:34" ht="12" customHeight="1" x14ac:dyDescent="0.2">
      <c r="B499">
        <v>3746</v>
      </c>
      <c r="C499" t="s">
        <v>1609</v>
      </c>
      <c r="D499" t="str">
        <f>_xll.BDP(C499,$D$12)</f>
        <v>GBp</v>
      </c>
      <c r="E499" t="s">
        <v>1610</v>
      </c>
      <c r="F499" s="99">
        <f>_xll.BDP(C499,$F$12)</f>
        <v>82.05</v>
      </c>
      <c r="G499" s="99">
        <f>_xll.BDP(C499,$G$12)</f>
        <v>81.55</v>
      </c>
      <c r="H499" s="100">
        <f t="shared" si="247"/>
        <v>-0.5</v>
      </c>
      <c r="I499" s="101">
        <f t="shared" si="248"/>
        <v>-0.60938452163315049</v>
      </c>
      <c r="J499" s="102">
        <v>6926559</v>
      </c>
      <c r="K499" t="str">
        <f>CONCATENATE(D903,D499, " Curncy")</f>
        <v>EURGBp Curncy</v>
      </c>
      <c r="L499">
        <f>IF(D499 = D903,1,_xll.BDP(K499,$L$12))</f>
        <v>1</v>
      </c>
      <c r="M499" s="247">
        <f>IF(D499 = D903,1,_xll.BDP(K499,$M$12)*L499)</f>
        <v>0.86451999999999996</v>
      </c>
      <c r="N499" s="104">
        <f t="shared" si="249"/>
        <v>-40060.143200851337</v>
      </c>
      <c r="O499" s="253">
        <f>N499 / Y903</f>
        <v>-1.2332047679167611E-4</v>
      </c>
      <c r="P499" s="140">
        <f t="shared" si="250"/>
        <v>6533809.3560588527</v>
      </c>
      <c r="Q499" s="255">
        <f>P499 / Y903*100</f>
        <v>2.0113569764722374</v>
      </c>
      <c r="R499" s="106">
        <f t="shared" si="251"/>
        <v>0</v>
      </c>
      <c r="S499" s="255">
        <f t="shared" si="252"/>
        <v>2.0113569764722374</v>
      </c>
      <c r="T499">
        <f t="shared" si="253"/>
        <v>0.01</v>
      </c>
      <c r="U499">
        <v>0</v>
      </c>
      <c r="V499">
        <v>1</v>
      </c>
      <c r="W499" s="105">
        <f t="shared" si="254"/>
        <v>0</v>
      </c>
      <c r="X499" s="105">
        <f t="shared" si="255"/>
        <v>0</v>
      </c>
      <c r="Y499" s="65"/>
      <c r="Z499" s="107">
        <f>_xll.BDH(C499,$Z$12,$D$1,$D$1)</f>
        <v>83.7</v>
      </c>
      <c r="AA499" s="107">
        <f t="shared" si="256"/>
        <v>-1.6500000000000057</v>
      </c>
      <c r="AB499" s="117">
        <f t="shared" si="257"/>
        <v>-1.9713261648745588</v>
      </c>
      <c r="AC499" s="109">
        <v>6926559</v>
      </c>
      <c r="AD499" s="110">
        <f>IF(D499 = D903,1,_xll.BDP(K499,$AD$12)*L499)</f>
        <v>0.85989000000000004</v>
      </c>
      <c r="AE499" s="259">
        <f>AA499*AC499*T499/AD499 / AF903</f>
        <v>-4.0316067586362869E-4</v>
      </c>
      <c r="AF499" s="68"/>
      <c r="AG499" s="64"/>
      <c r="AH499" s="56"/>
    </row>
    <row r="500" spans="2:34" x14ac:dyDescent="0.2">
      <c r="B500">
        <v>26482</v>
      </c>
      <c r="C500" t="s">
        <v>87</v>
      </c>
      <c r="D500" t="str">
        <f>_xll.BDP(C500,$D$12)</f>
        <v>GBp</v>
      </c>
      <c r="E500" t="s">
        <v>357</v>
      </c>
      <c r="F500" s="99">
        <f>_xll.BDP(C500,$F$12)</f>
        <v>291.8</v>
      </c>
      <c r="G500" s="99">
        <f>_xll.BDP(C500,$G$12)</f>
        <v>291.39999999999998</v>
      </c>
      <c r="H500" s="100">
        <f t="shared" si="247"/>
        <v>-0.40000000000003411</v>
      </c>
      <c r="I500" s="101">
        <f t="shared" si="248"/>
        <v>-0.13708019191228035</v>
      </c>
      <c r="J500" s="102">
        <v>0</v>
      </c>
      <c r="K500" t="str">
        <f>CONCATENATE(D903,D500, " Curncy")</f>
        <v>EURGBp Curncy</v>
      </c>
      <c r="L500">
        <f>IF(D500 = D903,1,_xll.BDP(K500,$L$12))</f>
        <v>1</v>
      </c>
      <c r="M500" s="247">
        <f>IF(D500 = D903,1,_xll.BDP(K500,$M$12)*L500)</f>
        <v>0.86451999999999996</v>
      </c>
      <c r="N500" s="104">
        <f t="shared" si="249"/>
        <v>0</v>
      </c>
      <c r="O500" s="253">
        <f>N500 / Y903</f>
        <v>0</v>
      </c>
      <c r="P500" s="140">
        <f t="shared" si="250"/>
        <v>0</v>
      </c>
      <c r="Q500" s="255">
        <f>P500 / Y903*100</f>
        <v>0</v>
      </c>
      <c r="R500" s="106">
        <f t="shared" si="251"/>
        <v>0</v>
      </c>
      <c r="S500" s="255">
        <f t="shared" si="252"/>
        <v>0</v>
      </c>
      <c r="T500">
        <f t="shared" si="253"/>
        <v>0.01</v>
      </c>
      <c r="U500">
        <v>0</v>
      </c>
      <c r="V500">
        <v>1</v>
      </c>
      <c r="W500" s="105">
        <f t="shared" si="254"/>
        <v>0</v>
      </c>
      <c r="X500" s="105">
        <f t="shared" si="255"/>
        <v>0</v>
      </c>
      <c r="Y500" s="65"/>
      <c r="Z500" s="107">
        <f>_xll.BDH(C500,$Z$12,$D$1,$D$1)</f>
        <v>291.39999999999998</v>
      </c>
      <c r="AA500" s="107">
        <f t="shared" si="256"/>
        <v>0.40000000000003411</v>
      </c>
      <c r="AB500" s="117">
        <f t="shared" si="257"/>
        <v>0.13726835964311396</v>
      </c>
      <c r="AC500" s="109">
        <v>0</v>
      </c>
      <c r="AD500" s="110">
        <f>IF(D500 = D903,1,_xll.BDP(K500,$AD$12)*L500)</f>
        <v>0.85989000000000004</v>
      </c>
      <c r="AE500" s="259">
        <f>AA500*AC500*T500/AD500 / AF903</f>
        <v>0</v>
      </c>
      <c r="AF500" s="68"/>
      <c r="AG500" s="64"/>
      <c r="AH500" s="56"/>
    </row>
    <row r="501" spans="2:34" x14ac:dyDescent="0.2">
      <c r="B501">
        <v>6331</v>
      </c>
      <c r="C501" t="s">
        <v>946</v>
      </c>
      <c r="D501" t="str">
        <f>_xll.BDP(C501,$D$12)</f>
        <v>GBp</v>
      </c>
      <c r="E501" t="s">
        <v>1032</v>
      </c>
      <c r="F501" s="99">
        <f>_xll.BDP(C501,$F$12)</f>
        <v>615</v>
      </c>
      <c r="G501" s="99">
        <f>_xll.BDP(C501,$G$12)</f>
        <v>598</v>
      </c>
      <c r="H501" s="100">
        <f t="shared" si="247"/>
        <v>-17</v>
      </c>
      <c r="I501" s="101">
        <f t="shared" si="248"/>
        <v>-2.7642276422764227</v>
      </c>
      <c r="J501" s="102">
        <v>0</v>
      </c>
      <c r="K501" t="str">
        <f>CONCATENATE(D903,D501, " Curncy")</f>
        <v>EURGBp Curncy</v>
      </c>
      <c r="L501">
        <f>IF(D501 = D903,1,_xll.BDP(K501,$L$12))</f>
        <v>1</v>
      </c>
      <c r="M501" s="247">
        <f>IF(D501 = D903,1,_xll.BDP(K501,$M$12)*L501)</f>
        <v>0.86451999999999996</v>
      </c>
      <c r="N501" s="104">
        <f t="shared" si="249"/>
        <v>0</v>
      </c>
      <c r="O501" s="253">
        <f>N501 / Y903</f>
        <v>0</v>
      </c>
      <c r="P501" s="140">
        <f t="shared" si="250"/>
        <v>0</v>
      </c>
      <c r="Q501" s="255">
        <f>P501 / Y903*100</f>
        <v>0</v>
      </c>
      <c r="R501" s="106">
        <f t="shared" si="251"/>
        <v>0</v>
      </c>
      <c r="S501" s="255">
        <f t="shared" si="252"/>
        <v>0</v>
      </c>
      <c r="T501">
        <f t="shared" si="253"/>
        <v>0.01</v>
      </c>
      <c r="U501">
        <v>0</v>
      </c>
      <c r="V501">
        <v>1</v>
      </c>
      <c r="W501" s="105">
        <f t="shared" si="254"/>
        <v>0</v>
      </c>
      <c r="X501" s="105">
        <f t="shared" si="255"/>
        <v>0</v>
      </c>
      <c r="Y501" s="65"/>
      <c r="Z501" s="107">
        <f>_xll.BDH(C501,$Z$12,$D$1,$D$1)</f>
        <v>611</v>
      </c>
      <c r="AA501" s="107">
        <f t="shared" si="256"/>
        <v>4</v>
      </c>
      <c r="AB501" s="117">
        <f t="shared" si="257"/>
        <v>0.65466448445171854</v>
      </c>
      <c r="AC501" s="109">
        <v>0</v>
      </c>
      <c r="AD501" s="110">
        <f>IF(D501 = D903,1,_xll.BDP(K501,$AD$12)*L501)</f>
        <v>0.85989000000000004</v>
      </c>
      <c r="AE501" s="259">
        <f>AA501*AC501*T501/AD501 / AF903</f>
        <v>0</v>
      </c>
      <c r="AF501" s="68"/>
      <c r="AG501" s="64"/>
      <c r="AH501" s="56"/>
    </row>
    <row r="502" spans="2:34" x14ac:dyDescent="0.2">
      <c r="B502">
        <v>12314</v>
      </c>
      <c r="C502" t="s">
        <v>1246</v>
      </c>
      <c r="D502" t="str">
        <f>_xll.BDP(C502,$D$12)</f>
        <v>GBp</v>
      </c>
      <c r="E502" t="s">
        <v>1247</v>
      </c>
      <c r="F502" s="99">
        <f>_xll.BDP(C502,$F$12)</f>
        <v>308.39999999999998</v>
      </c>
      <c r="G502" s="99">
        <f>_xll.BDP(C502,$G$12)</f>
        <v>305.5</v>
      </c>
      <c r="H502" s="100">
        <f t="shared" si="247"/>
        <v>-2.8999999999999773</v>
      </c>
      <c r="I502" s="101">
        <f t="shared" si="248"/>
        <v>-0.94033722438390965</v>
      </c>
      <c r="J502" s="102">
        <v>0</v>
      </c>
      <c r="K502" t="str">
        <f>CONCATENATE(D903,D502, " Curncy")</f>
        <v>EURGBp Curncy</v>
      </c>
      <c r="L502">
        <f>IF(D502 = D903,1,_xll.BDP(K502,$L$12))</f>
        <v>1</v>
      </c>
      <c r="M502" s="247">
        <f>IF(D502 = D903,1,_xll.BDP(K502,$M$12)*L502)</f>
        <v>0.86451999999999996</v>
      </c>
      <c r="N502" s="104">
        <f t="shared" si="249"/>
        <v>0</v>
      </c>
      <c r="O502" s="253">
        <f>N502 / Y903</f>
        <v>0</v>
      </c>
      <c r="P502" s="140">
        <f t="shared" si="250"/>
        <v>0</v>
      </c>
      <c r="Q502" s="255">
        <f>P502 / Y903*100</f>
        <v>0</v>
      </c>
      <c r="R502" s="106">
        <f t="shared" si="251"/>
        <v>0</v>
      </c>
      <c r="S502" s="255">
        <f t="shared" si="252"/>
        <v>0</v>
      </c>
      <c r="T502">
        <f t="shared" si="253"/>
        <v>0.01</v>
      </c>
      <c r="U502">
        <v>0</v>
      </c>
      <c r="V502">
        <v>1</v>
      </c>
      <c r="W502" s="105">
        <f t="shared" si="254"/>
        <v>0</v>
      </c>
      <c r="X502" s="105">
        <f t="shared" si="255"/>
        <v>0</v>
      </c>
      <c r="Y502" s="141"/>
      <c r="Z502" s="107">
        <f>_xll.BDH(C502,$Z$12,$D$1,$D$1)</f>
        <v>308.60000000000002</v>
      </c>
      <c r="AA502" s="107">
        <f t="shared" si="256"/>
        <v>-0.20000000000004547</v>
      </c>
      <c r="AB502" s="117">
        <f t="shared" si="257"/>
        <v>-6.4808813998718559E-2</v>
      </c>
      <c r="AC502" s="109">
        <v>0</v>
      </c>
      <c r="AD502" s="110">
        <f>IF(D502 = D903,1,_xll.BDP(K502,$AD$12)*L502)</f>
        <v>0.85989000000000004</v>
      </c>
      <c r="AE502" s="259">
        <f>AA502*AC502*T502/AD502 / AF903</f>
        <v>0</v>
      </c>
      <c r="AF502" s="142"/>
      <c r="AG502" s="64"/>
      <c r="AH502" s="56"/>
    </row>
    <row r="503" spans="2:34" x14ac:dyDescent="0.2">
      <c r="B503">
        <v>6380</v>
      </c>
      <c r="C503" t="s">
        <v>947</v>
      </c>
      <c r="D503" t="str">
        <f>_xll.BDP(C503,$D$12)</f>
        <v>GBp</v>
      </c>
      <c r="E503" t="s">
        <v>1033</v>
      </c>
      <c r="F503" s="99">
        <f>_xll.BDP(C503,$F$12)</f>
        <v>404.9</v>
      </c>
      <c r="G503" s="99">
        <f>_xll.BDP(C503,$G$12)</f>
        <v>396.9</v>
      </c>
      <c r="H503" s="100">
        <f t="shared" si="247"/>
        <v>-8</v>
      </c>
      <c r="I503" s="101">
        <f t="shared" si="248"/>
        <v>-1.9757964929612251</v>
      </c>
      <c r="J503" s="102">
        <v>0</v>
      </c>
      <c r="K503" t="str">
        <f>CONCATENATE(D903,D503, " Curncy")</f>
        <v>EURGBp Curncy</v>
      </c>
      <c r="L503">
        <f>IF(D503 = D903,1,_xll.BDP(K503,$L$12))</f>
        <v>1</v>
      </c>
      <c r="M503" s="247">
        <f>IF(D503 = D903,1,_xll.BDP(K503,$M$12)*L503)</f>
        <v>0.86451999999999996</v>
      </c>
      <c r="N503" s="104">
        <f t="shared" si="249"/>
        <v>0</v>
      </c>
      <c r="O503" s="253">
        <f>N503 / Y903</f>
        <v>0</v>
      </c>
      <c r="P503" s="140">
        <f t="shared" si="250"/>
        <v>0</v>
      </c>
      <c r="Q503" s="255">
        <f>P503 / Y903*100</f>
        <v>0</v>
      </c>
      <c r="R503" s="106">
        <f t="shared" si="251"/>
        <v>0</v>
      </c>
      <c r="S503" s="255">
        <f t="shared" si="252"/>
        <v>0</v>
      </c>
      <c r="T503">
        <f t="shared" si="253"/>
        <v>0.01</v>
      </c>
      <c r="U503">
        <v>0</v>
      </c>
      <c r="V503">
        <v>1</v>
      </c>
      <c r="W503" s="105">
        <f t="shared" si="254"/>
        <v>0</v>
      </c>
      <c r="X503" s="105">
        <f t="shared" si="255"/>
        <v>0</v>
      </c>
      <c r="Y503" s="65"/>
      <c r="Z503" s="107">
        <f>_xll.BDH(C503,$Z$12,$D$1,$D$1)</f>
        <v>394.1</v>
      </c>
      <c r="AA503" s="107">
        <f t="shared" si="256"/>
        <v>10.799999999999955</v>
      </c>
      <c r="AB503" s="117">
        <f t="shared" si="257"/>
        <v>2.740421212890118</v>
      </c>
      <c r="AC503" s="109">
        <v>0</v>
      </c>
      <c r="AD503" s="110">
        <f>IF(D503 = D903,1,_xll.BDP(K503,$AD$12)*L503)</f>
        <v>0.85989000000000004</v>
      </c>
      <c r="AE503" s="259">
        <f>AA503*AC503*T503/AD503 / AF903</f>
        <v>0</v>
      </c>
      <c r="AF503" s="68"/>
      <c r="AG503" s="64"/>
      <c r="AH503" s="56"/>
    </row>
    <row r="504" spans="2:34" x14ac:dyDescent="0.2">
      <c r="B504">
        <v>8631</v>
      </c>
      <c r="C504" t="s">
        <v>948</v>
      </c>
      <c r="D504" t="str">
        <f>_xll.BDP(C504,$D$12)</f>
        <v>GBp</v>
      </c>
      <c r="E504" t="s">
        <v>1034</v>
      </c>
      <c r="F504" s="99">
        <f>_xll.BDP(C504,$F$12)</f>
        <v>2.95</v>
      </c>
      <c r="G504" s="99">
        <f>_xll.BDP(C504,$G$12)</f>
        <v>2.9</v>
      </c>
      <c r="H504" s="100">
        <f t="shared" si="247"/>
        <v>-5.0000000000000266E-2</v>
      </c>
      <c r="I504" s="101">
        <f t="shared" si="248"/>
        <v>-1.6949152542372972</v>
      </c>
      <c r="J504" s="102">
        <v>0</v>
      </c>
      <c r="K504" t="str">
        <f>CONCATENATE(D903,D504, " Curncy")</f>
        <v>EURGBp Curncy</v>
      </c>
      <c r="L504">
        <f>IF(D504 = D903,1,_xll.BDP(K504,$L$12))</f>
        <v>1</v>
      </c>
      <c r="M504" s="247">
        <f>IF(D504 = D903,1,_xll.BDP(K504,$M$12)*L504)</f>
        <v>0.86451999999999996</v>
      </c>
      <c r="N504" s="104">
        <f t="shared" si="249"/>
        <v>0</v>
      </c>
      <c r="O504" s="253">
        <f>N504 / Y903</f>
        <v>0</v>
      </c>
      <c r="P504" s="140">
        <f t="shared" si="250"/>
        <v>0</v>
      </c>
      <c r="Q504" s="255">
        <f>P504 / Y903*100</f>
        <v>0</v>
      </c>
      <c r="R504" s="106">
        <f t="shared" si="251"/>
        <v>0</v>
      </c>
      <c r="S504" s="255">
        <f t="shared" si="252"/>
        <v>0</v>
      </c>
      <c r="T504">
        <f t="shared" si="253"/>
        <v>0.01</v>
      </c>
      <c r="U504">
        <v>0</v>
      </c>
      <c r="V504">
        <v>1</v>
      </c>
      <c r="W504" s="105">
        <f t="shared" si="254"/>
        <v>0</v>
      </c>
      <c r="X504" s="105">
        <f t="shared" si="255"/>
        <v>0</v>
      </c>
      <c r="Y504" s="65"/>
      <c r="Z504" s="107">
        <f>_xll.BDH(C504,$Z$12,$D$1,$D$1)</f>
        <v>2.9</v>
      </c>
      <c r="AA504" s="107">
        <f t="shared" si="256"/>
        <v>5.0000000000000266E-2</v>
      </c>
      <c r="AB504" s="117">
        <f t="shared" si="257"/>
        <v>1.7241379310344922</v>
      </c>
      <c r="AC504" s="109">
        <v>0</v>
      </c>
      <c r="AD504" s="110">
        <f>IF(D504 = D903,1,_xll.BDP(K504,$AD$12)*L504)</f>
        <v>0.85989000000000004</v>
      </c>
      <c r="AE504" s="259">
        <f>AA504*AC504*T504/AD504 / AF903</f>
        <v>0</v>
      </c>
      <c r="AF504" s="68"/>
      <c r="AG504" s="64"/>
      <c r="AH504" s="56"/>
    </row>
    <row r="505" spans="2:34" x14ac:dyDescent="0.2">
      <c r="B505">
        <v>5995</v>
      </c>
      <c r="C505" t="s">
        <v>949</v>
      </c>
      <c r="D505" t="str">
        <f>_xll.BDP(C505,$D$12)</f>
        <v>GBp</v>
      </c>
      <c r="E505" t="s">
        <v>1035</v>
      </c>
      <c r="F505" s="99">
        <f>_xll.BDP(C505,$F$12)</f>
        <v>2945</v>
      </c>
      <c r="G505" s="99">
        <f>_xll.BDP(C505,$G$12)</f>
        <v>2964</v>
      </c>
      <c r="H505" s="100">
        <f t="shared" si="247"/>
        <v>19</v>
      </c>
      <c r="I505" s="101">
        <f t="shared" si="248"/>
        <v>0.64516129032258063</v>
      </c>
      <c r="J505" s="102">
        <v>0</v>
      </c>
      <c r="K505" t="str">
        <f>CONCATENATE(D903,D505, " Curncy")</f>
        <v>EURGBp Curncy</v>
      </c>
      <c r="L505">
        <f>IF(D505 = D903,1,_xll.BDP(K505,$L$12))</f>
        <v>1</v>
      </c>
      <c r="M505" s="247">
        <f>IF(D505 = D903,1,_xll.BDP(K505,$M$12)*L505)</f>
        <v>0.86451999999999996</v>
      </c>
      <c r="N505" s="104">
        <f t="shared" si="249"/>
        <v>0</v>
      </c>
      <c r="O505" s="253">
        <f>N505 / Y903</f>
        <v>0</v>
      </c>
      <c r="P505" s="140">
        <f t="shared" si="250"/>
        <v>0</v>
      </c>
      <c r="Q505" s="255">
        <f>P505 / Y903*100</f>
        <v>0</v>
      </c>
      <c r="R505" s="106">
        <f t="shared" si="251"/>
        <v>0</v>
      </c>
      <c r="S505" s="255">
        <f t="shared" si="252"/>
        <v>0</v>
      </c>
      <c r="T505">
        <f t="shared" si="253"/>
        <v>0.01</v>
      </c>
      <c r="U505">
        <v>0</v>
      </c>
      <c r="V505">
        <v>1</v>
      </c>
      <c r="W505" s="105">
        <f t="shared" si="254"/>
        <v>0</v>
      </c>
      <c r="X505" s="105">
        <f t="shared" si="255"/>
        <v>0</v>
      </c>
      <c r="Y505" s="65"/>
      <c r="Z505" s="107">
        <f>_xll.BDH(C505,$Z$12,$D$1,$D$1)</f>
        <v>2938</v>
      </c>
      <c r="AA505" s="107">
        <f t="shared" si="256"/>
        <v>7</v>
      </c>
      <c r="AB505" s="117">
        <f t="shared" si="257"/>
        <v>0.2382573179033356</v>
      </c>
      <c r="AC505" s="109">
        <v>0</v>
      </c>
      <c r="AD505" s="110">
        <f>IF(D505 = D903,1,_xll.BDP(K505,$AD$12)*L505)</f>
        <v>0.85989000000000004</v>
      </c>
      <c r="AE505" s="259">
        <f>AA505*AC505*T505/AD505 / AF903</f>
        <v>0</v>
      </c>
      <c r="AF505" s="68"/>
      <c r="AG505" s="64"/>
      <c r="AH505" s="56"/>
    </row>
    <row r="506" spans="2:34" x14ac:dyDescent="0.2">
      <c r="B506">
        <v>28663</v>
      </c>
      <c r="C506" t="s">
        <v>1369</v>
      </c>
      <c r="D506" t="str">
        <f>_xll.BDP(C506,$D$12)</f>
        <v>GBp</v>
      </c>
      <c r="E506" t="s">
        <v>1370</v>
      </c>
      <c r="F506" s="99">
        <f>_xll.BDP(C506,$F$12)</f>
        <v>1177</v>
      </c>
      <c r="G506" s="99">
        <f>_xll.BDP(C506,$G$12)</f>
        <v>1177</v>
      </c>
      <c r="H506" s="100">
        <f t="shared" si="247"/>
        <v>0</v>
      </c>
      <c r="I506" s="101">
        <f t="shared" si="248"/>
        <v>0</v>
      </c>
      <c r="J506" s="102">
        <v>0</v>
      </c>
      <c r="K506" t="str">
        <f>CONCATENATE(D903,D506, " Curncy")</f>
        <v>EURGBp Curncy</v>
      </c>
      <c r="L506">
        <f>IF(D506 = D903,1,_xll.BDP(K506,$L$12))</f>
        <v>1</v>
      </c>
      <c r="M506" s="247">
        <f>IF(D506 = D903,1,_xll.BDP(K506,$M$12)*L506)</f>
        <v>0.86451999999999996</v>
      </c>
      <c r="N506" s="104">
        <f t="shared" si="249"/>
        <v>0</v>
      </c>
      <c r="O506" s="253">
        <f>N506 / Y903</f>
        <v>0</v>
      </c>
      <c r="P506" s="140">
        <f t="shared" si="250"/>
        <v>0</v>
      </c>
      <c r="Q506" s="255">
        <f>P506 / Y903*100</f>
        <v>0</v>
      </c>
      <c r="R506" s="106">
        <f t="shared" si="251"/>
        <v>0</v>
      </c>
      <c r="S506" s="255">
        <f t="shared" si="252"/>
        <v>0</v>
      </c>
      <c r="T506">
        <f t="shared" si="253"/>
        <v>0.01</v>
      </c>
      <c r="U506">
        <v>0</v>
      </c>
      <c r="V506">
        <v>1</v>
      </c>
      <c r="W506" s="105">
        <f t="shared" si="254"/>
        <v>0</v>
      </c>
      <c r="X506" s="105">
        <f t="shared" si="255"/>
        <v>0</v>
      </c>
      <c r="Y506" s="141"/>
      <c r="Z506" s="107">
        <f>_xll.BDH(C506,$Z$12,$D$1,$D$1)</f>
        <v>1186</v>
      </c>
      <c r="AA506" s="107">
        <f t="shared" si="256"/>
        <v>-9</v>
      </c>
      <c r="AB506" s="117">
        <f t="shared" si="257"/>
        <v>-0.75885328836424959</v>
      </c>
      <c r="AC506" s="109">
        <v>0</v>
      </c>
      <c r="AD506" s="110">
        <f>IF(D506 = D903,1,_xll.BDP(K506,$AD$12)*L506)</f>
        <v>0.85989000000000004</v>
      </c>
      <c r="AE506" s="259">
        <f>AA506*AC506*T506/AD506 / AF903</f>
        <v>0</v>
      </c>
      <c r="AF506" s="142"/>
      <c r="AG506" s="64"/>
      <c r="AH506" s="56"/>
    </row>
    <row r="507" spans="2:34" x14ac:dyDescent="0.2">
      <c r="B507">
        <v>10161</v>
      </c>
      <c r="C507" t="s">
        <v>950</v>
      </c>
      <c r="D507" t="str">
        <f>_xll.BDP(C507,$D$12)</f>
        <v>GBp</v>
      </c>
      <c r="E507" t="s">
        <v>1036</v>
      </c>
      <c r="F507" s="99">
        <f>_xll.BDP(C507,$F$12)</f>
        <v>12</v>
      </c>
      <c r="G507" s="99">
        <f>_xll.BDP(C507,$G$12)</f>
        <v>12</v>
      </c>
      <c r="H507" s="100">
        <f t="shared" si="247"/>
        <v>0</v>
      </c>
      <c r="I507" s="101">
        <f t="shared" si="248"/>
        <v>0</v>
      </c>
      <c r="J507" s="102">
        <v>0</v>
      </c>
      <c r="K507" t="str">
        <f>CONCATENATE(D903,D507, " Curncy")</f>
        <v>EURGBp Curncy</v>
      </c>
      <c r="L507">
        <f>IF(D507 = D903,1,_xll.BDP(K507,$L$12))</f>
        <v>1</v>
      </c>
      <c r="M507" s="247">
        <f>IF(D507 = D903,1,_xll.BDP(K507,$M$12)*L507)</f>
        <v>0.86451999999999996</v>
      </c>
      <c r="N507" s="104">
        <f t="shared" si="249"/>
        <v>0</v>
      </c>
      <c r="O507" s="253">
        <f>N507 / Y903</f>
        <v>0</v>
      </c>
      <c r="P507" s="140">
        <f t="shared" si="250"/>
        <v>0</v>
      </c>
      <c r="Q507" s="255">
        <f>P507 / Y903*100</f>
        <v>0</v>
      </c>
      <c r="R507" s="106">
        <f t="shared" si="251"/>
        <v>0</v>
      </c>
      <c r="S507" s="255">
        <f t="shared" si="252"/>
        <v>0</v>
      </c>
      <c r="T507">
        <f t="shared" si="253"/>
        <v>0.01</v>
      </c>
      <c r="U507">
        <v>0</v>
      </c>
      <c r="V507">
        <v>1</v>
      </c>
      <c r="W507" s="105">
        <f t="shared" si="254"/>
        <v>0</v>
      </c>
      <c r="X507" s="105">
        <f t="shared" si="255"/>
        <v>0</v>
      </c>
      <c r="Y507" s="65"/>
      <c r="Z507" s="107">
        <f>_xll.BDH(C507,$Z$12,$D$1,$D$1)</f>
        <v>12</v>
      </c>
      <c r="AA507" s="107">
        <f t="shared" si="256"/>
        <v>0</v>
      </c>
      <c r="AB507" s="117">
        <f t="shared" si="257"/>
        <v>0</v>
      </c>
      <c r="AC507" s="109">
        <v>0</v>
      </c>
      <c r="AD507" s="110">
        <f>IF(D507 = D903,1,_xll.BDP(K507,$AD$12)*L507)</f>
        <v>0.85989000000000004</v>
      </c>
      <c r="AE507" s="259">
        <f>AA507*AC507*T507/AD507 / AF903</f>
        <v>0</v>
      </c>
      <c r="AF507" s="68"/>
      <c r="AG507" s="64"/>
      <c r="AH507" s="56"/>
    </row>
    <row r="508" spans="2:34" x14ac:dyDescent="0.2">
      <c r="B508">
        <v>6268</v>
      </c>
      <c r="C508" t="s">
        <v>951</v>
      </c>
      <c r="D508" t="str">
        <f>_xll.BDP(C508,$D$12)</f>
        <v>GBp</v>
      </c>
      <c r="E508" t="s">
        <v>1037</v>
      </c>
      <c r="F508" s="99">
        <f>_xll.BDP(C508,$F$12)</f>
        <v>104.9</v>
      </c>
      <c r="G508" s="99">
        <f>_xll.BDP(C508,$G$12)</f>
        <v>102.7</v>
      </c>
      <c r="H508" s="100">
        <f t="shared" si="247"/>
        <v>-2.2000000000000028</v>
      </c>
      <c r="I508" s="101">
        <f t="shared" si="248"/>
        <v>-2.0972354623450933</v>
      </c>
      <c r="J508" s="102">
        <v>0</v>
      </c>
      <c r="K508" t="str">
        <f>CONCATENATE(D903,D508, " Curncy")</f>
        <v>EURGBp Curncy</v>
      </c>
      <c r="L508">
        <f>IF(D508 = D903,1,_xll.BDP(K508,$L$12))</f>
        <v>1</v>
      </c>
      <c r="M508" s="247">
        <f>IF(D508 = D903,1,_xll.BDP(K508,$M$12)*L508)</f>
        <v>0.86451999999999996</v>
      </c>
      <c r="N508" s="104">
        <f t="shared" si="249"/>
        <v>0</v>
      </c>
      <c r="O508" s="253">
        <f>N508 / Y903</f>
        <v>0</v>
      </c>
      <c r="P508" s="140">
        <f t="shared" si="250"/>
        <v>0</v>
      </c>
      <c r="Q508" s="255">
        <f>P508 / Y903*100</f>
        <v>0</v>
      </c>
      <c r="R508" s="106">
        <f t="shared" si="251"/>
        <v>0</v>
      </c>
      <c r="S508" s="255">
        <f t="shared" si="252"/>
        <v>0</v>
      </c>
      <c r="T508">
        <f t="shared" si="253"/>
        <v>0.01</v>
      </c>
      <c r="U508">
        <v>0</v>
      </c>
      <c r="V508">
        <v>1</v>
      </c>
      <c r="W508" s="105">
        <f t="shared" si="254"/>
        <v>0</v>
      </c>
      <c r="X508" s="105">
        <f t="shared" si="255"/>
        <v>0</v>
      </c>
      <c r="Y508" s="65"/>
      <c r="Z508" s="107">
        <f>_xll.BDH(C508,$Z$12,$D$1,$D$1)</f>
        <v>103.4</v>
      </c>
      <c r="AA508" s="107">
        <f t="shared" si="256"/>
        <v>1.5</v>
      </c>
      <c r="AB508" s="117">
        <f t="shared" si="257"/>
        <v>1.4506769825918762</v>
      </c>
      <c r="AC508" s="109">
        <v>0</v>
      </c>
      <c r="AD508" s="110">
        <f>IF(D508 = D903,1,_xll.BDP(K508,$AD$12)*L508)</f>
        <v>0.85989000000000004</v>
      </c>
      <c r="AE508" s="259">
        <f>AA508*AC508*T508/AD508 / AF903</f>
        <v>0</v>
      </c>
      <c r="AF508" s="68"/>
      <c r="AG508" s="64"/>
      <c r="AH508" s="56"/>
    </row>
    <row r="509" spans="2:34" x14ac:dyDescent="0.2">
      <c r="B509">
        <v>6332</v>
      </c>
      <c r="C509" t="s">
        <v>1139</v>
      </c>
      <c r="D509" t="str">
        <f>_xll.BDP(C509,$D$12)</f>
        <v>GBp</v>
      </c>
      <c r="E509" t="s">
        <v>1140</v>
      </c>
      <c r="F509" s="99">
        <f>_xll.BDP(C509,$F$12)</f>
        <v>895.4</v>
      </c>
      <c r="G509" s="99">
        <f>_xll.BDP(C509,$G$12)</f>
        <v>887.2</v>
      </c>
      <c r="H509" s="100">
        <f t="shared" si="247"/>
        <v>-8.1999999999999318</v>
      </c>
      <c r="I509" s="101">
        <f t="shared" si="248"/>
        <v>-0.91579182488272637</v>
      </c>
      <c r="J509" s="102">
        <v>0</v>
      </c>
      <c r="K509" t="str">
        <f>CONCATENATE(D903,D509, " Curncy")</f>
        <v>EURGBp Curncy</v>
      </c>
      <c r="L509">
        <f>IF(D509 = D903,1,_xll.BDP(K509,$L$12))</f>
        <v>1</v>
      </c>
      <c r="M509" s="247">
        <f>IF(D509 = D903,1,_xll.BDP(K509,$M$12)*L509)</f>
        <v>0.86451999999999996</v>
      </c>
      <c r="N509" s="104">
        <f t="shared" si="249"/>
        <v>0</v>
      </c>
      <c r="O509" s="253">
        <f>N509 / Y903</f>
        <v>0</v>
      </c>
      <c r="P509" s="140">
        <f t="shared" si="250"/>
        <v>0</v>
      </c>
      <c r="Q509" s="255">
        <f>P509 / Y903*100</f>
        <v>0</v>
      </c>
      <c r="R509" s="106">
        <f t="shared" si="251"/>
        <v>0</v>
      </c>
      <c r="S509" s="255">
        <f t="shared" si="252"/>
        <v>0</v>
      </c>
      <c r="T509">
        <f t="shared" si="253"/>
        <v>0.01</v>
      </c>
      <c r="U509">
        <v>0</v>
      </c>
      <c r="V509">
        <v>1</v>
      </c>
      <c r="W509" s="105">
        <f t="shared" si="254"/>
        <v>0</v>
      </c>
      <c r="X509" s="105">
        <f t="shared" si="255"/>
        <v>0</v>
      </c>
      <c r="Z509" s="107">
        <f>_xll.BDH(C509,$Z$12,$D$1,$D$1)</f>
        <v>899.6</v>
      </c>
      <c r="AA509" s="107">
        <f t="shared" si="256"/>
        <v>-4.2000000000000455</v>
      </c>
      <c r="AB509" s="117">
        <f t="shared" si="257"/>
        <v>-0.46687416629613671</v>
      </c>
      <c r="AC509" s="109">
        <v>0</v>
      </c>
      <c r="AD509" s="110">
        <f>IF(D509 = D903,1,_xll.BDP(K509,$AD$12)*L509)</f>
        <v>0.85989000000000004</v>
      </c>
      <c r="AE509" s="259">
        <f>AA509*AC509*T509/AD509 / AF903</f>
        <v>0</v>
      </c>
      <c r="AF509" s="111"/>
      <c r="AG509" s="64"/>
      <c r="AH509" s="56"/>
    </row>
    <row r="510" spans="2:34" x14ac:dyDescent="0.2">
      <c r="B510">
        <v>3421</v>
      </c>
      <c r="C510" t="s">
        <v>952</v>
      </c>
      <c r="D510" t="str">
        <f>_xll.BDP(C510,$D$12)</f>
        <v>GBp</v>
      </c>
      <c r="E510" t="s">
        <v>1038</v>
      </c>
      <c r="F510" s="99">
        <f>_xll.BDP(C510,$F$12)</f>
        <v>1392.4</v>
      </c>
      <c r="G510" s="99">
        <f>_xll.BDP(C510,$G$12)</f>
        <v>1393.2</v>
      </c>
      <c r="H510" s="100">
        <f t="shared" ref="H510:H541" si="258">IF(OR(OR(G510="#N/A N/A",G510="#N/A Real Time"),OR(F510="#N/A N/A",F510="#N/A Real Time")),0,  G510 - F510)</f>
        <v>0.79999999999995453</v>
      </c>
      <c r="I510" s="101">
        <f t="shared" ref="I510:I541" si="259">IF(OR(F510=0,F510="#N/A N/A"),0,H510 / F510*100)</f>
        <v>5.7454754380921749E-2</v>
      </c>
      <c r="J510" s="102">
        <v>0</v>
      </c>
      <c r="K510" t="str">
        <f>CONCATENATE(D903,D510, " Curncy")</f>
        <v>EURGBp Curncy</v>
      </c>
      <c r="L510">
        <f>IF(D510 = D903,1,_xll.BDP(K510,$L$12))</f>
        <v>1</v>
      </c>
      <c r="M510" s="247">
        <f>IF(D510 = D903,1,_xll.BDP(K510,$M$12)*L510)</f>
        <v>0.86451999999999996</v>
      </c>
      <c r="N510" s="104">
        <f t="shared" ref="N510:N541" si="260">H510*J510*T510/M510</f>
        <v>0</v>
      </c>
      <c r="O510" s="253">
        <f>N510 / Y903</f>
        <v>0</v>
      </c>
      <c r="P510" s="140">
        <f t="shared" ref="P510:P541" si="261">IF(OR(OR(J510=0,G510 = "#N/A N/A"),G510="#N/A Real Time"),0,G510*J510*T510/M510)</f>
        <v>0</v>
      </c>
      <c r="Q510" s="255">
        <f>P510 / Y903*100</f>
        <v>0</v>
      </c>
      <c r="R510" s="106">
        <f t="shared" ref="R510:R541" si="262">IF(Q510&lt;0,Q510,0)</f>
        <v>0</v>
      </c>
      <c r="S510" s="255">
        <f t="shared" ref="S510:S541" si="263">IF(Q510&gt;0,Q510,0)</f>
        <v>0</v>
      </c>
      <c r="T510">
        <f t="shared" ref="T510:T541" si="264">IF(EXACT(D510,UPPER(D510)),1,0.01)/V510</f>
        <v>0.01</v>
      </c>
      <c r="U510">
        <v>0</v>
      </c>
      <c r="V510">
        <v>1</v>
      </c>
      <c r="W510" s="105">
        <f t="shared" ref="W510:W541" si="265">IF(AND(Q510&lt;0,O510&gt;0),O510,0)</f>
        <v>0</v>
      </c>
      <c r="X510" s="105">
        <f t="shared" ref="X510:X541" si="266">IF(AND(Q510&gt;0,O510&gt;0),O510,0)</f>
        <v>0</v>
      </c>
      <c r="Y510" s="65"/>
      <c r="Z510" s="107">
        <f>_xll.BDH(C510,$Z$12,$D$1,$D$1)</f>
        <v>1380</v>
      </c>
      <c r="AA510" s="107">
        <f t="shared" ref="AA510:AA541" si="267">IF(OR(OR(F510="#N/A N/A",F510="#N/A Real Time"),OR(Z510="#N/A N/A",Z510="#N/A Real Time")),0,  F510 - Z510)</f>
        <v>12.400000000000091</v>
      </c>
      <c r="AB510" s="117">
        <f t="shared" ref="AB510:AB541" si="268">IF(OR(Z510=0,Z510="#N/A N/A"),0,AA510 / Z510*100)</f>
        <v>0.8985507246376877</v>
      </c>
      <c r="AC510" s="109">
        <v>0</v>
      </c>
      <c r="AD510" s="110">
        <f>IF(D510 = D903,1,_xll.BDP(K510,$AD$12)*L510)</f>
        <v>0.85989000000000004</v>
      </c>
      <c r="AE510" s="259">
        <f>AA510*AC510*T510/AD510 / AF903</f>
        <v>0</v>
      </c>
      <c r="AF510" s="68"/>
      <c r="AG510" s="64"/>
      <c r="AH510" s="56"/>
    </row>
    <row r="511" spans="2:34" x14ac:dyDescent="0.2">
      <c r="B511">
        <v>8620</v>
      </c>
      <c r="C511" t="s">
        <v>953</v>
      </c>
      <c r="D511" t="str">
        <f>_xll.BDP(C511,$D$12)</f>
        <v>GBp</v>
      </c>
      <c r="E511" t="s">
        <v>1554</v>
      </c>
      <c r="F511" s="99">
        <f>_xll.BDP(C511,$F$12)</f>
        <v>533.79999999999995</v>
      </c>
      <c r="G511" s="99">
        <f>_xll.BDP(C511,$G$12)</f>
        <v>536.70000000000005</v>
      </c>
      <c r="H511" s="100">
        <f t="shared" si="258"/>
        <v>2.9000000000000909</v>
      </c>
      <c r="I511" s="101">
        <f t="shared" si="259"/>
        <v>0.54327463469465931</v>
      </c>
      <c r="J511" s="102">
        <v>0</v>
      </c>
      <c r="K511" t="str">
        <f>CONCATENATE(D903,D511, " Curncy")</f>
        <v>EURGBp Curncy</v>
      </c>
      <c r="L511">
        <f>IF(D511 = D903,1,_xll.BDP(K511,$L$12))</f>
        <v>1</v>
      </c>
      <c r="M511" s="247">
        <f>IF(D511 = D903,1,_xll.BDP(K511,$M$12)*L511)</f>
        <v>0.86451999999999996</v>
      </c>
      <c r="N511" s="104">
        <f t="shared" si="260"/>
        <v>0</v>
      </c>
      <c r="O511" s="253">
        <f>N511 / Y903</f>
        <v>0</v>
      </c>
      <c r="P511" s="140">
        <f t="shared" si="261"/>
        <v>0</v>
      </c>
      <c r="Q511" s="255">
        <f>P511 / Y903*100</f>
        <v>0</v>
      </c>
      <c r="R511" s="106">
        <f t="shared" si="262"/>
        <v>0</v>
      </c>
      <c r="S511" s="255">
        <f t="shared" si="263"/>
        <v>0</v>
      </c>
      <c r="T511">
        <f t="shared" si="264"/>
        <v>0.01</v>
      </c>
      <c r="U511">
        <v>0</v>
      </c>
      <c r="V511">
        <v>1</v>
      </c>
      <c r="W511" s="105">
        <f t="shared" si="265"/>
        <v>0</v>
      </c>
      <c r="X511" s="105">
        <f t="shared" si="266"/>
        <v>0</v>
      </c>
      <c r="Y511" s="65"/>
      <c r="Z511" s="107">
        <f>_xll.BDH(C511,$Z$12,$D$1,$D$1)</f>
        <v>536</v>
      </c>
      <c r="AA511" s="107">
        <f t="shared" si="267"/>
        <v>-2.2000000000000455</v>
      </c>
      <c r="AB511" s="117">
        <f t="shared" si="268"/>
        <v>-0.41044776119403836</v>
      </c>
      <c r="AC511" s="109">
        <v>0</v>
      </c>
      <c r="AD511" s="110">
        <f>IF(D511 = D903,1,_xll.BDP(K511,$AD$12)*L511)</f>
        <v>0.85989000000000004</v>
      </c>
      <c r="AE511" s="259">
        <f>AA511*AC511*T511/AD511 / AF903</f>
        <v>0</v>
      </c>
      <c r="AF511" s="68"/>
      <c r="AG511" s="64"/>
      <c r="AH511" s="56"/>
    </row>
    <row r="512" spans="2:34" x14ac:dyDescent="0.2">
      <c r="B512">
        <v>6295</v>
      </c>
      <c r="C512" t="s">
        <v>954</v>
      </c>
      <c r="D512" t="str">
        <f>_xll.BDP(C512,$D$12)</f>
        <v>USD</v>
      </c>
      <c r="E512" t="s">
        <v>1039</v>
      </c>
      <c r="F512" s="99">
        <f>_xll.BDP(C512,$F$12)</f>
        <v>162.13499999999999</v>
      </c>
      <c r="G512" s="99">
        <f>_xll.BDP(C512,$G$12)</f>
        <v>162.06</v>
      </c>
      <c r="H512" s="100">
        <f t="shared" si="258"/>
        <v>-7.4999999999988631E-2</v>
      </c>
      <c r="I512" s="101">
        <f t="shared" si="259"/>
        <v>-4.625774817281194E-2</v>
      </c>
      <c r="J512" s="102">
        <v>0</v>
      </c>
      <c r="K512" t="str">
        <f>CONCATENATE(D903,D512, " Curncy")</f>
        <v>EURUSD Curncy</v>
      </c>
      <c r="L512">
        <f>IF(D512 = D903,1,_xll.BDP(K512,$L$12))</f>
        <v>1</v>
      </c>
      <c r="M512" s="247">
        <f>IF(D512 = D903,1,_xll.BDP(K512,$M$12)*L512)</f>
        <v>1.0417000000000001</v>
      </c>
      <c r="N512" s="104">
        <f t="shared" si="260"/>
        <v>0</v>
      </c>
      <c r="O512" s="253">
        <f>N512 / Y903</f>
        <v>0</v>
      </c>
      <c r="P512" s="140">
        <f t="shared" si="261"/>
        <v>0</v>
      </c>
      <c r="Q512" s="255">
        <f>P512 / Y903*100</f>
        <v>0</v>
      </c>
      <c r="R512" s="106">
        <f t="shared" si="262"/>
        <v>0</v>
      </c>
      <c r="S512" s="255">
        <f t="shared" si="263"/>
        <v>0</v>
      </c>
      <c r="T512">
        <f t="shared" si="264"/>
        <v>1</v>
      </c>
      <c r="U512">
        <v>0</v>
      </c>
      <c r="V512">
        <v>1</v>
      </c>
      <c r="W512" s="105">
        <f t="shared" si="265"/>
        <v>0</v>
      </c>
      <c r="X512" s="105">
        <f t="shared" si="266"/>
        <v>0</v>
      </c>
      <c r="Y512" s="65"/>
      <c r="Z512" s="107">
        <f>_xll.BDH(C512,$Z$12,$D$1,$D$1)</f>
        <v>162.79499999999999</v>
      </c>
      <c r="AA512" s="107">
        <f t="shared" si="267"/>
        <v>-0.65999999999999659</v>
      </c>
      <c r="AB512" s="117">
        <f t="shared" si="268"/>
        <v>-0.40541785681378217</v>
      </c>
      <c r="AC512" s="109">
        <v>0</v>
      </c>
      <c r="AD512" s="110">
        <f>IF(D512 = D903,1,_xll.BDP(K512,$AD$12)*L512)</f>
        <v>1.0395000000000001</v>
      </c>
      <c r="AE512" s="259">
        <f>AA512*AC512*T512/AD512 / AF903</f>
        <v>0</v>
      </c>
      <c r="AF512" s="68"/>
      <c r="AG512" s="64"/>
      <c r="AH512" s="56"/>
    </row>
    <row r="513" spans="2:34" x14ac:dyDescent="0.2">
      <c r="B513">
        <v>10555</v>
      </c>
      <c r="C513" t="s">
        <v>86</v>
      </c>
      <c r="D513" t="str">
        <f>_xll.BDP(C513,$D$12)</f>
        <v>GBp</v>
      </c>
      <c r="E513" t="s">
        <v>374</v>
      </c>
      <c r="F513" s="99">
        <f>_xll.BDP(C513,$F$12)</f>
        <v>70.900000000000006</v>
      </c>
      <c r="G513" s="99">
        <f>_xll.BDP(C513,$G$12)</f>
        <v>70.45</v>
      </c>
      <c r="H513" s="100">
        <f t="shared" si="258"/>
        <v>-0.45000000000000284</v>
      </c>
      <c r="I513" s="101">
        <f t="shared" si="259"/>
        <v>-0.63469675599436226</v>
      </c>
      <c r="J513" s="102">
        <v>0</v>
      </c>
      <c r="K513" t="str">
        <f>CONCATENATE(D903,D513, " Curncy")</f>
        <v>EURGBp Curncy</v>
      </c>
      <c r="L513">
        <f>IF(D513 = D903,1,_xll.BDP(K513,$L$12))</f>
        <v>1</v>
      </c>
      <c r="M513" s="247">
        <f>IF(D513 = D903,1,_xll.BDP(K513,$M$12)*L513)</f>
        <v>0.86451999999999996</v>
      </c>
      <c r="N513" s="104">
        <f t="shared" si="260"/>
        <v>0</v>
      </c>
      <c r="O513" s="253">
        <f>N513 / Y903</f>
        <v>0</v>
      </c>
      <c r="P513" s="140">
        <f t="shared" si="261"/>
        <v>0</v>
      </c>
      <c r="Q513" s="255">
        <f>P513 / Y903*100</f>
        <v>0</v>
      </c>
      <c r="R513" s="106">
        <f t="shared" si="262"/>
        <v>0</v>
      </c>
      <c r="S513" s="255">
        <f t="shared" si="263"/>
        <v>0</v>
      </c>
      <c r="T513">
        <f t="shared" si="264"/>
        <v>0.01</v>
      </c>
      <c r="U513">
        <v>0</v>
      </c>
      <c r="V513">
        <v>1</v>
      </c>
      <c r="W513" s="105">
        <f t="shared" si="265"/>
        <v>0</v>
      </c>
      <c r="X513" s="105">
        <f t="shared" si="266"/>
        <v>0</v>
      </c>
      <c r="Y513" s="65"/>
      <c r="Z513" s="107">
        <f>_xll.BDH(C513,$Z$12,$D$1,$D$1)</f>
        <v>71.8</v>
      </c>
      <c r="AA513" s="107">
        <f t="shared" si="267"/>
        <v>-0.89999999999999147</v>
      </c>
      <c r="AB513" s="117">
        <f t="shared" si="268"/>
        <v>-1.253481894150406</v>
      </c>
      <c r="AC513" s="109">
        <v>0</v>
      </c>
      <c r="AD513" s="110">
        <f>IF(D513 = D903,1,_xll.BDP(K513,$AD$12)*L513)</f>
        <v>0.85989000000000004</v>
      </c>
      <c r="AE513" s="259">
        <f>AA513*AC513*T513/AD513 / AF903</f>
        <v>0</v>
      </c>
      <c r="AF513" s="68"/>
      <c r="AG513" s="64"/>
      <c r="AH513" s="56"/>
    </row>
    <row r="514" spans="2:34" x14ac:dyDescent="0.2">
      <c r="B514">
        <v>10243</v>
      </c>
      <c r="C514" t="s">
        <v>1593</v>
      </c>
      <c r="D514" t="str">
        <f>_xll.BDP(C514,$D$12)</f>
        <v>GBp</v>
      </c>
      <c r="E514" t="s">
        <v>1594</v>
      </c>
      <c r="F514" s="99">
        <f>_xll.BDP(C514,$F$12)</f>
        <v>212.6</v>
      </c>
      <c r="G514" s="99">
        <f>_xll.BDP(C514,$G$12)</f>
        <v>200.8</v>
      </c>
      <c r="H514" s="100">
        <f t="shared" si="258"/>
        <v>-11.799999999999983</v>
      </c>
      <c r="I514" s="101">
        <f t="shared" si="259"/>
        <v>-5.5503292568203122</v>
      </c>
      <c r="J514" s="102">
        <v>0</v>
      </c>
      <c r="K514" t="str">
        <f>CONCATENATE(D903,D514, " Curncy")</f>
        <v>EURGBp Curncy</v>
      </c>
      <c r="L514">
        <f>IF(D514 = D903,1,_xll.BDP(K514,$L$12))</f>
        <v>1</v>
      </c>
      <c r="M514" s="247">
        <f>IF(D514 = D903,1,_xll.BDP(K514,$M$12)*L514)</f>
        <v>0.86451999999999996</v>
      </c>
      <c r="N514" s="104">
        <f t="shared" si="260"/>
        <v>0</v>
      </c>
      <c r="O514" s="253">
        <f>N514 / Y903</f>
        <v>0</v>
      </c>
      <c r="P514" s="140">
        <f t="shared" si="261"/>
        <v>0</v>
      </c>
      <c r="Q514" s="255">
        <f>P514 / Y903*100</f>
        <v>0</v>
      </c>
      <c r="R514" s="106">
        <f t="shared" si="262"/>
        <v>0</v>
      </c>
      <c r="S514" s="255">
        <f t="shared" si="263"/>
        <v>0</v>
      </c>
      <c r="T514">
        <f t="shared" si="264"/>
        <v>0.01</v>
      </c>
      <c r="U514">
        <v>0</v>
      </c>
      <c r="V514">
        <v>1</v>
      </c>
      <c r="W514" s="105">
        <f t="shared" si="265"/>
        <v>0</v>
      </c>
      <c r="X514" s="105">
        <f t="shared" si="266"/>
        <v>0</v>
      </c>
      <c r="Y514" s="141"/>
      <c r="Z514" s="107">
        <f>_xll.BDH(C514,$Z$12,$D$1,$D$1)</f>
        <v>211</v>
      </c>
      <c r="AA514" s="107">
        <f t="shared" si="267"/>
        <v>1.5999999999999943</v>
      </c>
      <c r="AB514" s="117">
        <f t="shared" si="268"/>
        <v>0.75829383886255652</v>
      </c>
      <c r="AC514" s="109">
        <v>0</v>
      </c>
      <c r="AD514" s="110">
        <f>IF(D514 = D903,1,_xll.BDP(K514,$AD$12)*L514)</f>
        <v>0.85989000000000004</v>
      </c>
      <c r="AE514" s="259">
        <f>AA514*AC514*T514/AD514 / AF903</f>
        <v>0</v>
      </c>
      <c r="AF514" s="142"/>
      <c r="AG514" s="64"/>
      <c r="AH514" s="56"/>
    </row>
    <row r="515" spans="2:34" x14ac:dyDescent="0.2">
      <c r="B515">
        <v>22845</v>
      </c>
      <c r="C515" t="s">
        <v>1555</v>
      </c>
      <c r="D515" t="str">
        <f>_xll.BDP(C515,$D$12)</f>
        <v>GBp</v>
      </c>
      <c r="E515" t="s">
        <v>1576</v>
      </c>
      <c r="F515" s="99">
        <f>_xll.BDP(C515,$F$12)</f>
        <v>1406.5</v>
      </c>
      <c r="G515" s="99">
        <f>_xll.BDP(C515,$G$12)</f>
        <v>1383</v>
      </c>
      <c r="H515" s="100">
        <f t="shared" si="258"/>
        <v>-23.5</v>
      </c>
      <c r="I515" s="101">
        <f t="shared" si="259"/>
        <v>-1.6708140774973339</v>
      </c>
      <c r="J515" s="102">
        <v>0</v>
      </c>
      <c r="K515" t="str">
        <f>CONCATENATE(D903,D515, " Curncy")</f>
        <v>EURGBp Curncy</v>
      </c>
      <c r="L515">
        <f>IF(D515 = D903,1,_xll.BDP(K515,$L$12))</f>
        <v>1</v>
      </c>
      <c r="M515" s="247">
        <f>IF(D515 = D903,1,_xll.BDP(K515,$M$12)*L515)</f>
        <v>0.86451999999999996</v>
      </c>
      <c r="N515" s="104">
        <f t="shared" si="260"/>
        <v>0</v>
      </c>
      <c r="O515" s="253">
        <f>N515 / Y903</f>
        <v>0</v>
      </c>
      <c r="P515" s="140">
        <f t="shared" si="261"/>
        <v>0</v>
      </c>
      <c r="Q515" s="255">
        <f>P515 / Y903*100</f>
        <v>0</v>
      </c>
      <c r="R515" s="106">
        <f t="shared" si="262"/>
        <v>0</v>
      </c>
      <c r="S515" s="255">
        <f t="shared" si="263"/>
        <v>0</v>
      </c>
      <c r="T515">
        <f t="shared" si="264"/>
        <v>0.01</v>
      </c>
      <c r="U515">
        <v>0</v>
      </c>
      <c r="V515">
        <v>1</v>
      </c>
      <c r="W515" s="105">
        <f t="shared" si="265"/>
        <v>0</v>
      </c>
      <c r="X515" s="105">
        <f t="shared" si="266"/>
        <v>0</v>
      </c>
      <c r="Z515" s="107">
        <f>_xll.BDH(C515,$Z$12,$D$1,$D$1)</f>
        <v>1408.5</v>
      </c>
      <c r="AA515" s="107">
        <f t="shared" si="267"/>
        <v>-2</v>
      </c>
      <c r="AB515" s="117">
        <f t="shared" si="268"/>
        <v>-0.14199503017394391</v>
      </c>
      <c r="AC515" s="109">
        <v>0</v>
      </c>
      <c r="AD515" s="110">
        <f>IF(D515 = D903,1,_xll.BDP(K515,$AD$12)*L515)</f>
        <v>0.85989000000000004</v>
      </c>
      <c r="AE515" s="259">
        <f>AA515*AC515*T515/AD515 / AF903</f>
        <v>0</v>
      </c>
      <c r="AF515" s="111"/>
      <c r="AG515" s="64"/>
      <c r="AH515" s="56"/>
    </row>
    <row r="516" spans="2:34" x14ac:dyDescent="0.2">
      <c r="B516">
        <v>3257</v>
      </c>
      <c r="C516" t="s">
        <v>1141</v>
      </c>
      <c r="D516" t="str">
        <f>_xll.BDP(C516,$D$12)</f>
        <v>GBp</v>
      </c>
      <c r="E516" t="s">
        <v>1142</v>
      </c>
      <c r="F516" s="99">
        <f>_xll.BDP(C516,$F$12)</f>
        <v>24.95</v>
      </c>
      <c r="G516" s="99">
        <f>_xll.BDP(C516,$G$12)</f>
        <v>24.92</v>
      </c>
      <c r="H516" s="100">
        <f t="shared" si="258"/>
        <v>-2.9999999999997584E-2</v>
      </c>
      <c r="I516" s="101">
        <f t="shared" si="259"/>
        <v>-0.12024048096191417</v>
      </c>
      <c r="J516" s="102">
        <v>0</v>
      </c>
      <c r="K516" t="str">
        <f>CONCATENATE(D903,D516, " Curncy")</f>
        <v>EURGBp Curncy</v>
      </c>
      <c r="L516">
        <f>IF(D516 = D903,1,_xll.BDP(K516,$L$12))</f>
        <v>1</v>
      </c>
      <c r="M516" s="247">
        <f>IF(D516 = D903,1,_xll.BDP(K516,$M$12)*L516)</f>
        <v>0.86451999999999996</v>
      </c>
      <c r="N516" s="104">
        <f t="shared" si="260"/>
        <v>0</v>
      </c>
      <c r="O516" s="253">
        <f>N516 / Y903</f>
        <v>0</v>
      </c>
      <c r="P516" s="140">
        <f t="shared" si="261"/>
        <v>0</v>
      </c>
      <c r="Q516" s="255">
        <f>P516 / Y903*100</f>
        <v>0</v>
      </c>
      <c r="R516" s="106">
        <f t="shared" si="262"/>
        <v>0</v>
      </c>
      <c r="S516" s="255">
        <f t="shared" si="263"/>
        <v>0</v>
      </c>
      <c r="T516">
        <f t="shared" si="264"/>
        <v>0.01</v>
      </c>
      <c r="U516">
        <v>0</v>
      </c>
      <c r="V516">
        <v>1</v>
      </c>
      <c r="W516" s="105">
        <f t="shared" si="265"/>
        <v>0</v>
      </c>
      <c r="X516" s="105">
        <f t="shared" si="266"/>
        <v>0</v>
      </c>
      <c r="Z516" s="107">
        <f>_xll.BDH(C516,$Z$12,$D$1,$D$1)</f>
        <v>25.42</v>
      </c>
      <c r="AA516" s="107">
        <f t="shared" si="267"/>
        <v>-0.47000000000000242</v>
      </c>
      <c r="AB516" s="117">
        <f t="shared" si="268"/>
        <v>-1.8489378442171613</v>
      </c>
      <c r="AC516" s="109">
        <v>0</v>
      </c>
      <c r="AD516" s="110">
        <f>IF(D516 = D903,1,_xll.BDP(K516,$AD$12)*L516)</f>
        <v>0.85989000000000004</v>
      </c>
      <c r="AE516" s="259">
        <f>AA516*AC516*T516/AD516 / AF903</f>
        <v>0</v>
      </c>
      <c r="AF516" s="111"/>
      <c r="AG516" s="64"/>
      <c r="AH516" s="56"/>
    </row>
    <row r="517" spans="2:34" ht="12" customHeight="1" x14ac:dyDescent="0.2">
      <c r="B517">
        <v>3427</v>
      </c>
      <c r="C517" t="s">
        <v>955</v>
      </c>
      <c r="D517" t="str">
        <f>_xll.BDP(C517,$D$12)</f>
        <v>GBp</v>
      </c>
      <c r="E517" t="s">
        <v>1040</v>
      </c>
      <c r="F517" s="99">
        <f>_xll.BDP(C517,$F$12)</f>
        <v>355</v>
      </c>
      <c r="G517" s="99">
        <f>_xll.BDP(C517,$G$12)</f>
        <v>355</v>
      </c>
      <c r="H517" s="100">
        <f t="shared" si="258"/>
        <v>0</v>
      </c>
      <c r="I517" s="101">
        <f t="shared" si="259"/>
        <v>0</v>
      </c>
      <c r="J517" s="102">
        <v>0</v>
      </c>
      <c r="K517" t="str">
        <f>CONCATENATE(D903,D517, " Curncy")</f>
        <v>EURGBp Curncy</v>
      </c>
      <c r="L517">
        <f>IF(D517 = D903,1,_xll.BDP(K517,$L$12))</f>
        <v>1</v>
      </c>
      <c r="M517" s="247">
        <f>IF(D517 = D903,1,_xll.BDP(K517,$M$12)*L517)</f>
        <v>0.86451999999999996</v>
      </c>
      <c r="N517" s="104">
        <f t="shared" si="260"/>
        <v>0</v>
      </c>
      <c r="O517" s="253">
        <f>N517 / Y903</f>
        <v>0</v>
      </c>
      <c r="P517" s="140">
        <f t="shared" si="261"/>
        <v>0</v>
      </c>
      <c r="Q517" s="255">
        <f>P517 / Y903*100</f>
        <v>0</v>
      </c>
      <c r="R517" s="106">
        <f t="shared" si="262"/>
        <v>0</v>
      </c>
      <c r="S517" s="255">
        <f t="shared" si="263"/>
        <v>0</v>
      </c>
      <c r="T517">
        <f t="shared" si="264"/>
        <v>0.01</v>
      </c>
      <c r="U517">
        <v>0</v>
      </c>
      <c r="V517">
        <v>1</v>
      </c>
      <c r="W517" s="105">
        <f t="shared" si="265"/>
        <v>0</v>
      </c>
      <c r="X517" s="105">
        <f t="shared" si="266"/>
        <v>0</v>
      </c>
      <c r="Y517" s="65"/>
      <c r="Z517" s="107">
        <f>_xll.BDH(C517,$Z$12,$D$1,$D$1)</f>
        <v>355</v>
      </c>
      <c r="AA517" s="107">
        <f t="shared" si="267"/>
        <v>0</v>
      </c>
      <c r="AB517" s="117">
        <f t="shared" si="268"/>
        <v>0</v>
      </c>
      <c r="AC517" s="109">
        <v>0</v>
      </c>
      <c r="AD517" s="110">
        <f>IF(D517 = D903,1,_xll.BDP(K517,$AD$12)*L517)</f>
        <v>0.85989000000000004</v>
      </c>
      <c r="AE517" s="259">
        <f>AA517*AC517*T517/AD517 / AF903</f>
        <v>0</v>
      </c>
      <c r="AF517" s="68"/>
      <c r="AG517" s="64"/>
      <c r="AH517" s="56"/>
    </row>
    <row r="518" spans="2:34" x14ac:dyDescent="0.2">
      <c r="B518">
        <v>12320</v>
      </c>
      <c r="C518" t="s">
        <v>956</v>
      </c>
      <c r="D518" t="str">
        <f>_xll.BDP(C518,$D$12)</f>
        <v>GBp</v>
      </c>
      <c r="E518" t="s">
        <v>1041</v>
      </c>
      <c r="F518" s="99">
        <f>_xll.BDP(C518,$F$12)</f>
        <v>120.8</v>
      </c>
      <c r="G518" s="99">
        <f>_xll.BDP(C518,$G$12)</f>
        <v>120</v>
      </c>
      <c r="H518" s="100">
        <f t="shared" si="258"/>
        <v>-0.79999999999999716</v>
      </c>
      <c r="I518" s="101">
        <f t="shared" si="259"/>
        <v>-0.66225165562913668</v>
      </c>
      <c r="J518" s="102">
        <v>0</v>
      </c>
      <c r="K518" t="str">
        <f>CONCATENATE(D903,D518, " Curncy")</f>
        <v>EURGBp Curncy</v>
      </c>
      <c r="L518">
        <f>IF(D518 = D903,1,_xll.BDP(K518,$L$12))</f>
        <v>1</v>
      </c>
      <c r="M518" s="247">
        <f>IF(D518 = D903,1,_xll.BDP(K518,$M$12)*L518)</f>
        <v>0.86451999999999996</v>
      </c>
      <c r="N518" s="104">
        <f t="shared" si="260"/>
        <v>0</v>
      </c>
      <c r="O518" s="253">
        <f>N518 / Y903</f>
        <v>0</v>
      </c>
      <c r="P518" s="140">
        <f t="shared" si="261"/>
        <v>0</v>
      </c>
      <c r="Q518" s="255">
        <f>P518 / Y903*100</f>
        <v>0</v>
      </c>
      <c r="R518" s="106">
        <f t="shared" si="262"/>
        <v>0</v>
      </c>
      <c r="S518" s="255">
        <f t="shared" si="263"/>
        <v>0</v>
      </c>
      <c r="T518">
        <f t="shared" si="264"/>
        <v>0.01</v>
      </c>
      <c r="U518">
        <v>0</v>
      </c>
      <c r="V518">
        <v>1</v>
      </c>
      <c r="W518" s="105">
        <f t="shared" si="265"/>
        <v>0</v>
      </c>
      <c r="X518" s="105">
        <f t="shared" si="266"/>
        <v>0</v>
      </c>
      <c r="Y518" s="65"/>
      <c r="Z518" s="107">
        <f>_xll.BDH(C518,$Z$12,$D$1,$D$1)</f>
        <v>120.1</v>
      </c>
      <c r="AA518" s="107">
        <f t="shared" si="267"/>
        <v>0.70000000000000284</v>
      </c>
      <c r="AB518" s="117">
        <f t="shared" si="268"/>
        <v>0.58284762697752113</v>
      </c>
      <c r="AC518" s="109">
        <v>0</v>
      </c>
      <c r="AD518" s="110">
        <f>IF(D518 = D903,1,_xll.BDP(K518,$AD$12)*L518)</f>
        <v>0.85989000000000004</v>
      </c>
      <c r="AE518" s="259">
        <f>AA518*AC518*T518/AD518 / AF903</f>
        <v>0</v>
      </c>
      <c r="AF518" s="68"/>
      <c r="AG518" s="64"/>
      <c r="AH518" s="56"/>
    </row>
    <row r="519" spans="2:34" ht="12" customHeight="1" x14ac:dyDescent="0.2">
      <c r="B519">
        <v>31716</v>
      </c>
      <c r="C519" t="s">
        <v>1768</v>
      </c>
      <c r="D519" t="str">
        <f>_xll.BDP(C519,$D$12)</f>
        <v>GBp</v>
      </c>
      <c r="E519" t="s">
        <v>1769</v>
      </c>
      <c r="F519" s="99">
        <f>_xll.BDP(C519,$F$12)</f>
        <v>156.5</v>
      </c>
      <c r="G519" s="99">
        <f>_xll.BDP(C519,$G$12)</f>
        <v>156.5</v>
      </c>
      <c r="H519" s="100">
        <f t="shared" si="258"/>
        <v>0</v>
      </c>
      <c r="I519" s="101">
        <f t="shared" si="259"/>
        <v>0</v>
      </c>
      <c r="J519" s="102">
        <v>49800</v>
      </c>
      <c r="K519" t="str">
        <f>CONCATENATE(D903,D519, " Curncy")</f>
        <v>EURGBp Curncy</v>
      </c>
      <c r="L519">
        <f>IF(D519 = D903,1,_xll.BDP(K519,$L$12))</f>
        <v>1</v>
      </c>
      <c r="M519" s="247">
        <f>IF(D519 = D903,1,_xll.BDP(K519,$M$12)*L519)</f>
        <v>0.86451999999999996</v>
      </c>
      <c r="N519" s="104">
        <f t="shared" si="260"/>
        <v>0</v>
      </c>
      <c r="O519" s="253">
        <f>N519 / Y903</f>
        <v>0</v>
      </c>
      <c r="P519" s="140">
        <f t="shared" si="261"/>
        <v>90150.603803266553</v>
      </c>
      <c r="Q519" s="255">
        <f>P519 / Y903*100</f>
        <v>2.7751811540803629E-2</v>
      </c>
      <c r="R519" s="106">
        <f t="shared" si="262"/>
        <v>0</v>
      </c>
      <c r="S519" s="255">
        <f t="shared" si="263"/>
        <v>2.7751811540803629E-2</v>
      </c>
      <c r="T519">
        <f t="shared" si="264"/>
        <v>0.01</v>
      </c>
      <c r="U519">
        <v>0</v>
      </c>
      <c r="V519">
        <v>1</v>
      </c>
      <c r="W519" s="105">
        <f t="shared" si="265"/>
        <v>0</v>
      </c>
      <c r="X519" s="105">
        <f t="shared" si="266"/>
        <v>0</v>
      </c>
      <c r="Z519" s="107">
        <f>_xll.BDH(C519,$Z$12,$D$1,$D$1)</f>
        <v>156.5</v>
      </c>
      <c r="AA519" s="107">
        <f t="shared" si="267"/>
        <v>0</v>
      </c>
      <c r="AB519" s="117">
        <f t="shared" si="268"/>
        <v>0</v>
      </c>
      <c r="AC519" s="109">
        <v>49800</v>
      </c>
      <c r="AD519" s="110">
        <f>IF(D519 = D903,1,_xll.BDP(K519,$AD$12)*L519)</f>
        <v>0.85989000000000004</v>
      </c>
      <c r="AE519" s="259">
        <f>AA519*AC519*T519/AD519 / AF903</f>
        <v>0</v>
      </c>
      <c r="AF519" s="111"/>
      <c r="AG519" s="64"/>
      <c r="AH519" s="56"/>
    </row>
    <row r="520" spans="2:34" x14ac:dyDescent="0.2">
      <c r="B520">
        <v>234</v>
      </c>
      <c r="D520" t="s">
        <v>66</v>
      </c>
      <c r="E520" t="s">
        <v>85</v>
      </c>
      <c r="F520" s="99">
        <v>1.99</v>
      </c>
      <c r="G520" s="99">
        <v>1.99</v>
      </c>
      <c r="H520" s="100">
        <f t="shared" si="258"/>
        <v>0</v>
      </c>
      <c r="I520" s="101">
        <f t="shared" si="259"/>
        <v>0</v>
      </c>
      <c r="J520" s="102">
        <v>72394</v>
      </c>
      <c r="K520" t="str">
        <f>CONCATENATE(D903,D520, " Curncy")</f>
        <v>EURGBP Curncy</v>
      </c>
      <c r="L520">
        <f>IF(D520 = D903,1,_xll.BDP(K520,$L$12))</f>
        <v>1</v>
      </c>
      <c r="M520" s="247">
        <f>IF(D520 = D903,1,_xll.BDP(K520,$M$12)*L520)</f>
        <v>0.86451999999999996</v>
      </c>
      <c r="N520" s="104">
        <f t="shared" si="260"/>
        <v>0</v>
      </c>
      <c r="O520" s="253">
        <f>N520 / Y903</f>
        <v>0</v>
      </c>
      <c r="P520" s="140">
        <f t="shared" si="261"/>
        <v>166640.5172812659</v>
      </c>
      <c r="Q520" s="255">
        <f>P520 / Y903*100</f>
        <v>5.1298338952269477E-2</v>
      </c>
      <c r="R520" s="106">
        <f t="shared" si="262"/>
        <v>0</v>
      </c>
      <c r="S520" s="255">
        <f t="shared" si="263"/>
        <v>5.1298338952269477E-2</v>
      </c>
      <c r="T520">
        <f t="shared" si="264"/>
        <v>1</v>
      </c>
      <c r="U520">
        <v>1</v>
      </c>
      <c r="V520">
        <v>1</v>
      </c>
      <c r="W520" s="105">
        <f t="shared" si="265"/>
        <v>0</v>
      </c>
      <c r="X520" s="105">
        <f t="shared" si="266"/>
        <v>0</v>
      </c>
      <c r="Y520" s="65"/>
      <c r="Z520" s="107">
        <v>1.99</v>
      </c>
      <c r="AA520" s="107">
        <f t="shared" si="267"/>
        <v>0</v>
      </c>
      <c r="AB520" s="117">
        <f t="shared" si="268"/>
        <v>0</v>
      </c>
      <c r="AC520" s="109">
        <v>72394</v>
      </c>
      <c r="AD520" s="110">
        <f>IF(D520 = D903,1,_xll.BDP(K520,$AD$12)*L520)</f>
        <v>0.85989000000000004</v>
      </c>
      <c r="AE520" s="259">
        <f>AA520*AC520*T520/AD520 / AF903</f>
        <v>0</v>
      </c>
      <c r="AF520" s="68"/>
      <c r="AG520" s="64"/>
      <c r="AH520" s="56"/>
    </row>
    <row r="521" spans="2:34" x14ac:dyDescent="0.2">
      <c r="B521">
        <v>3522</v>
      </c>
      <c r="C521" t="s">
        <v>957</v>
      </c>
      <c r="D521" t="str">
        <f>_xll.BDP(C521,$D$12)</f>
        <v>GBp</v>
      </c>
      <c r="E521" t="s">
        <v>1042</v>
      </c>
      <c r="F521" s="99">
        <f>_xll.BDP(C521,$F$12)</f>
        <v>1004.5</v>
      </c>
      <c r="G521" s="99">
        <f>_xll.BDP(C521,$G$12)</f>
        <v>999</v>
      </c>
      <c r="H521" s="100">
        <f t="shared" si="258"/>
        <v>-5.5</v>
      </c>
      <c r="I521" s="101">
        <f t="shared" si="259"/>
        <v>-0.5475360876057741</v>
      </c>
      <c r="J521" s="102">
        <v>0</v>
      </c>
      <c r="K521" t="str">
        <f>CONCATENATE(D903,D521, " Curncy")</f>
        <v>EURGBp Curncy</v>
      </c>
      <c r="L521">
        <f>IF(D521 = D903,1,_xll.BDP(K521,$L$12))</f>
        <v>1</v>
      </c>
      <c r="M521" s="247">
        <f>IF(D521 = D903,1,_xll.BDP(K521,$M$12)*L521)</f>
        <v>0.86451999999999996</v>
      </c>
      <c r="N521" s="104">
        <f t="shared" si="260"/>
        <v>0</v>
      </c>
      <c r="O521" s="253">
        <f>N521 / Y903</f>
        <v>0</v>
      </c>
      <c r="P521" s="140">
        <f t="shared" si="261"/>
        <v>0</v>
      </c>
      <c r="Q521" s="255">
        <f>P521 / Y903*100</f>
        <v>0</v>
      </c>
      <c r="R521" s="106">
        <f t="shared" si="262"/>
        <v>0</v>
      </c>
      <c r="S521" s="255">
        <f t="shared" si="263"/>
        <v>0</v>
      </c>
      <c r="T521">
        <f t="shared" si="264"/>
        <v>0.01</v>
      </c>
      <c r="U521">
        <v>0</v>
      </c>
      <c r="V521">
        <v>1</v>
      </c>
      <c r="W521" s="105">
        <f t="shared" si="265"/>
        <v>0</v>
      </c>
      <c r="X521" s="105">
        <f t="shared" si="266"/>
        <v>0</v>
      </c>
      <c r="Y521" s="65"/>
      <c r="Z521" s="107">
        <f>_xll.BDH(C521,$Z$12,$D$1,$D$1)</f>
        <v>1004</v>
      </c>
      <c r="AA521" s="107">
        <f t="shared" si="267"/>
        <v>0.5</v>
      </c>
      <c r="AB521" s="117">
        <f t="shared" si="268"/>
        <v>4.9800796812749001E-2</v>
      </c>
      <c r="AC521" s="109">
        <v>0</v>
      </c>
      <c r="AD521" s="110">
        <f>IF(D521 = D903,1,_xll.BDP(K521,$AD$12)*L521)</f>
        <v>0.85989000000000004</v>
      </c>
      <c r="AE521" s="259">
        <f>AA521*AC521*T521/AD521 / AF903</f>
        <v>0</v>
      </c>
      <c r="AF521" s="68"/>
      <c r="AG521" s="64"/>
      <c r="AH521" s="56"/>
    </row>
    <row r="522" spans="2:34" x14ac:dyDescent="0.2">
      <c r="B522">
        <v>3574</v>
      </c>
      <c r="C522" t="s">
        <v>84</v>
      </c>
      <c r="D522" t="str">
        <f>_xll.BDP(C522,$D$12)</f>
        <v>GBp</v>
      </c>
      <c r="E522" t="s">
        <v>358</v>
      </c>
      <c r="F522" s="99">
        <f>_xll.BDP(C522,$F$12)</f>
        <v>612.6</v>
      </c>
      <c r="G522" s="99">
        <f>_xll.BDP(C522,$G$12)</f>
        <v>603</v>
      </c>
      <c r="H522" s="100">
        <f t="shared" si="258"/>
        <v>-9.6000000000000227</v>
      </c>
      <c r="I522" s="101">
        <f t="shared" si="259"/>
        <v>-1.5670910871694452</v>
      </c>
      <c r="J522" s="102">
        <v>0</v>
      </c>
      <c r="K522" t="str">
        <f>CONCATENATE(D903,D522, " Curncy")</f>
        <v>EURGBp Curncy</v>
      </c>
      <c r="L522">
        <f>IF(D522 = D903,1,_xll.BDP(K522,$L$12))</f>
        <v>1</v>
      </c>
      <c r="M522" s="247">
        <f>IF(D522 = D903,1,_xll.BDP(K522,$M$12)*L522)</f>
        <v>0.86451999999999996</v>
      </c>
      <c r="N522" s="104">
        <f t="shared" si="260"/>
        <v>0</v>
      </c>
      <c r="O522" s="253">
        <f>N522 / Y903</f>
        <v>0</v>
      </c>
      <c r="P522" s="140">
        <f t="shared" si="261"/>
        <v>0</v>
      </c>
      <c r="Q522" s="255">
        <f>P522 / Y903*100</f>
        <v>0</v>
      </c>
      <c r="R522" s="106">
        <f t="shared" si="262"/>
        <v>0</v>
      </c>
      <c r="S522" s="255">
        <f t="shared" si="263"/>
        <v>0</v>
      </c>
      <c r="T522">
        <f t="shared" si="264"/>
        <v>0.01</v>
      </c>
      <c r="U522">
        <v>0</v>
      </c>
      <c r="V522">
        <v>1</v>
      </c>
      <c r="W522" s="105">
        <f t="shared" si="265"/>
        <v>0</v>
      </c>
      <c r="X522" s="105">
        <f t="shared" si="266"/>
        <v>0</v>
      </c>
      <c r="Y522" s="65"/>
      <c r="Z522" s="107">
        <f>_xll.BDH(C522,$Z$12,$D$1,$D$1)</f>
        <v>609.6</v>
      </c>
      <c r="AA522" s="107">
        <f t="shared" si="267"/>
        <v>3</v>
      </c>
      <c r="AB522" s="117">
        <f t="shared" si="268"/>
        <v>0.49212598425196852</v>
      </c>
      <c r="AC522" s="109">
        <v>0</v>
      </c>
      <c r="AD522" s="110">
        <f>IF(D522 = D903,1,_xll.BDP(K522,$AD$12)*L522)</f>
        <v>0.85989000000000004</v>
      </c>
      <c r="AE522" s="259">
        <f>AA522*AC522*T522/AD522 / AF903</f>
        <v>0</v>
      </c>
      <c r="AF522" s="68"/>
      <c r="AG522" s="64"/>
      <c r="AH522" s="56"/>
    </row>
    <row r="523" spans="2:34" x14ac:dyDescent="0.2">
      <c r="B523">
        <v>3418</v>
      </c>
      <c r="C523" t="s">
        <v>958</v>
      </c>
      <c r="D523" t="str">
        <f>_xll.BDP(C523,$D$12)</f>
        <v>GBp</v>
      </c>
      <c r="E523" t="s">
        <v>1043</v>
      </c>
      <c r="F523" s="99">
        <f>_xll.BDP(C523,$F$12)</f>
        <v>491.95</v>
      </c>
      <c r="G523" s="99">
        <f>_xll.BDP(C523,$G$12)</f>
        <v>489.5</v>
      </c>
      <c r="H523" s="100">
        <f t="shared" si="258"/>
        <v>-2.4499999999999886</v>
      </c>
      <c r="I523" s="101">
        <f t="shared" si="259"/>
        <v>-0.49801809126943564</v>
      </c>
      <c r="J523" s="102">
        <v>0</v>
      </c>
      <c r="K523" t="str">
        <f>CONCATENATE(D903,D523, " Curncy")</f>
        <v>EURGBp Curncy</v>
      </c>
      <c r="L523">
        <f>IF(D523 = D903,1,_xll.BDP(K523,$L$12))</f>
        <v>1</v>
      </c>
      <c r="M523" s="247">
        <f>IF(D523 = D903,1,_xll.BDP(K523,$M$12)*L523)</f>
        <v>0.86451999999999996</v>
      </c>
      <c r="N523" s="104">
        <f t="shared" si="260"/>
        <v>0</v>
      </c>
      <c r="O523" s="253">
        <f>N523 / Y903</f>
        <v>0</v>
      </c>
      <c r="P523" s="140">
        <f t="shared" si="261"/>
        <v>0</v>
      </c>
      <c r="Q523" s="255">
        <f>P523 / Y903*100</f>
        <v>0</v>
      </c>
      <c r="R523" s="106">
        <f t="shared" si="262"/>
        <v>0</v>
      </c>
      <c r="S523" s="255">
        <f t="shared" si="263"/>
        <v>0</v>
      </c>
      <c r="T523">
        <f t="shared" si="264"/>
        <v>0.01</v>
      </c>
      <c r="U523">
        <v>0</v>
      </c>
      <c r="V523">
        <v>1</v>
      </c>
      <c r="W523" s="105">
        <f t="shared" si="265"/>
        <v>0</v>
      </c>
      <c r="X523" s="105">
        <f t="shared" si="266"/>
        <v>0</v>
      </c>
      <c r="Y523" s="65"/>
      <c r="Z523" s="107">
        <f>_xll.BDH(C523,$Z$12,$D$1,$D$1)</f>
        <v>489.5</v>
      </c>
      <c r="AA523" s="107">
        <f t="shared" si="267"/>
        <v>2.4499999999999886</v>
      </c>
      <c r="AB523" s="117">
        <f t="shared" si="268"/>
        <v>0.50051072522982409</v>
      </c>
      <c r="AC523" s="109">
        <v>0</v>
      </c>
      <c r="AD523" s="110">
        <f>IF(D523 = D903,1,_xll.BDP(K523,$AD$12)*L523)</f>
        <v>0.85989000000000004</v>
      </c>
      <c r="AE523" s="259">
        <f>AA523*AC523*T523/AD523 / AF903</f>
        <v>0</v>
      </c>
      <c r="AF523" s="68"/>
      <c r="AG523" s="64"/>
      <c r="AH523" s="56"/>
    </row>
    <row r="524" spans="2:34" x14ac:dyDescent="0.2">
      <c r="B524">
        <v>3123</v>
      </c>
      <c r="C524" t="s">
        <v>83</v>
      </c>
      <c r="D524" t="str">
        <f>_xll.BDP(C524,$D$12)</f>
        <v>GBp</v>
      </c>
      <c r="E524" t="s">
        <v>273</v>
      </c>
      <c r="F524" s="99">
        <f>_xll.BDP(C524,$F$12)</f>
        <v>5.9</v>
      </c>
      <c r="G524" s="99">
        <f>_xll.BDP(C524,$G$12)</f>
        <v>5.9</v>
      </c>
      <c r="H524" s="100">
        <f t="shared" si="258"/>
        <v>0</v>
      </c>
      <c r="I524" s="101">
        <f t="shared" si="259"/>
        <v>0</v>
      </c>
      <c r="J524" s="102">
        <v>0</v>
      </c>
      <c r="K524" t="str">
        <f>CONCATENATE(D903,D524, " Curncy")</f>
        <v>EURGBp Curncy</v>
      </c>
      <c r="L524">
        <f>IF(D524 = D903,1,_xll.BDP(K524,$L$12))</f>
        <v>1</v>
      </c>
      <c r="M524" s="247">
        <f>IF(D524 = D903,1,_xll.BDP(K524,$M$12)*L524)</f>
        <v>0.86451999999999996</v>
      </c>
      <c r="N524" s="104">
        <f t="shared" si="260"/>
        <v>0</v>
      </c>
      <c r="O524" s="253">
        <f>N524 / Y903</f>
        <v>0</v>
      </c>
      <c r="P524" s="140">
        <f t="shared" si="261"/>
        <v>0</v>
      </c>
      <c r="Q524" s="255">
        <f>P524 / Y903*100</f>
        <v>0</v>
      </c>
      <c r="R524" s="106">
        <f t="shared" si="262"/>
        <v>0</v>
      </c>
      <c r="S524" s="255">
        <f t="shared" si="263"/>
        <v>0</v>
      </c>
      <c r="T524">
        <f t="shared" si="264"/>
        <v>0.01</v>
      </c>
      <c r="U524">
        <v>0</v>
      </c>
      <c r="V524">
        <v>1</v>
      </c>
      <c r="W524" s="105">
        <f t="shared" si="265"/>
        <v>0</v>
      </c>
      <c r="X524" s="105">
        <f t="shared" si="266"/>
        <v>0</v>
      </c>
      <c r="Y524" s="65"/>
      <c r="Z524" s="107">
        <f>_xll.BDH(C524,$Z$12,$D$1,$D$1)</f>
        <v>5.85</v>
      </c>
      <c r="AA524" s="107">
        <f t="shared" si="267"/>
        <v>5.0000000000000711E-2</v>
      </c>
      <c r="AB524" s="117">
        <f t="shared" si="268"/>
        <v>0.85470085470086699</v>
      </c>
      <c r="AC524" s="109">
        <v>0</v>
      </c>
      <c r="AD524" s="110">
        <f>IF(D524 = D903,1,_xll.BDP(K524,$AD$12)*L524)</f>
        <v>0.85989000000000004</v>
      </c>
      <c r="AE524" s="259">
        <f>AA524*AC524*T524/AD524 / AF903</f>
        <v>0</v>
      </c>
      <c r="AF524" s="68"/>
      <c r="AG524" s="64"/>
      <c r="AH524" s="56"/>
    </row>
    <row r="525" spans="2:34" ht="12" customHeight="1" x14ac:dyDescent="0.2">
      <c r="B525">
        <v>5988</v>
      </c>
      <c r="C525" t="s">
        <v>1786</v>
      </c>
      <c r="D525" t="str">
        <f>_xll.BDP(C525,$D$12)</f>
        <v>GBp</v>
      </c>
      <c r="E525" t="s">
        <v>1787</v>
      </c>
      <c r="F525" s="99">
        <f>_xll.BDP(C525,$F$12)</f>
        <v>267.5</v>
      </c>
      <c r="G525" s="99">
        <f>_xll.BDP(C525,$G$12)</f>
        <v>266</v>
      </c>
      <c r="H525" s="100">
        <f t="shared" si="258"/>
        <v>-1.5</v>
      </c>
      <c r="I525" s="101">
        <f t="shared" si="259"/>
        <v>-0.56074766355140182</v>
      </c>
      <c r="J525" s="102">
        <v>256832</v>
      </c>
      <c r="K525" t="str">
        <f>CONCATENATE(D903,D525, " Curncy")</f>
        <v>EURGBp Curncy</v>
      </c>
      <c r="L525">
        <f>IF(D525 = D903,1,_xll.BDP(K525,$L$12))</f>
        <v>1</v>
      </c>
      <c r="M525" s="247">
        <f>IF(D525 = D903,1,_xll.BDP(K525,$M$12)*L525)</f>
        <v>0.86451999999999996</v>
      </c>
      <c r="N525" s="104">
        <f t="shared" si="260"/>
        <v>-4456.2069125063617</v>
      </c>
      <c r="O525" s="253">
        <f>N525 / Y903</f>
        <v>-1.3717913048323025E-5</v>
      </c>
      <c r="P525" s="140">
        <f t="shared" si="261"/>
        <v>790234.02581779484</v>
      </c>
      <c r="Q525" s="255">
        <f>P525 / Y903*100</f>
        <v>0.24326432472359497</v>
      </c>
      <c r="R525" s="106">
        <f t="shared" si="262"/>
        <v>0</v>
      </c>
      <c r="S525" s="255">
        <f t="shared" si="263"/>
        <v>0.24326432472359497</v>
      </c>
      <c r="T525">
        <f t="shared" si="264"/>
        <v>0.01</v>
      </c>
      <c r="U525">
        <v>0</v>
      </c>
      <c r="V525">
        <v>1</v>
      </c>
      <c r="W525" s="105">
        <f t="shared" si="265"/>
        <v>0</v>
      </c>
      <c r="X525" s="105">
        <f t="shared" si="266"/>
        <v>0</v>
      </c>
      <c r="Z525" s="107">
        <f>_xll.BDH(C525,$Z$12,$D$1,$D$1)</f>
        <v>270.5</v>
      </c>
      <c r="AA525" s="107">
        <f t="shared" si="267"/>
        <v>-3</v>
      </c>
      <c r="AB525" s="117">
        <f t="shared" si="268"/>
        <v>-1.1090573012939002</v>
      </c>
      <c r="AC525" s="109">
        <v>256832</v>
      </c>
      <c r="AD525" s="110">
        <f>IF(D525 = D903,1,_xll.BDP(K525,$AD$12)*L525)</f>
        <v>0.85989000000000004</v>
      </c>
      <c r="AE525" s="259">
        <f>AA525*AC525*T525/AD525 / AF903</f>
        <v>-2.7179850959029162E-5</v>
      </c>
      <c r="AF525" s="111"/>
      <c r="AG525" s="64"/>
      <c r="AH525" s="56"/>
    </row>
    <row r="526" spans="2:34" x14ac:dyDescent="0.2">
      <c r="B526">
        <v>24754</v>
      </c>
      <c r="C526" t="s">
        <v>959</v>
      </c>
      <c r="D526" t="str">
        <f>_xll.BDP(C526,$D$12)</f>
        <v>GBp</v>
      </c>
      <c r="E526" t="s">
        <v>1044</v>
      </c>
      <c r="F526" s="99">
        <f>_xll.BDP(C526,$F$12)</f>
        <v>8.16</v>
      </c>
      <c r="G526" s="99">
        <f>_xll.BDP(C526,$G$12)</f>
        <v>7.93</v>
      </c>
      <c r="H526" s="100">
        <f t="shared" si="258"/>
        <v>-0.23000000000000043</v>
      </c>
      <c r="I526" s="101">
        <f t="shared" si="259"/>
        <v>-2.8186274509803972</v>
      </c>
      <c r="J526" s="102">
        <v>0</v>
      </c>
      <c r="K526" t="str">
        <f>CONCATENATE(D903,D526, " Curncy")</f>
        <v>EURGBp Curncy</v>
      </c>
      <c r="L526">
        <f>IF(D526 = D903,1,_xll.BDP(K526,$L$12))</f>
        <v>1</v>
      </c>
      <c r="M526" s="247">
        <f>IF(D526 = D903,1,_xll.BDP(K526,$M$12)*L526)</f>
        <v>0.86451999999999996</v>
      </c>
      <c r="N526" s="104">
        <f t="shared" si="260"/>
        <v>0</v>
      </c>
      <c r="O526" s="253">
        <f>N526 / Y903</f>
        <v>0</v>
      </c>
      <c r="P526" s="140">
        <f t="shared" si="261"/>
        <v>0</v>
      </c>
      <c r="Q526" s="255">
        <f>P526 / Y903*100</f>
        <v>0</v>
      </c>
      <c r="R526" s="106">
        <f t="shared" si="262"/>
        <v>0</v>
      </c>
      <c r="S526" s="255">
        <f t="shared" si="263"/>
        <v>0</v>
      </c>
      <c r="T526">
        <f t="shared" si="264"/>
        <v>0.01</v>
      </c>
      <c r="U526">
        <v>0</v>
      </c>
      <c r="V526">
        <v>1</v>
      </c>
      <c r="W526" s="105">
        <f t="shared" si="265"/>
        <v>0</v>
      </c>
      <c r="X526" s="105">
        <f t="shared" si="266"/>
        <v>0</v>
      </c>
      <c r="Y526" s="65"/>
      <c r="Z526" s="107">
        <f>_xll.BDH(C526,$Z$12,$D$1,$D$1)</f>
        <v>8</v>
      </c>
      <c r="AA526" s="107">
        <f t="shared" si="267"/>
        <v>0.16000000000000014</v>
      </c>
      <c r="AB526" s="117">
        <f t="shared" si="268"/>
        <v>2.0000000000000018</v>
      </c>
      <c r="AC526" s="109">
        <v>0</v>
      </c>
      <c r="AD526" s="110">
        <f>IF(D526 = D903,1,_xll.BDP(K526,$AD$12)*L526)</f>
        <v>0.85989000000000004</v>
      </c>
      <c r="AE526" s="259">
        <f>AA526*AC526*T526/AD526 / AF903</f>
        <v>0</v>
      </c>
      <c r="AF526" s="68"/>
      <c r="AG526" s="64"/>
      <c r="AH526" s="56"/>
    </row>
    <row r="527" spans="2:34" x14ac:dyDescent="0.2">
      <c r="B527">
        <v>24796</v>
      </c>
      <c r="C527" t="s">
        <v>961</v>
      </c>
      <c r="D527" t="str">
        <f>_xll.BDP(C527,$D$12)</f>
        <v>GBp</v>
      </c>
      <c r="E527" t="s">
        <v>1046</v>
      </c>
      <c r="F527" s="99">
        <f>_xll.BDP(C527,$F$12)</f>
        <v>164.6</v>
      </c>
      <c r="G527" s="99">
        <f>_xll.BDP(C527,$G$12)</f>
        <v>162.80000000000001</v>
      </c>
      <c r="H527" s="100">
        <f t="shared" si="258"/>
        <v>-1.7999999999999829</v>
      </c>
      <c r="I527" s="101">
        <f t="shared" si="259"/>
        <v>-1.0935601458080091</v>
      </c>
      <c r="J527" s="102">
        <v>0</v>
      </c>
      <c r="K527" t="str">
        <f>CONCATENATE(D903,D527, " Curncy")</f>
        <v>EURGBp Curncy</v>
      </c>
      <c r="L527">
        <f>IF(D527 = D903,1,_xll.BDP(K527,$L$12))</f>
        <v>1</v>
      </c>
      <c r="M527" s="247">
        <f>IF(D527 = D903,1,_xll.BDP(K527,$M$12)*L527)</f>
        <v>0.86451999999999996</v>
      </c>
      <c r="N527" s="104">
        <f t="shared" si="260"/>
        <v>0</v>
      </c>
      <c r="O527" s="253">
        <f>N527 / Y903</f>
        <v>0</v>
      </c>
      <c r="P527" s="140">
        <f t="shared" si="261"/>
        <v>0</v>
      </c>
      <c r="Q527" s="255">
        <f>P527 / Y903*100</f>
        <v>0</v>
      </c>
      <c r="R527" s="106">
        <f t="shared" si="262"/>
        <v>0</v>
      </c>
      <c r="S527" s="255">
        <f t="shared" si="263"/>
        <v>0</v>
      </c>
      <c r="T527">
        <f t="shared" si="264"/>
        <v>0.01</v>
      </c>
      <c r="U527">
        <v>0</v>
      </c>
      <c r="V527">
        <v>1</v>
      </c>
      <c r="W527" s="105">
        <f t="shared" si="265"/>
        <v>0</v>
      </c>
      <c r="X527" s="105">
        <f t="shared" si="266"/>
        <v>0</v>
      </c>
      <c r="Y527" s="65"/>
      <c r="Z527" s="107">
        <f>_xll.BDH(C527,$Z$12,$D$1,$D$1)</f>
        <v>162.6</v>
      </c>
      <c r="AA527" s="107">
        <f t="shared" si="267"/>
        <v>2</v>
      </c>
      <c r="AB527" s="117">
        <f t="shared" si="268"/>
        <v>1.2300123001230012</v>
      </c>
      <c r="AC527" s="109">
        <v>0</v>
      </c>
      <c r="AD527" s="110">
        <f>IF(D527 = D903,1,_xll.BDP(K527,$AD$12)*L527)</f>
        <v>0.85989000000000004</v>
      </c>
      <c r="AE527" s="259">
        <f>AA527*AC527*T527/AD527 / AF903</f>
        <v>0</v>
      </c>
      <c r="AF527" s="68"/>
      <c r="AG527" s="64"/>
      <c r="AH527" s="56"/>
    </row>
    <row r="528" spans="2:34" x14ac:dyDescent="0.2">
      <c r="B528">
        <v>3520</v>
      </c>
      <c r="C528" t="s">
        <v>1184</v>
      </c>
      <c r="D528" t="str">
        <f>_xll.BDP(C528,$D$12)</f>
        <v>GBp</v>
      </c>
      <c r="E528" t="s">
        <v>1185</v>
      </c>
      <c r="F528" s="99">
        <f>_xll.BDP(C528,$F$12)</f>
        <v>828</v>
      </c>
      <c r="G528" s="99">
        <f>_xll.BDP(C528,$G$12)</f>
        <v>823.5</v>
      </c>
      <c r="H528" s="100">
        <f t="shared" si="258"/>
        <v>-4.5</v>
      </c>
      <c r="I528" s="101">
        <f t="shared" si="259"/>
        <v>-0.54347826086956519</v>
      </c>
      <c r="J528" s="102">
        <v>0</v>
      </c>
      <c r="K528" t="str">
        <f>CONCATENATE(D903,D528, " Curncy")</f>
        <v>EURGBp Curncy</v>
      </c>
      <c r="L528">
        <f>IF(D528 = D903,1,_xll.BDP(K528,$L$12))</f>
        <v>1</v>
      </c>
      <c r="M528" s="247">
        <f>IF(D528 = D903,1,_xll.BDP(K528,$M$12)*L528)</f>
        <v>0.86451999999999996</v>
      </c>
      <c r="N528" s="104">
        <f t="shared" si="260"/>
        <v>0</v>
      </c>
      <c r="O528" s="253">
        <f>N528 / Y903</f>
        <v>0</v>
      </c>
      <c r="P528" s="140">
        <f t="shared" si="261"/>
        <v>0</v>
      </c>
      <c r="Q528" s="255">
        <f>P528 / Y903*100</f>
        <v>0</v>
      </c>
      <c r="R528" s="106">
        <f t="shared" si="262"/>
        <v>0</v>
      </c>
      <c r="S528" s="255">
        <f t="shared" si="263"/>
        <v>0</v>
      </c>
      <c r="T528">
        <f t="shared" si="264"/>
        <v>0.01</v>
      </c>
      <c r="U528">
        <v>0</v>
      </c>
      <c r="V528">
        <v>1</v>
      </c>
      <c r="W528" s="105">
        <f t="shared" si="265"/>
        <v>0</v>
      </c>
      <c r="X528" s="105">
        <f t="shared" si="266"/>
        <v>0</v>
      </c>
      <c r="Y528" s="141"/>
      <c r="Z528" s="107">
        <f>_xll.BDH(C528,$Z$12,$D$1,$D$1)</f>
        <v>826.5</v>
      </c>
      <c r="AA528" s="107">
        <f t="shared" si="267"/>
        <v>1.5</v>
      </c>
      <c r="AB528" s="117">
        <f t="shared" si="268"/>
        <v>0.18148820326678766</v>
      </c>
      <c r="AC528" s="109">
        <v>0</v>
      </c>
      <c r="AD528" s="110">
        <f>IF(D528 = D903,1,_xll.BDP(K528,$AD$12)*L528)</f>
        <v>0.85989000000000004</v>
      </c>
      <c r="AE528" s="259">
        <f>AA528*AC528*T528/AD528 / AF903</f>
        <v>0</v>
      </c>
      <c r="AF528" s="142"/>
      <c r="AG528" s="64"/>
      <c r="AH528" s="56"/>
    </row>
    <row r="529" spans="2:34" ht="12" customHeight="1" x14ac:dyDescent="0.2">
      <c r="B529">
        <v>6451</v>
      </c>
      <c r="C529" t="s">
        <v>962</v>
      </c>
      <c r="D529" t="str">
        <f>_xll.BDP(C529,$D$12)</f>
        <v>GBp</v>
      </c>
      <c r="E529" t="s">
        <v>1047</v>
      </c>
      <c r="F529" s="99">
        <f>_xll.BDP(C529,$F$12)</f>
        <v>1454</v>
      </c>
      <c r="G529" s="99">
        <f>_xll.BDP(C529,$G$12)</f>
        <v>1438</v>
      </c>
      <c r="H529" s="100">
        <f t="shared" si="258"/>
        <v>-16</v>
      </c>
      <c r="I529" s="101">
        <f t="shared" si="259"/>
        <v>-1.1004126547455295</v>
      </c>
      <c r="J529" s="102">
        <v>0</v>
      </c>
      <c r="K529" t="str">
        <f>CONCATENATE(D903,D529, " Curncy")</f>
        <v>EURGBp Curncy</v>
      </c>
      <c r="L529">
        <f>IF(D529 = D903,1,_xll.BDP(K529,$L$12))</f>
        <v>1</v>
      </c>
      <c r="M529" s="247">
        <f>IF(D529 = D903,1,_xll.BDP(K529,$M$12)*L529)</f>
        <v>0.86451999999999996</v>
      </c>
      <c r="N529" s="104">
        <f t="shared" si="260"/>
        <v>0</v>
      </c>
      <c r="O529" s="253">
        <f>N529 / Y903</f>
        <v>0</v>
      </c>
      <c r="P529" s="140">
        <f t="shared" si="261"/>
        <v>0</v>
      </c>
      <c r="Q529" s="255">
        <f>P529 / Y903*100</f>
        <v>0</v>
      </c>
      <c r="R529" s="106">
        <f t="shared" si="262"/>
        <v>0</v>
      </c>
      <c r="S529" s="255">
        <f t="shared" si="263"/>
        <v>0</v>
      </c>
      <c r="T529">
        <f t="shared" si="264"/>
        <v>0.01</v>
      </c>
      <c r="U529">
        <v>0</v>
      </c>
      <c r="V529">
        <v>1</v>
      </c>
      <c r="W529" s="105">
        <f t="shared" si="265"/>
        <v>0</v>
      </c>
      <c r="X529" s="105">
        <f t="shared" si="266"/>
        <v>0</v>
      </c>
      <c r="Y529" s="65"/>
      <c r="Z529" s="107">
        <f>_xll.BDH(C529,$Z$12,$D$1,$D$1)</f>
        <v>1446</v>
      </c>
      <c r="AA529" s="107">
        <f t="shared" si="267"/>
        <v>8</v>
      </c>
      <c r="AB529" s="117">
        <f t="shared" si="268"/>
        <v>0.55325034578146615</v>
      </c>
      <c r="AC529" s="109">
        <v>0</v>
      </c>
      <c r="AD529" s="110">
        <f>IF(D529 = D903,1,_xll.BDP(K529,$AD$12)*L529)</f>
        <v>0.85989000000000004</v>
      </c>
      <c r="AE529" s="259">
        <f>AA529*AC529*T529/AD529 / AF903</f>
        <v>0</v>
      </c>
      <c r="AF529" s="68"/>
      <c r="AG529" s="64"/>
      <c r="AH529" s="56"/>
    </row>
    <row r="530" spans="2:34" x14ac:dyDescent="0.2">
      <c r="B530">
        <v>19703</v>
      </c>
      <c r="D530" t="s">
        <v>66</v>
      </c>
      <c r="E530" t="s">
        <v>82</v>
      </c>
      <c r="F530" s="99">
        <v>0.88500000000000001</v>
      </c>
      <c r="G530" s="99">
        <v>0.88500000000000001</v>
      </c>
      <c r="H530" s="100">
        <f t="shared" si="258"/>
        <v>0</v>
      </c>
      <c r="I530" s="101">
        <f t="shared" si="259"/>
        <v>0</v>
      </c>
      <c r="J530" s="102">
        <v>900000</v>
      </c>
      <c r="K530" t="str">
        <f>CONCATENATE(D903,D530, " Curncy")</f>
        <v>EURGBP Curncy</v>
      </c>
      <c r="L530">
        <f>IF(D530 = D903,1,_xll.BDP(K530,$L$12))</f>
        <v>1</v>
      </c>
      <c r="M530" s="247">
        <f>IF(D530 = D903,1,_xll.BDP(K530,$M$12)*L530)</f>
        <v>0.86451999999999996</v>
      </c>
      <c r="N530" s="104">
        <f t="shared" si="260"/>
        <v>0</v>
      </c>
      <c r="O530" s="253">
        <f>N530 / Y903</f>
        <v>0</v>
      </c>
      <c r="P530" s="140">
        <f t="shared" si="261"/>
        <v>921320.50154999306</v>
      </c>
      <c r="Q530" s="255">
        <f>P530 / Y903*100</f>
        <v>0.28361776681486445</v>
      </c>
      <c r="R530" s="106">
        <f t="shared" si="262"/>
        <v>0</v>
      </c>
      <c r="S530" s="255">
        <f t="shared" si="263"/>
        <v>0.28361776681486445</v>
      </c>
      <c r="T530">
        <f t="shared" si="264"/>
        <v>1</v>
      </c>
      <c r="U530">
        <v>1</v>
      </c>
      <c r="V530">
        <v>1</v>
      </c>
      <c r="W530" s="105">
        <f t="shared" si="265"/>
        <v>0</v>
      </c>
      <c r="X530" s="105">
        <f t="shared" si="266"/>
        <v>0</v>
      </c>
      <c r="Y530" s="65"/>
      <c r="Z530" s="107">
        <v>0.88500000000000001</v>
      </c>
      <c r="AA530" s="107">
        <f t="shared" si="267"/>
        <v>0</v>
      </c>
      <c r="AB530" s="117">
        <f t="shared" si="268"/>
        <v>0</v>
      </c>
      <c r="AC530" s="109">
        <v>900000</v>
      </c>
      <c r="AD530" s="110">
        <f>IF(D530 = D903,1,_xll.BDP(K530,$AD$12)*L530)</f>
        <v>0.85989000000000004</v>
      </c>
      <c r="AE530" s="259">
        <f>AA530*AC530*T530/AD530 / AF903</f>
        <v>0</v>
      </c>
      <c r="AF530" s="68"/>
      <c r="AG530" s="64"/>
      <c r="AH530" s="56"/>
    </row>
    <row r="531" spans="2:34" x14ac:dyDescent="0.2">
      <c r="B531">
        <v>882</v>
      </c>
      <c r="C531" t="s">
        <v>963</v>
      </c>
      <c r="D531" t="str">
        <f>_xll.BDP(C531,$D$12)</f>
        <v>GBp</v>
      </c>
      <c r="E531" t="s">
        <v>1048</v>
      </c>
      <c r="F531" s="99">
        <f>_xll.BDP(C531,$F$12)</f>
        <v>2.2749999999999999</v>
      </c>
      <c r="G531" s="99">
        <f>_xll.BDP(C531,$G$12)</f>
        <v>2.2000000000000002</v>
      </c>
      <c r="H531" s="100">
        <f t="shared" si="258"/>
        <v>-7.4999999999999734E-2</v>
      </c>
      <c r="I531" s="101">
        <f t="shared" si="259"/>
        <v>-3.296703296703285</v>
      </c>
      <c r="J531" s="102">
        <v>803944</v>
      </c>
      <c r="K531" t="str">
        <f>CONCATENATE(D903,D531, " Curncy")</f>
        <v>EURGBp Curncy</v>
      </c>
      <c r="L531">
        <f>IF(D531 = D903,1,_xll.BDP(K531,$L$12))</f>
        <v>1</v>
      </c>
      <c r="M531" s="247">
        <f>IF(D531 = D903,1,_xll.BDP(K531,$M$12)*L531)</f>
        <v>0.86451999999999996</v>
      </c>
      <c r="N531" s="104">
        <f t="shared" si="260"/>
        <v>-697.44829500763183</v>
      </c>
      <c r="O531" s="253">
        <f>N531 / Y903</f>
        <v>-2.1470132007929245E-6</v>
      </c>
      <c r="P531" s="140">
        <f t="shared" si="261"/>
        <v>20458.483320223939</v>
      </c>
      <c r="Q531" s="255">
        <f>P531 / Y903*100</f>
        <v>6.2979053889926006E-3</v>
      </c>
      <c r="R531" s="106">
        <f t="shared" si="262"/>
        <v>0</v>
      </c>
      <c r="S531" s="255">
        <f t="shared" si="263"/>
        <v>6.2979053889926006E-3</v>
      </c>
      <c r="T531">
        <f t="shared" si="264"/>
        <v>0.01</v>
      </c>
      <c r="U531">
        <v>0</v>
      </c>
      <c r="V531">
        <v>1</v>
      </c>
      <c r="W531" s="105">
        <f t="shared" si="265"/>
        <v>0</v>
      </c>
      <c r="X531" s="105">
        <f t="shared" si="266"/>
        <v>0</v>
      </c>
      <c r="Y531" s="65"/>
      <c r="Z531" s="107">
        <f>_xll.BDH(C531,$Z$12,$D$1,$D$1)</f>
        <v>2.3650000000000002</v>
      </c>
      <c r="AA531" s="107">
        <f t="shared" si="267"/>
        <v>-9.0000000000000302E-2</v>
      </c>
      <c r="AB531" s="117">
        <f t="shared" si="268"/>
        <v>-3.8054968287526552</v>
      </c>
      <c r="AC531" s="109">
        <v>803944</v>
      </c>
      <c r="AD531" s="110">
        <f>IF(D531 = D903,1,_xll.BDP(K531,$AD$12)*L531)</f>
        <v>0.85989000000000004</v>
      </c>
      <c r="AE531" s="259">
        <f>AA531*AC531*T531/AD531 / AF903</f>
        <v>-2.5523779863185834E-6</v>
      </c>
      <c r="AF531" s="68"/>
      <c r="AG531" s="64"/>
      <c r="AH531" s="56"/>
    </row>
    <row r="532" spans="2:34" x14ac:dyDescent="0.2">
      <c r="B532">
        <v>3822</v>
      </c>
      <c r="C532" t="s">
        <v>964</v>
      </c>
      <c r="D532" t="str">
        <f>_xll.BDP(C532,$D$12)</f>
        <v>GBp</v>
      </c>
      <c r="E532" t="s">
        <v>1049</v>
      </c>
      <c r="F532" s="99">
        <f>_xll.BDP(C532,$F$12)</f>
        <v>2126</v>
      </c>
      <c r="G532" s="99">
        <f>_xll.BDP(C532,$G$12)</f>
        <v>2135</v>
      </c>
      <c r="H532" s="100">
        <f t="shared" si="258"/>
        <v>9</v>
      </c>
      <c r="I532" s="101">
        <f t="shared" si="259"/>
        <v>0.42333019755409218</v>
      </c>
      <c r="J532" s="102">
        <v>0</v>
      </c>
      <c r="K532" t="str">
        <f>CONCATENATE(D903,D532, " Curncy")</f>
        <v>EURGBp Curncy</v>
      </c>
      <c r="L532">
        <f>IF(D532 = D903,1,_xll.BDP(K532,$L$12))</f>
        <v>1</v>
      </c>
      <c r="M532" s="247">
        <f>IF(D532 = D903,1,_xll.BDP(K532,$M$12)*L532)</f>
        <v>0.86451999999999996</v>
      </c>
      <c r="N532" s="104">
        <f t="shared" si="260"/>
        <v>0</v>
      </c>
      <c r="O532" s="253">
        <f>N532 / Y903</f>
        <v>0</v>
      </c>
      <c r="P532" s="140">
        <f t="shared" si="261"/>
        <v>0</v>
      </c>
      <c r="Q532" s="255">
        <f>P532 / Y903*100</f>
        <v>0</v>
      </c>
      <c r="R532" s="106">
        <f t="shared" si="262"/>
        <v>0</v>
      </c>
      <c r="S532" s="255">
        <f t="shared" si="263"/>
        <v>0</v>
      </c>
      <c r="T532">
        <f t="shared" si="264"/>
        <v>0.01</v>
      </c>
      <c r="U532">
        <v>0</v>
      </c>
      <c r="V532">
        <v>1</v>
      </c>
      <c r="W532" s="105">
        <f t="shared" si="265"/>
        <v>0</v>
      </c>
      <c r="X532" s="105">
        <f t="shared" si="266"/>
        <v>0</v>
      </c>
      <c r="Y532" s="65"/>
      <c r="Z532" s="107">
        <f>_xll.BDH(C532,$Z$12,$D$1,$D$1)</f>
        <v>2100</v>
      </c>
      <c r="AA532" s="107">
        <f t="shared" si="267"/>
        <v>26</v>
      </c>
      <c r="AB532" s="117">
        <f t="shared" si="268"/>
        <v>1.2380952380952381</v>
      </c>
      <c r="AC532" s="109">
        <v>0</v>
      </c>
      <c r="AD532" s="110">
        <f>IF(D532 = D903,1,_xll.BDP(K532,$AD$12)*L532)</f>
        <v>0.85989000000000004</v>
      </c>
      <c r="AE532" s="259">
        <f>AA532*AC532*T532/AD532 / AF903</f>
        <v>0</v>
      </c>
      <c r="AF532" s="68"/>
      <c r="AG532" s="64"/>
      <c r="AH532" s="56"/>
    </row>
    <row r="533" spans="2:34" x14ac:dyDescent="0.2">
      <c r="B533">
        <v>6415</v>
      </c>
      <c r="C533" t="s">
        <v>81</v>
      </c>
      <c r="D533" t="str">
        <f>_xll.BDP(C533,$D$12)</f>
        <v>GBp</v>
      </c>
      <c r="E533" t="s">
        <v>359</v>
      </c>
      <c r="F533" s="99">
        <f>_xll.BDP(C533,$F$12)</f>
        <v>879</v>
      </c>
      <c r="G533" s="99">
        <f>_xll.BDP(C533,$G$12)</f>
        <v>844.5</v>
      </c>
      <c r="H533" s="100">
        <f t="shared" si="258"/>
        <v>-34.5</v>
      </c>
      <c r="I533" s="101">
        <f t="shared" si="259"/>
        <v>-3.9249146757679183</v>
      </c>
      <c r="J533" s="102">
        <v>0</v>
      </c>
      <c r="K533" t="str">
        <f>CONCATENATE(D903,D533, " Curncy")</f>
        <v>EURGBp Curncy</v>
      </c>
      <c r="L533">
        <f>IF(D533 = D903,1,_xll.BDP(K533,$L$12))</f>
        <v>1</v>
      </c>
      <c r="M533" s="247">
        <f>IF(D533 = D903,1,_xll.BDP(K533,$M$12)*L533)</f>
        <v>0.86451999999999996</v>
      </c>
      <c r="N533" s="104">
        <f t="shared" si="260"/>
        <v>0</v>
      </c>
      <c r="O533" s="253">
        <f>N533 / Y903</f>
        <v>0</v>
      </c>
      <c r="P533" s="140">
        <f t="shared" si="261"/>
        <v>0</v>
      </c>
      <c r="Q533" s="255">
        <f>P533 / Y903*100</f>
        <v>0</v>
      </c>
      <c r="R533" s="106">
        <f t="shared" si="262"/>
        <v>0</v>
      </c>
      <c r="S533" s="255">
        <f t="shared" si="263"/>
        <v>0</v>
      </c>
      <c r="T533">
        <f t="shared" si="264"/>
        <v>0.01</v>
      </c>
      <c r="U533">
        <v>0</v>
      </c>
      <c r="V533">
        <v>1</v>
      </c>
      <c r="W533" s="105">
        <f t="shared" si="265"/>
        <v>0</v>
      </c>
      <c r="X533" s="105">
        <f t="shared" si="266"/>
        <v>0</v>
      </c>
      <c r="Y533" s="65"/>
      <c r="Z533" s="107">
        <f>_xll.BDH(C533,$Z$12,$D$1,$D$1)</f>
        <v>875.5</v>
      </c>
      <c r="AA533" s="107">
        <f t="shared" si="267"/>
        <v>3.5</v>
      </c>
      <c r="AB533" s="117">
        <f t="shared" si="268"/>
        <v>0.39977155910908052</v>
      </c>
      <c r="AC533" s="109">
        <v>0</v>
      </c>
      <c r="AD533" s="110">
        <f>IF(D533 = D903,1,_xll.BDP(K533,$AD$12)*L533)</f>
        <v>0.85989000000000004</v>
      </c>
      <c r="AE533" s="259">
        <f>AA533*AC533*T533/AD533 / AF903</f>
        <v>0</v>
      </c>
      <c r="AF533" s="68"/>
      <c r="AG533" s="64"/>
      <c r="AH533" s="56"/>
    </row>
    <row r="534" spans="2:34" x14ac:dyDescent="0.2">
      <c r="B534">
        <v>6407</v>
      </c>
      <c r="C534" t="s">
        <v>1406</v>
      </c>
      <c r="D534" t="str">
        <f>_xll.BDP(C534,$D$12)</f>
        <v>GBp</v>
      </c>
      <c r="E534" t="s">
        <v>1407</v>
      </c>
      <c r="F534" s="99">
        <f>_xll.BDP(C534,$F$12)</f>
        <v>608.79999999999995</v>
      </c>
      <c r="G534" s="99">
        <f>_xll.BDP(C534,$G$12)</f>
        <v>611</v>
      </c>
      <c r="H534" s="100">
        <f t="shared" si="258"/>
        <v>2.2000000000000455</v>
      </c>
      <c r="I534" s="101">
        <f t="shared" si="259"/>
        <v>0.36136662286465926</v>
      </c>
      <c r="J534" s="102">
        <v>0</v>
      </c>
      <c r="K534" t="str">
        <f>CONCATENATE(D903,D534, " Curncy")</f>
        <v>EURGBp Curncy</v>
      </c>
      <c r="L534">
        <f>IF(D534 = D903,1,_xll.BDP(K534,$L$12))</f>
        <v>1</v>
      </c>
      <c r="M534" s="247">
        <f>IF(D534 = D903,1,_xll.BDP(K534,$M$12)*L534)</f>
        <v>0.86451999999999996</v>
      </c>
      <c r="N534" s="104">
        <f t="shared" si="260"/>
        <v>0</v>
      </c>
      <c r="O534" s="253">
        <f>N534 / Y903</f>
        <v>0</v>
      </c>
      <c r="P534" s="140">
        <f t="shared" si="261"/>
        <v>0</v>
      </c>
      <c r="Q534" s="255">
        <f>P534 / Y903*100</f>
        <v>0</v>
      </c>
      <c r="R534" s="106">
        <f t="shared" si="262"/>
        <v>0</v>
      </c>
      <c r="S534" s="255">
        <f t="shared" si="263"/>
        <v>0</v>
      </c>
      <c r="T534">
        <f t="shared" si="264"/>
        <v>0.01</v>
      </c>
      <c r="U534">
        <v>0</v>
      </c>
      <c r="V534">
        <v>1</v>
      </c>
      <c r="W534" s="105">
        <f t="shared" si="265"/>
        <v>0</v>
      </c>
      <c r="X534" s="105">
        <f t="shared" si="266"/>
        <v>0</v>
      </c>
      <c r="Y534" s="141"/>
      <c r="Z534" s="107">
        <f>_xll.BDH(C534,$Z$12,$D$1,$D$1)</f>
        <v>612.6</v>
      </c>
      <c r="AA534" s="107">
        <f t="shared" si="267"/>
        <v>-3.8000000000000682</v>
      </c>
      <c r="AB534" s="117">
        <f t="shared" si="268"/>
        <v>-0.6203068886712485</v>
      </c>
      <c r="AC534" s="109">
        <v>0</v>
      </c>
      <c r="AD534" s="110">
        <f>IF(D534 = D903,1,_xll.BDP(K534,$AD$12)*L534)</f>
        <v>0.85989000000000004</v>
      </c>
      <c r="AE534" s="259">
        <f>AA534*AC534*T534/AD534 / AF903</f>
        <v>0</v>
      </c>
      <c r="AF534" s="142"/>
      <c r="AG534" s="64"/>
      <c r="AH534" s="56"/>
    </row>
    <row r="535" spans="2:34" x14ac:dyDescent="0.2">
      <c r="B535">
        <v>10192</v>
      </c>
      <c r="C535" t="s">
        <v>1583</v>
      </c>
      <c r="D535" t="str">
        <f>_xll.BDP(C535,$D$12)</f>
        <v>GBp</v>
      </c>
      <c r="E535" t="s">
        <v>1584</v>
      </c>
      <c r="F535" s="99">
        <f>_xll.BDP(C535,$F$12)</f>
        <v>1232</v>
      </c>
      <c r="G535" s="99">
        <f>_xll.BDP(C535,$G$12)</f>
        <v>1210.5</v>
      </c>
      <c r="H535" s="100">
        <f t="shared" si="258"/>
        <v>-21.5</v>
      </c>
      <c r="I535" s="101">
        <f t="shared" si="259"/>
        <v>-1.7451298701298701</v>
      </c>
      <c r="J535" s="102">
        <v>-336253</v>
      </c>
      <c r="K535" t="str">
        <f>CONCATENATE(D903,D535, " Curncy")</f>
        <v>EURGBp Curncy</v>
      </c>
      <c r="L535">
        <f>IF(D535 = D903,1,_xll.BDP(K535,$L$12))</f>
        <v>1</v>
      </c>
      <c r="M535" s="247">
        <f>IF(D535 = D903,1,_xll.BDP(K535,$M$12)*L535)</f>
        <v>0.86451999999999996</v>
      </c>
      <c r="N535" s="104">
        <f t="shared" si="260"/>
        <v>83623.739184749924</v>
      </c>
      <c r="O535" s="253">
        <f>N535 / Y903</f>
        <v>2.5742592420755433E-4</v>
      </c>
      <c r="P535" s="140">
        <f t="shared" si="261"/>
        <v>-4708210.9899134785</v>
      </c>
      <c r="Q535" s="255">
        <f>P535 / Y903*100</f>
        <v>-1.4493678197825326</v>
      </c>
      <c r="R535" s="106">
        <f t="shared" si="262"/>
        <v>-1.4493678197825326</v>
      </c>
      <c r="S535" s="255">
        <f t="shared" si="263"/>
        <v>0</v>
      </c>
      <c r="T535">
        <f t="shared" si="264"/>
        <v>0.01</v>
      </c>
      <c r="U535">
        <v>0</v>
      </c>
      <c r="V535">
        <v>1</v>
      </c>
      <c r="W535" s="105">
        <f t="shared" si="265"/>
        <v>2.5742592420755433E-4</v>
      </c>
      <c r="X535" s="105">
        <f t="shared" si="266"/>
        <v>0</v>
      </c>
      <c r="Y535" s="141"/>
      <c r="Z535" s="107">
        <f>_xll.BDH(C535,$Z$12,$D$1,$D$1)</f>
        <v>1231.5</v>
      </c>
      <c r="AA535" s="107">
        <f t="shared" si="267"/>
        <v>0.5</v>
      </c>
      <c r="AB535" s="117">
        <f t="shared" si="268"/>
        <v>4.0600893219650831E-2</v>
      </c>
      <c r="AC535" s="109">
        <v>-336253</v>
      </c>
      <c r="AD535" s="110">
        <f>IF(D535 = D903,1,_xll.BDP(K535,$AD$12)*L535)</f>
        <v>0.85989000000000004</v>
      </c>
      <c r="AE535" s="259">
        <f>AA535*AC535*T535/AD535 / AF903</f>
        <v>-5.9307942056327566E-6</v>
      </c>
      <c r="AF535" s="142"/>
      <c r="AG535" s="64"/>
      <c r="AH535" s="56"/>
    </row>
    <row r="536" spans="2:34" x14ac:dyDescent="0.2">
      <c r="B536">
        <v>7238</v>
      </c>
      <c r="C536" t="s">
        <v>960</v>
      </c>
      <c r="D536" t="str">
        <f>_xll.BDP(C536,$D$12)</f>
        <v>GBp</v>
      </c>
      <c r="E536" t="s">
        <v>1045</v>
      </c>
      <c r="F536" s="99">
        <f>_xll.BDP(C536,$F$12)</f>
        <v>134.13999999999999</v>
      </c>
      <c r="G536" s="99">
        <f>_xll.BDP(C536,$G$12)</f>
        <v>134</v>
      </c>
      <c r="H536" s="100">
        <f t="shared" si="258"/>
        <v>-0.13999999999998636</v>
      </c>
      <c r="I536" s="101">
        <f t="shared" si="259"/>
        <v>-0.10436857015057878</v>
      </c>
      <c r="J536" s="102">
        <v>0</v>
      </c>
      <c r="K536" t="str">
        <f>CONCATENATE(D903,D536, " Curncy")</f>
        <v>EURGBp Curncy</v>
      </c>
      <c r="L536">
        <f>IF(D536 = D903,1,_xll.BDP(K536,$L$12))</f>
        <v>1</v>
      </c>
      <c r="M536" s="247">
        <f>IF(D536 = D903,1,_xll.BDP(K536,$M$12)*L536)</f>
        <v>0.86451999999999996</v>
      </c>
      <c r="N536" s="104">
        <f t="shared" si="260"/>
        <v>0</v>
      </c>
      <c r="O536" s="253">
        <f>N536 / Y903</f>
        <v>0</v>
      </c>
      <c r="P536" s="140">
        <f t="shared" si="261"/>
        <v>0</v>
      </c>
      <c r="Q536" s="255">
        <f>P536 / Y903*100</f>
        <v>0</v>
      </c>
      <c r="R536" s="106">
        <f t="shared" si="262"/>
        <v>0</v>
      </c>
      <c r="S536" s="255">
        <f t="shared" si="263"/>
        <v>0</v>
      </c>
      <c r="T536">
        <f t="shared" si="264"/>
        <v>0.01</v>
      </c>
      <c r="U536">
        <v>0</v>
      </c>
      <c r="V536">
        <v>1</v>
      </c>
      <c r="W536" s="105">
        <f t="shared" si="265"/>
        <v>0</v>
      </c>
      <c r="X536" s="105">
        <f t="shared" si="266"/>
        <v>0</v>
      </c>
      <c r="Y536" s="65"/>
      <c r="Z536" s="107">
        <f>_xll.BDH(C536,$Z$12,$D$1,$D$1)</f>
        <v>134.4</v>
      </c>
      <c r="AA536" s="107">
        <f t="shared" si="267"/>
        <v>-0.26000000000001933</v>
      </c>
      <c r="AB536" s="117">
        <f t="shared" si="268"/>
        <v>-0.19345238095239531</v>
      </c>
      <c r="AC536" s="109">
        <v>0</v>
      </c>
      <c r="AD536" s="110">
        <f>IF(D536 = D903,1,_xll.BDP(K536,$AD$12)*L536)</f>
        <v>0.85989000000000004</v>
      </c>
      <c r="AE536" s="259">
        <f>AA536*AC536*T536/AD536 / AF903</f>
        <v>0</v>
      </c>
      <c r="AF536" s="68"/>
      <c r="AG536" s="64"/>
      <c r="AH536" s="56"/>
    </row>
    <row r="537" spans="2:34" x14ac:dyDescent="0.2">
      <c r="B537">
        <v>10210</v>
      </c>
      <c r="C537" t="s">
        <v>965</v>
      </c>
      <c r="D537" t="str">
        <f>_xll.BDP(C537,$D$12)</f>
        <v>GBp</v>
      </c>
      <c r="E537" t="s">
        <v>1050</v>
      </c>
      <c r="F537" s="99">
        <f>_xll.BDP(C537,$F$12)</f>
        <v>77.099999999999994</v>
      </c>
      <c r="G537" s="99">
        <f>_xll.BDP(C537,$G$12)</f>
        <v>78.5</v>
      </c>
      <c r="H537" s="100">
        <f t="shared" si="258"/>
        <v>1.4000000000000057</v>
      </c>
      <c r="I537" s="101">
        <f t="shared" si="259"/>
        <v>1.8158236057068815</v>
      </c>
      <c r="J537" s="102">
        <v>0</v>
      </c>
      <c r="K537" t="str">
        <f>CONCATENATE(D903,D537, " Curncy")</f>
        <v>EURGBp Curncy</v>
      </c>
      <c r="L537">
        <f>IF(D537 = D903,1,_xll.BDP(K537,$L$12))</f>
        <v>1</v>
      </c>
      <c r="M537" s="247">
        <f>IF(D537 = D903,1,_xll.BDP(K537,$M$12)*L537)</f>
        <v>0.86451999999999996</v>
      </c>
      <c r="N537" s="104">
        <f t="shared" si="260"/>
        <v>0</v>
      </c>
      <c r="O537" s="253">
        <f>N537 / Y903</f>
        <v>0</v>
      </c>
      <c r="P537" s="140">
        <f t="shared" si="261"/>
        <v>0</v>
      </c>
      <c r="Q537" s="255">
        <f>P537 / Y903*100</f>
        <v>0</v>
      </c>
      <c r="R537" s="106">
        <f t="shared" si="262"/>
        <v>0</v>
      </c>
      <c r="S537" s="255">
        <f t="shared" si="263"/>
        <v>0</v>
      </c>
      <c r="T537">
        <f t="shared" si="264"/>
        <v>0.01</v>
      </c>
      <c r="U537">
        <v>0</v>
      </c>
      <c r="V537">
        <v>1</v>
      </c>
      <c r="W537" s="105">
        <f t="shared" si="265"/>
        <v>0</v>
      </c>
      <c r="X537" s="105">
        <f t="shared" si="266"/>
        <v>0</v>
      </c>
      <c r="Y537" s="65"/>
      <c r="Z537" s="107">
        <f>_xll.BDH(C537,$Z$12,$D$1,$D$1)</f>
        <v>77</v>
      </c>
      <c r="AA537" s="107">
        <f t="shared" si="267"/>
        <v>9.9999999999994316E-2</v>
      </c>
      <c r="AB537" s="117">
        <f t="shared" si="268"/>
        <v>0.1298701298701225</v>
      </c>
      <c r="AC537" s="109">
        <v>0</v>
      </c>
      <c r="AD537" s="110">
        <f>IF(D537 = D903,1,_xll.BDP(K537,$AD$12)*L537)</f>
        <v>0.85989000000000004</v>
      </c>
      <c r="AE537" s="259">
        <f>AA537*AC537*T537/AD537 / AF903</f>
        <v>0</v>
      </c>
      <c r="AF537" s="68"/>
      <c r="AG537" s="64"/>
      <c r="AH537" s="56"/>
    </row>
    <row r="538" spans="2:34" x14ac:dyDescent="0.2">
      <c r="B538">
        <v>6484</v>
      </c>
      <c r="C538" t="s">
        <v>966</v>
      </c>
      <c r="D538" t="str">
        <f>_xll.BDP(C538,$D$12)</f>
        <v>GBp</v>
      </c>
      <c r="E538" t="s">
        <v>1051</v>
      </c>
      <c r="F538" s="99">
        <f>_xll.BDP(C538,$F$12)</f>
        <v>4027</v>
      </c>
      <c r="G538" s="99">
        <f>_xll.BDP(C538,$G$12)</f>
        <v>4037</v>
      </c>
      <c r="H538" s="100">
        <f t="shared" si="258"/>
        <v>10</v>
      </c>
      <c r="I538" s="101">
        <f t="shared" si="259"/>
        <v>0.24832381425378697</v>
      </c>
      <c r="J538" s="102">
        <v>0</v>
      </c>
      <c r="K538" t="str">
        <f>CONCATENATE(D903,D538, " Curncy")</f>
        <v>EURGBp Curncy</v>
      </c>
      <c r="L538">
        <f>IF(D538 = D903,1,_xll.BDP(K538,$L$12))</f>
        <v>1</v>
      </c>
      <c r="M538" s="247">
        <f>IF(D538 = D903,1,_xll.BDP(K538,$M$12)*L538)</f>
        <v>0.86451999999999996</v>
      </c>
      <c r="N538" s="104">
        <f t="shared" si="260"/>
        <v>0</v>
      </c>
      <c r="O538" s="253">
        <f>N538 / Y903</f>
        <v>0</v>
      </c>
      <c r="P538" s="140">
        <f t="shared" si="261"/>
        <v>0</v>
      </c>
      <c r="Q538" s="255">
        <f>P538 / Y903*100</f>
        <v>0</v>
      </c>
      <c r="R538" s="106">
        <f t="shared" si="262"/>
        <v>0</v>
      </c>
      <c r="S538" s="255">
        <f t="shared" si="263"/>
        <v>0</v>
      </c>
      <c r="T538">
        <f t="shared" si="264"/>
        <v>0.01</v>
      </c>
      <c r="U538">
        <v>0</v>
      </c>
      <c r="V538">
        <v>1</v>
      </c>
      <c r="W538" s="105">
        <f t="shared" si="265"/>
        <v>0</v>
      </c>
      <c r="X538" s="105">
        <f t="shared" si="266"/>
        <v>0</v>
      </c>
      <c r="Y538" s="65"/>
      <c r="Z538" s="107">
        <f>_xll.BDH(C538,$Z$12,$D$1,$D$1)</f>
        <v>4036</v>
      </c>
      <c r="AA538" s="107">
        <f t="shared" si="267"/>
        <v>-9</v>
      </c>
      <c r="AB538" s="117">
        <f t="shared" si="268"/>
        <v>-0.22299306243805747</v>
      </c>
      <c r="AC538" s="109">
        <v>0</v>
      </c>
      <c r="AD538" s="110">
        <f>IF(D538 = D903,1,_xll.BDP(K538,$AD$12)*L538)</f>
        <v>0.85989000000000004</v>
      </c>
      <c r="AE538" s="259">
        <f>AA538*AC538*T538/AD538 / AF903</f>
        <v>0</v>
      </c>
      <c r="AF538" s="68"/>
      <c r="AG538" s="64"/>
      <c r="AH538" s="56"/>
    </row>
    <row r="539" spans="2:34" x14ac:dyDescent="0.2">
      <c r="B539">
        <v>10184</v>
      </c>
      <c r="D539" t="s">
        <v>1148</v>
      </c>
      <c r="E539" t="s">
        <v>360</v>
      </c>
      <c r="F539" s="99">
        <v>1.78</v>
      </c>
      <c r="G539" s="99">
        <v>1.78</v>
      </c>
      <c r="H539" s="100">
        <f t="shared" si="258"/>
        <v>0</v>
      </c>
      <c r="I539" s="101">
        <f t="shared" si="259"/>
        <v>0</v>
      </c>
      <c r="J539" s="102">
        <v>-12586699</v>
      </c>
      <c r="K539" t="str">
        <f>CONCATENATE(D903,D539, " Curncy")</f>
        <v>EURGBp Curncy</v>
      </c>
      <c r="L539">
        <f>IF(D539 = D903,1,_xll.BDP(K539,$L$12))</f>
        <v>1</v>
      </c>
      <c r="M539" s="247">
        <f>IF(D539 = D903,1,_xll.BDP(K539,$M$12)*L539)</f>
        <v>0.86451999999999996</v>
      </c>
      <c r="N539" s="104">
        <f t="shared" si="260"/>
        <v>0</v>
      </c>
      <c r="O539" s="253">
        <f>N539 / Y903</f>
        <v>0</v>
      </c>
      <c r="P539" s="140">
        <f t="shared" si="261"/>
        <v>-259153.33618655437</v>
      </c>
      <c r="Q539" s="255">
        <f>P539 / Y903*100</f>
        <v>-7.9777330850879832E-2</v>
      </c>
      <c r="R539" s="106">
        <f t="shared" si="262"/>
        <v>-7.9777330850879832E-2</v>
      </c>
      <c r="S539" s="255">
        <f t="shared" si="263"/>
        <v>0</v>
      </c>
      <c r="T539">
        <f t="shared" si="264"/>
        <v>0.01</v>
      </c>
      <c r="U539">
        <v>1</v>
      </c>
      <c r="V539">
        <v>1</v>
      </c>
      <c r="W539" s="105">
        <f t="shared" si="265"/>
        <v>0</v>
      </c>
      <c r="X539" s="105">
        <f t="shared" si="266"/>
        <v>0</v>
      </c>
      <c r="Y539" s="65"/>
      <c r="Z539" s="107">
        <v>1.78</v>
      </c>
      <c r="AA539" s="107">
        <f t="shared" si="267"/>
        <v>0</v>
      </c>
      <c r="AB539" s="117">
        <f t="shared" si="268"/>
        <v>0</v>
      </c>
      <c r="AC539" s="109">
        <v>-12586699</v>
      </c>
      <c r="AD539" s="110">
        <f>IF(D539 = D903,1,_xll.BDP(K539,$AD$12)*L539)</f>
        <v>0.85989000000000004</v>
      </c>
      <c r="AE539" s="259">
        <f>AA539*AC539*T539/AD539 / AF903</f>
        <v>0</v>
      </c>
      <c r="AF539" s="68"/>
      <c r="AG539" s="64"/>
      <c r="AH539" s="56"/>
    </row>
    <row r="540" spans="2:34" ht="12" customHeight="1" x14ac:dyDescent="0.2">
      <c r="B540">
        <v>2207</v>
      </c>
      <c r="C540" t="s">
        <v>967</v>
      </c>
      <c r="D540" t="str">
        <f>_xll.BDP(C540,$D$12)</f>
        <v>GBp</v>
      </c>
      <c r="E540" t="s">
        <v>1052</v>
      </c>
      <c r="F540" s="99">
        <f>_xll.BDP(C540,$F$12)</f>
        <v>508.4</v>
      </c>
      <c r="G540" s="99">
        <f>_xll.BDP(C540,$G$12)</f>
        <v>508.8</v>
      </c>
      <c r="H540" s="100">
        <f t="shared" si="258"/>
        <v>0.40000000000003411</v>
      </c>
      <c r="I540" s="101">
        <f t="shared" si="259"/>
        <v>7.8678206136906792E-2</v>
      </c>
      <c r="J540" s="102">
        <v>0</v>
      </c>
      <c r="K540" t="str">
        <f>CONCATENATE(D903,D540, " Curncy")</f>
        <v>EURGBp Curncy</v>
      </c>
      <c r="L540">
        <f>IF(D540 = D903,1,_xll.BDP(K540,$L$12))</f>
        <v>1</v>
      </c>
      <c r="M540" s="247">
        <f>IF(D540 = D903,1,_xll.BDP(K540,$M$12)*L540)</f>
        <v>0.86451999999999996</v>
      </c>
      <c r="N540" s="104">
        <f t="shared" si="260"/>
        <v>0</v>
      </c>
      <c r="O540" s="253">
        <f>N540 / Y903</f>
        <v>0</v>
      </c>
      <c r="P540" s="140">
        <f t="shared" si="261"/>
        <v>0</v>
      </c>
      <c r="Q540" s="255">
        <f>P540 / Y903*100</f>
        <v>0</v>
      </c>
      <c r="R540" s="106">
        <f t="shared" si="262"/>
        <v>0</v>
      </c>
      <c r="S540" s="255">
        <f t="shared" si="263"/>
        <v>0</v>
      </c>
      <c r="T540">
        <f t="shared" si="264"/>
        <v>0.01</v>
      </c>
      <c r="U540">
        <v>0</v>
      </c>
      <c r="V540">
        <v>1</v>
      </c>
      <c r="W540" s="105">
        <f t="shared" si="265"/>
        <v>0</v>
      </c>
      <c r="X540" s="105">
        <f t="shared" si="266"/>
        <v>0</v>
      </c>
      <c r="Y540" s="65"/>
      <c r="Z540" s="107">
        <f>_xll.BDH(C540,$Z$12,$D$1,$D$1)</f>
        <v>509.8</v>
      </c>
      <c r="AA540" s="107">
        <f t="shared" si="267"/>
        <v>-1.4000000000000341</v>
      </c>
      <c r="AB540" s="117">
        <f t="shared" si="268"/>
        <v>-0.27461749705767635</v>
      </c>
      <c r="AC540" s="109">
        <v>0</v>
      </c>
      <c r="AD540" s="110">
        <f>IF(D540 = D903,1,_xll.BDP(K540,$AD$12)*L540)</f>
        <v>0.85989000000000004</v>
      </c>
      <c r="AE540" s="259">
        <f>AA540*AC540*T540/AD540 / AF903</f>
        <v>0</v>
      </c>
      <c r="AF540" s="68"/>
      <c r="AG540" s="64"/>
      <c r="AH540" s="56"/>
    </row>
    <row r="541" spans="2:34" x14ac:dyDescent="0.2">
      <c r="B541">
        <v>28162</v>
      </c>
      <c r="C541" t="s">
        <v>1195</v>
      </c>
      <c r="D541" t="str">
        <f>_xll.BDP(C541,$D$12)</f>
        <v>GBp</v>
      </c>
      <c r="E541" t="s">
        <v>1196</v>
      </c>
      <c r="F541" s="99">
        <f>_xll.BDP(C541,$F$12)</f>
        <v>50.1</v>
      </c>
      <c r="G541" s="99">
        <f>_xll.BDP(C541,$G$12)</f>
        <v>52.4</v>
      </c>
      <c r="H541" s="100">
        <f t="shared" si="258"/>
        <v>2.2999999999999972</v>
      </c>
      <c r="I541" s="101">
        <f t="shared" si="259"/>
        <v>4.5908183632734474</v>
      </c>
      <c r="J541" s="102">
        <v>0</v>
      </c>
      <c r="K541" t="str">
        <f>CONCATENATE(D903,D541, " Curncy")</f>
        <v>EURGBp Curncy</v>
      </c>
      <c r="L541">
        <f>IF(D541 = D903,1,_xll.BDP(K541,$L$12))</f>
        <v>1</v>
      </c>
      <c r="M541" s="247">
        <f>IF(D541 = D903,1,_xll.BDP(K541,$M$12)*L541)</f>
        <v>0.86451999999999996</v>
      </c>
      <c r="N541" s="104">
        <f t="shared" si="260"/>
        <v>0</v>
      </c>
      <c r="O541" s="253">
        <f>N541 / Y903</f>
        <v>0</v>
      </c>
      <c r="P541" s="140">
        <f t="shared" si="261"/>
        <v>0</v>
      </c>
      <c r="Q541" s="255">
        <f>P541 / Y903*100</f>
        <v>0</v>
      </c>
      <c r="R541" s="106">
        <f t="shared" si="262"/>
        <v>0</v>
      </c>
      <c r="S541" s="255">
        <f t="shared" si="263"/>
        <v>0</v>
      </c>
      <c r="T541">
        <f t="shared" si="264"/>
        <v>0.01</v>
      </c>
      <c r="U541">
        <v>0</v>
      </c>
      <c r="V541">
        <v>1</v>
      </c>
      <c r="W541" s="105">
        <f t="shared" si="265"/>
        <v>0</v>
      </c>
      <c r="X541" s="105">
        <f t="shared" si="266"/>
        <v>0</v>
      </c>
      <c r="Y541" s="141"/>
      <c r="Z541" s="107">
        <f>_xll.BDH(C541,$Z$12,$D$1,$D$1)</f>
        <v>50.2</v>
      </c>
      <c r="AA541" s="107">
        <f t="shared" si="267"/>
        <v>-0.10000000000000142</v>
      </c>
      <c r="AB541" s="117">
        <f t="shared" si="268"/>
        <v>-0.19920318725099884</v>
      </c>
      <c r="AC541" s="109">
        <v>0</v>
      </c>
      <c r="AD541" s="110">
        <f>IF(D541 = D903,1,_xll.BDP(K541,$AD$12)*L541)</f>
        <v>0.85989000000000004</v>
      </c>
      <c r="AE541" s="259">
        <f>AA541*AC541*T541/AD541 / AF903</f>
        <v>0</v>
      </c>
      <c r="AF541" s="142"/>
      <c r="AG541" s="64"/>
      <c r="AH541" s="56"/>
    </row>
    <row r="542" spans="2:34" x14ac:dyDescent="0.2">
      <c r="B542">
        <v>70</v>
      </c>
      <c r="C542" t="s">
        <v>968</v>
      </c>
      <c r="D542" t="str">
        <f>_xll.BDP(C542,$D$12)</f>
        <v>GBp</v>
      </c>
      <c r="E542" t="s">
        <v>1110</v>
      </c>
      <c r="F542" s="99">
        <f>_xll.BDP(C542,$F$12)</f>
        <v>97.72</v>
      </c>
      <c r="G542" s="99">
        <f>_xll.BDP(C542,$G$12)</f>
        <v>104.5</v>
      </c>
      <c r="H542" s="100">
        <f t="shared" ref="H542:H573" si="269">IF(OR(OR(G542="#N/A N/A",G542="#N/A Real Time"),OR(F542="#N/A N/A",F542="#N/A Real Time")),0,  G542 - F542)</f>
        <v>6.7800000000000011</v>
      </c>
      <c r="I542" s="101">
        <f t="shared" ref="I542:I573" si="270">IF(OR(F542=0,F542="#N/A N/A"),0,H542 / F542*100)</f>
        <v>6.9381907490790029</v>
      </c>
      <c r="J542" s="102">
        <v>0</v>
      </c>
      <c r="K542" t="str">
        <f>CONCATENATE(D903,D542, " Curncy")</f>
        <v>EURGBp Curncy</v>
      </c>
      <c r="L542">
        <f>IF(D542 = D903,1,_xll.BDP(K542,$L$12))</f>
        <v>1</v>
      </c>
      <c r="M542" s="247">
        <f>IF(D542 = D903,1,_xll.BDP(K542,$M$12)*L542)</f>
        <v>0.86451999999999996</v>
      </c>
      <c r="N542" s="104">
        <f t="shared" ref="N542:N573" si="271">H542*J542*T542/M542</f>
        <v>0</v>
      </c>
      <c r="O542" s="253">
        <f>N542 / Y903</f>
        <v>0</v>
      </c>
      <c r="P542" s="140">
        <f t="shared" ref="P542:P573" si="272">IF(OR(OR(J542=0,G542 = "#N/A N/A"),G542="#N/A Real Time"),0,G542*J542*T542/M542)</f>
        <v>0</v>
      </c>
      <c r="Q542" s="255">
        <f>P542 / Y903*100</f>
        <v>0</v>
      </c>
      <c r="R542" s="106">
        <f t="shared" ref="R542:R573" si="273">IF(Q542&lt;0,Q542,0)</f>
        <v>0</v>
      </c>
      <c r="S542" s="255">
        <f t="shared" ref="S542:S573" si="274">IF(Q542&gt;0,Q542,0)</f>
        <v>0</v>
      </c>
      <c r="T542">
        <f t="shared" ref="T542:T573" si="275">IF(EXACT(D542,UPPER(D542)),1,0.01)/V542</f>
        <v>0.01</v>
      </c>
      <c r="U542">
        <v>0</v>
      </c>
      <c r="V542">
        <v>1</v>
      </c>
      <c r="W542" s="105">
        <f t="shared" ref="W542:W573" si="276">IF(AND(Q542&lt;0,O542&gt;0),O542,0)</f>
        <v>0</v>
      </c>
      <c r="X542" s="105">
        <f t="shared" ref="X542:X573" si="277">IF(AND(Q542&gt;0,O542&gt;0),O542,0)</f>
        <v>0</v>
      </c>
      <c r="Y542" s="65"/>
      <c r="Z542" s="107">
        <f>_xll.BDH(C542,$Z$12,$D$1,$D$1)</f>
        <v>100.7</v>
      </c>
      <c r="AA542" s="107">
        <f t="shared" ref="AA542:AA573" si="278">IF(OR(OR(F542="#N/A N/A",F542="#N/A Real Time"),OR(Z542="#N/A N/A",Z542="#N/A Real Time")),0,  F542 - Z542)</f>
        <v>-2.980000000000004</v>
      </c>
      <c r="AB542" s="117">
        <f t="shared" ref="AB542:AB573" si="279">IF(OR(Z542=0,Z542="#N/A N/A"),0,AA542 / Z542*100)</f>
        <v>-2.9592850049652468</v>
      </c>
      <c r="AC542" s="109">
        <v>0</v>
      </c>
      <c r="AD542" s="110">
        <f>IF(D542 = D903,1,_xll.BDP(K542,$AD$12)*L542)</f>
        <v>0.85989000000000004</v>
      </c>
      <c r="AE542" s="259">
        <f>AA542*AC542*T542/AD542 / AF903</f>
        <v>0</v>
      </c>
      <c r="AF542" s="68"/>
      <c r="AG542" s="64"/>
      <c r="AH542" s="56"/>
    </row>
    <row r="543" spans="2:34" x14ac:dyDescent="0.2">
      <c r="B543">
        <v>6110</v>
      </c>
      <c r="C543" t="s">
        <v>80</v>
      </c>
      <c r="D543" t="str">
        <f>_xll.BDP(C543,$D$12)</f>
        <v>GBp</v>
      </c>
      <c r="E543" t="s">
        <v>361</v>
      </c>
      <c r="F543" s="99">
        <f>_xll.BDP(C543,$F$12)</f>
        <v>78.14</v>
      </c>
      <c r="G543" s="99">
        <f>_xll.BDP(C543,$G$12)</f>
        <v>76.680000000000007</v>
      </c>
      <c r="H543" s="100">
        <f t="shared" si="269"/>
        <v>-1.4599999999999937</v>
      </c>
      <c r="I543" s="101">
        <f t="shared" si="270"/>
        <v>-1.8684412592782105</v>
      </c>
      <c r="J543" s="102">
        <v>0</v>
      </c>
      <c r="K543" t="str">
        <f>CONCATENATE(D903,D543, " Curncy")</f>
        <v>EURGBp Curncy</v>
      </c>
      <c r="L543">
        <f>IF(D543 = D903,1,_xll.BDP(K543,$L$12))</f>
        <v>1</v>
      </c>
      <c r="M543" s="247">
        <f>IF(D543 = D903,1,_xll.BDP(K543,$M$12)*L543)</f>
        <v>0.86451999999999996</v>
      </c>
      <c r="N543" s="104">
        <f t="shared" si="271"/>
        <v>0</v>
      </c>
      <c r="O543" s="253">
        <f>N543 / Y903</f>
        <v>0</v>
      </c>
      <c r="P543" s="140">
        <f t="shared" si="272"/>
        <v>0</v>
      </c>
      <c r="Q543" s="255">
        <f>P543 / Y903*100</f>
        <v>0</v>
      </c>
      <c r="R543" s="106">
        <f t="shared" si="273"/>
        <v>0</v>
      </c>
      <c r="S543" s="255">
        <f t="shared" si="274"/>
        <v>0</v>
      </c>
      <c r="T543">
        <f t="shared" si="275"/>
        <v>0.01</v>
      </c>
      <c r="U543">
        <v>0</v>
      </c>
      <c r="V543">
        <v>1</v>
      </c>
      <c r="W543" s="105">
        <f t="shared" si="276"/>
        <v>0</v>
      </c>
      <c r="X543" s="105">
        <f t="shared" si="277"/>
        <v>0</v>
      </c>
      <c r="Y543" s="65"/>
      <c r="Z543" s="107">
        <f>_xll.BDH(C543,$Z$12,$D$1,$D$1)</f>
        <v>77.92</v>
      </c>
      <c r="AA543" s="107">
        <f t="shared" si="278"/>
        <v>0.21999999999999886</v>
      </c>
      <c r="AB543" s="117">
        <f t="shared" si="279"/>
        <v>0.2823408624229965</v>
      </c>
      <c r="AC543" s="109">
        <v>0</v>
      </c>
      <c r="AD543" s="110">
        <f>IF(D543 = D903,1,_xll.BDP(K543,$AD$12)*L543)</f>
        <v>0.85989000000000004</v>
      </c>
      <c r="AE543" s="259">
        <f>AA543*AC543*T543/AD543 / AF903</f>
        <v>0</v>
      </c>
      <c r="AF543" s="68"/>
      <c r="AG543" s="64"/>
      <c r="AH543" s="56"/>
    </row>
    <row r="544" spans="2:34" x14ac:dyDescent="0.2">
      <c r="B544">
        <v>3532</v>
      </c>
      <c r="C544" t="s">
        <v>1326</v>
      </c>
      <c r="D544" t="str">
        <f>_xll.BDP(C544,$D$12)</f>
        <v>GBp</v>
      </c>
      <c r="E544" t="s">
        <v>1327</v>
      </c>
      <c r="F544" s="99">
        <f>_xll.BDP(C544,$F$12)</f>
        <v>163.30000000000001</v>
      </c>
      <c r="G544" s="99">
        <f>_xll.BDP(C544,$G$12)</f>
        <v>161.35</v>
      </c>
      <c r="H544" s="100">
        <f t="shared" si="269"/>
        <v>-1.9500000000000171</v>
      </c>
      <c r="I544" s="101">
        <f t="shared" si="270"/>
        <v>-1.1941212492345481</v>
      </c>
      <c r="J544" s="102">
        <v>0</v>
      </c>
      <c r="K544" t="str">
        <f>CONCATENATE(D903,D544, " Curncy")</f>
        <v>EURGBp Curncy</v>
      </c>
      <c r="L544">
        <f>IF(D544 = D903,1,_xll.BDP(K544,$L$12))</f>
        <v>1</v>
      </c>
      <c r="M544" s="247">
        <f>IF(D544 = D903,1,_xll.BDP(K544,$M$12)*L544)</f>
        <v>0.86451999999999996</v>
      </c>
      <c r="N544" s="104">
        <f t="shared" si="271"/>
        <v>0</v>
      </c>
      <c r="O544" s="253">
        <f>N544 / Y903</f>
        <v>0</v>
      </c>
      <c r="P544" s="140">
        <f t="shared" si="272"/>
        <v>0</v>
      </c>
      <c r="Q544" s="255">
        <f>P544 / Y903*100</f>
        <v>0</v>
      </c>
      <c r="R544" s="106">
        <f t="shared" si="273"/>
        <v>0</v>
      </c>
      <c r="S544" s="255">
        <f t="shared" si="274"/>
        <v>0</v>
      </c>
      <c r="T544">
        <f t="shared" si="275"/>
        <v>0.01</v>
      </c>
      <c r="U544">
        <v>0</v>
      </c>
      <c r="V544">
        <v>1</v>
      </c>
      <c r="W544" s="105">
        <f t="shared" si="276"/>
        <v>0</v>
      </c>
      <c r="X544" s="105">
        <f t="shared" si="277"/>
        <v>0</v>
      </c>
      <c r="Y544" s="141"/>
      <c r="Z544" s="107">
        <f>_xll.BDH(C544,$Z$12,$D$1,$D$1)</f>
        <v>165.25</v>
      </c>
      <c r="AA544" s="107">
        <f t="shared" si="278"/>
        <v>-1.9499999999999886</v>
      </c>
      <c r="AB544" s="117">
        <f t="shared" si="279"/>
        <v>-1.1800302571860748</v>
      </c>
      <c r="AC544" s="109">
        <v>0</v>
      </c>
      <c r="AD544" s="110">
        <f>IF(D544 = D903,1,_xll.BDP(K544,$AD$12)*L544)</f>
        <v>0.85989000000000004</v>
      </c>
      <c r="AE544" s="259">
        <f>AA544*AC544*T544/AD544 / AF903</f>
        <v>0</v>
      </c>
      <c r="AF544" s="142"/>
      <c r="AG544" s="64"/>
      <c r="AH544" s="56"/>
    </row>
    <row r="545" spans="2:34" x14ac:dyDescent="0.2">
      <c r="B545">
        <v>19</v>
      </c>
      <c r="D545" t="s">
        <v>66</v>
      </c>
      <c r="E545" t="s">
        <v>79</v>
      </c>
      <c r="F545" s="99">
        <v>171</v>
      </c>
      <c r="G545" s="99">
        <v>171</v>
      </c>
      <c r="H545" s="100">
        <f t="shared" si="269"/>
        <v>0</v>
      </c>
      <c r="I545" s="101">
        <f t="shared" si="270"/>
        <v>0</v>
      </c>
      <c r="J545" s="102">
        <v>3916</v>
      </c>
      <c r="K545" t="str">
        <f>CONCATENATE(D903,D545, " Curncy")</f>
        <v>EURGBP Curncy</v>
      </c>
      <c r="L545">
        <f>IF(D545 = D903,1,_xll.BDP(K545,$L$12))</f>
        <v>1</v>
      </c>
      <c r="M545" s="247">
        <f>IF(D545 = D903,1,_xll.BDP(K545,$M$12)*L545)</f>
        <v>0.86451999999999996</v>
      </c>
      <c r="N545" s="104">
        <f t="shared" si="271"/>
        <v>0</v>
      </c>
      <c r="O545" s="253">
        <f>N545 / Y903</f>
        <v>0</v>
      </c>
      <c r="P545" s="140">
        <f t="shared" si="272"/>
        <v>774575.48697543144</v>
      </c>
      <c r="Q545" s="255">
        <f>P545 / Y903*100</f>
        <v>0.23844402623834096</v>
      </c>
      <c r="R545" s="106">
        <f t="shared" si="273"/>
        <v>0</v>
      </c>
      <c r="S545" s="255">
        <f t="shared" si="274"/>
        <v>0.23844402623834096</v>
      </c>
      <c r="T545">
        <f t="shared" si="275"/>
        <v>1</v>
      </c>
      <c r="U545">
        <v>1</v>
      </c>
      <c r="V545">
        <v>1</v>
      </c>
      <c r="W545" s="105">
        <f t="shared" si="276"/>
        <v>0</v>
      </c>
      <c r="X545" s="105">
        <f t="shared" si="277"/>
        <v>0</v>
      </c>
      <c r="Y545" s="65"/>
      <c r="Z545" s="107">
        <v>171</v>
      </c>
      <c r="AA545" s="107">
        <f t="shared" si="278"/>
        <v>0</v>
      </c>
      <c r="AB545" s="117">
        <f t="shared" si="279"/>
        <v>0</v>
      </c>
      <c r="AC545" s="109">
        <v>3916</v>
      </c>
      <c r="AD545" s="110">
        <f>IF(D545 = D903,1,_xll.BDP(K545,$AD$12)*L545)</f>
        <v>0.85989000000000004</v>
      </c>
      <c r="AE545" s="259">
        <f>AA545*AC545*T545/AD545 / AF903</f>
        <v>0</v>
      </c>
      <c r="AF545" s="68"/>
      <c r="AG545" s="64"/>
      <c r="AH545" s="56"/>
    </row>
    <row r="546" spans="2:34" x14ac:dyDescent="0.2">
      <c r="B546">
        <v>469</v>
      </c>
      <c r="D546" t="s">
        <v>66</v>
      </c>
      <c r="E546" t="s">
        <v>78</v>
      </c>
      <c r="F546" s="99">
        <v>171</v>
      </c>
      <c r="G546" s="99">
        <v>171</v>
      </c>
      <c r="H546" s="100">
        <f t="shared" si="269"/>
        <v>0</v>
      </c>
      <c r="I546" s="101">
        <f t="shared" si="270"/>
        <v>0</v>
      </c>
      <c r="J546" s="102">
        <v>2269</v>
      </c>
      <c r="K546" t="str">
        <f>CONCATENATE(D903,D546, " Curncy")</f>
        <v>EURGBP Curncy</v>
      </c>
      <c r="L546">
        <f>IF(D546 = D903,1,_xll.BDP(K546,$L$12))</f>
        <v>1</v>
      </c>
      <c r="M546" s="247">
        <f>IF(D546 = D903,1,_xll.BDP(K546,$M$12)*L546)</f>
        <v>0.86451999999999996</v>
      </c>
      <c r="N546" s="104">
        <f t="shared" si="271"/>
        <v>0</v>
      </c>
      <c r="O546" s="253">
        <f>N546 / Y903</f>
        <v>0</v>
      </c>
      <c r="P546" s="140">
        <f t="shared" si="272"/>
        <v>448802.80386804242</v>
      </c>
      <c r="Q546" s="255">
        <f>P546 / Y903*100</f>
        <v>0.13815870672492228</v>
      </c>
      <c r="R546" s="106">
        <f t="shared" si="273"/>
        <v>0</v>
      </c>
      <c r="S546" s="255">
        <f t="shared" si="274"/>
        <v>0.13815870672492228</v>
      </c>
      <c r="T546">
        <f t="shared" si="275"/>
        <v>1</v>
      </c>
      <c r="U546">
        <v>1</v>
      </c>
      <c r="V546">
        <v>1</v>
      </c>
      <c r="W546" s="105">
        <f t="shared" si="276"/>
        <v>0</v>
      </c>
      <c r="X546" s="105">
        <f t="shared" si="277"/>
        <v>0</v>
      </c>
      <c r="Y546" s="65"/>
      <c r="Z546" s="107">
        <v>171</v>
      </c>
      <c r="AA546" s="107">
        <f t="shared" si="278"/>
        <v>0</v>
      </c>
      <c r="AB546" s="117">
        <f t="shared" si="279"/>
        <v>0</v>
      </c>
      <c r="AC546" s="109">
        <v>2269</v>
      </c>
      <c r="AD546" s="110">
        <f>IF(D546 = D903,1,_xll.BDP(K546,$AD$12)*L546)</f>
        <v>0.85989000000000004</v>
      </c>
      <c r="AE546" s="259">
        <f>AA546*AC546*T546/AD546 / AF903</f>
        <v>0</v>
      </c>
      <c r="AF546" s="68"/>
      <c r="AG546" s="64"/>
      <c r="AH546" s="56"/>
    </row>
    <row r="547" spans="2:34" x14ac:dyDescent="0.2">
      <c r="B547">
        <v>4083</v>
      </c>
      <c r="C547" t="s">
        <v>993</v>
      </c>
      <c r="D547" t="str">
        <f>_xll.BDP(C547,$D$12)</f>
        <v>GBp</v>
      </c>
      <c r="E547" t="s">
        <v>1076</v>
      </c>
      <c r="F547" s="99">
        <f>_xll.BDP(C547,$F$12)</f>
        <v>225.2</v>
      </c>
      <c r="G547" s="99">
        <f>_xll.BDP(C547,$G$12)</f>
        <v>225.1</v>
      </c>
      <c r="H547" s="100">
        <f t="shared" si="269"/>
        <v>-9.9999999999994316E-2</v>
      </c>
      <c r="I547" s="101">
        <f t="shared" si="270"/>
        <v>-4.4404973357013461E-2</v>
      </c>
      <c r="J547" s="102">
        <v>0</v>
      </c>
      <c r="K547" t="str">
        <f>CONCATENATE(D903,D547, " Curncy")</f>
        <v>EURGBp Curncy</v>
      </c>
      <c r="L547">
        <f>IF(D547 = D903,1,_xll.BDP(K547,$L$12))</f>
        <v>1</v>
      </c>
      <c r="M547" s="247">
        <f>IF(D547 = D903,1,_xll.BDP(K547,$M$12)*L547)</f>
        <v>0.86451999999999996</v>
      </c>
      <c r="N547" s="104">
        <f t="shared" si="271"/>
        <v>0</v>
      </c>
      <c r="O547" s="253">
        <f>N547 / Y903</f>
        <v>0</v>
      </c>
      <c r="P547" s="140">
        <f t="shared" si="272"/>
        <v>0</v>
      </c>
      <c r="Q547" s="255">
        <f>P547 / Y903*100</f>
        <v>0</v>
      </c>
      <c r="R547" s="106">
        <f t="shared" si="273"/>
        <v>0</v>
      </c>
      <c r="S547" s="255">
        <f t="shared" si="274"/>
        <v>0</v>
      </c>
      <c r="T547">
        <f t="shared" si="275"/>
        <v>0.01</v>
      </c>
      <c r="U547">
        <v>0</v>
      </c>
      <c r="V547">
        <v>1</v>
      </c>
      <c r="W547" s="105">
        <f t="shared" si="276"/>
        <v>0</v>
      </c>
      <c r="X547" s="105">
        <f t="shared" si="277"/>
        <v>0</v>
      </c>
      <c r="Y547" s="65"/>
      <c r="Z547" s="107">
        <f>_xll.BDH(C547,$Z$12,$D$1,$D$1)</f>
        <v>226.1</v>
      </c>
      <c r="AA547" s="107">
        <f t="shared" si="278"/>
        <v>-0.90000000000000568</v>
      </c>
      <c r="AB547" s="117">
        <f t="shared" si="279"/>
        <v>-0.39805395842547797</v>
      </c>
      <c r="AC547" s="109">
        <v>0</v>
      </c>
      <c r="AD547" s="110">
        <f>IF(D547 = D903,1,_xll.BDP(K547,$AD$12)*L547)</f>
        <v>0.85989000000000004</v>
      </c>
      <c r="AE547" s="259">
        <f>AA547*AC547*T547/AD547 / AF903</f>
        <v>0</v>
      </c>
      <c r="AF547" s="68"/>
      <c r="AG547" s="64"/>
      <c r="AH547" s="56"/>
    </row>
    <row r="548" spans="2:34" x14ac:dyDescent="0.2">
      <c r="B548">
        <v>28421</v>
      </c>
      <c r="C548" t="s">
        <v>1225</v>
      </c>
      <c r="D548" t="str">
        <f>_xll.BDP(C548,$D$12)</f>
        <v>GBp</v>
      </c>
      <c r="E548" t="s">
        <v>1224</v>
      </c>
      <c r="F548" s="99">
        <f>_xll.BDP(C548,$F$12)</f>
        <v>70.2</v>
      </c>
      <c r="G548" s="99">
        <f>_xll.BDP(C548,$G$12)</f>
        <v>69.5</v>
      </c>
      <c r="H548" s="100">
        <f t="shared" si="269"/>
        <v>-0.70000000000000284</v>
      </c>
      <c r="I548" s="101">
        <f t="shared" si="270"/>
        <v>-0.99715099715100108</v>
      </c>
      <c r="J548" s="102">
        <v>4988493</v>
      </c>
      <c r="K548" t="str">
        <f>CONCATENATE(D903,D548, " Curncy")</f>
        <v>EURGBp Curncy</v>
      </c>
      <c r="L548">
        <f>IF(D548 = D903,1,_xll.BDP(K548,$L$12))</f>
        <v>1</v>
      </c>
      <c r="M548" s="247">
        <f>IF(D548 = D903,1,_xll.BDP(K548,$M$12)*L548)</f>
        <v>0.86451999999999996</v>
      </c>
      <c r="N548" s="104">
        <f t="shared" si="271"/>
        <v>-40391.72141766546</v>
      </c>
      <c r="O548" s="253">
        <f>N548 / Y903</f>
        <v>-1.2434120164496077E-4</v>
      </c>
      <c r="P548" s="140">
        <f t="shared" si="272"/>
        <v>4010320.9121824834</v>
      </c>
      <c r="Q548" s="255">
        <f>P548 / Y903*100</f>
        <v>1.2345305020463913</v>
      </c>
      <c r="R548" s="106">
        <f t="shared" si="273"/>
        <v>0</v>
      </c>
      <c r="S548" s="255">
        <f t="shared" si="274"/>
        <v>1.2345305020463913</v>
      </c>
      <c r="T548">
        <f t="shared" si="275"/>
        <v>0.01</v>
      </c>
      <c r="U548">
        <v>0</v>
      </c>
      <c r="V548">
        <v>1</v>
      </c>
      <c r="W548" s="105">
        <f t="shared" si="276"/>
        <v>0</v>
      </c>
      <c r="X548" s="105">
        <f t="shared" si="277"/>
        <v>0</v>
      </c>
      <c r="Y548" s="141"/>
      <c r="Z548" s="107">
        <f>_xll.BDH(C548,$Z$12,$D$1,$D$1)</f>
        <v>70.5</v>
      </c>
      <c r="AA548" s="107">
        <f t="shared" si="278"/>
        <v>-0.29999999999999716</v>
      </c>
      <c r="AB548" s="117">
        <f t="shared" si="279"/>
        <v>-0.42553191489361297</v>
      </c>
      <c r="AC548" s="109">
        <v>4988493</v>
      </c>
      <c r="AD548" s="110">
        <f>IF(D548 = D903,1,_xll.BDP(K548,$AD$12)*L548)</f>
        <v>0.85989000000000004</v>
      </c>
      <c r="AE548" s="259">
        <f>AA548*AC548*T548/AD548 / AF903</f>
        <v>-5.2791901418109491E-5</v>
      </c>
      <c r="AF548" s="142"/>
      <c r="AG548" s="64"/>
      <c r="AH548" s="56"/>
    </row>
    <row r="549" spans="2:34" x14ac:dyDescent="0.2">
      <c r="B549">
        <v>10273</v>
      </c>
      <c r="C549" t="s">
        <v>969</v>
      </c>
      <c r="D549" t="str">
        <f>_xll.BDP(C549,$D$12)</f>
        <v>GBp</v>
      </c>
      <c r="E549" t="s">
        <v>1053</v>
      </c>
      <c r="F549" s="99">
        <f>_xll.BDP(C549,$F$12)</f>
        <v>2091</v>
      </c>
      <c r="G549" s="99">
        <f>_xll.BDP(C549,$G$12)</f>
        <v>2124</v>
      </c>
      <c r="H549" s="100">
        <f t="shared" si="269"/>
        <v>33</v>
      </c>
      <c r="I549" s="101">
        <f t="shared" si="270"/>
        <v>1.5781922525107603</v>
      </c>
      <c r="J549" s="102">
        <v>0</v>
      </c>
      <c r="K549" t="str">
        <f>CONCATENATE(D903,D549, " Curncy")</f>
        <v>EURGBp Curncy</v>
      </c>
      <c r="L549">
        <f>IF(D549 = D903,1,_xll.BDP(K549,$L$12))</f>
        <v>1</v>
      </c>
      <c r="M549" s="247">
        <f>IF(D549 = D903,1,_xll.BDP(K549,$M$12)*L549)</f>
        <v>0.86451999999999996</v>
      </c>
      <c r="N549" s="104">
        <f t="shared" si="271"/>
        <v>0</v>
      </c>
      <c r="O549" s="253">
        <f>N549 / Y903</f>
        <v>0</v>
      </c>
      <c r="P549" s="140">
        <f t="shared" si="272"/>
        <v>0</v>
      </c>
      <c r="Q549" s="255">
        <f>P549 / Y903*100</f>
        <v>0</v>
      </c>
      <c r="R549" s="106">
        <f t="shared" si="273"/>
        <v>0</v>
      </c>
      <c r="S549" s="255">
        <f t="shared" si="274"/>
        <v>0</v>
      </c>
      <c r="T549">
        <f t="shared" si="275"/>
        <v>0.01</v>
      </c>
      <c r="U549">
        <v>0</v>
      </c>
      <c r="V549">
        <v>1</v>
      </c>
      <c r="W549" s="105">
        <f t="shared" si="276"/>
        <v>0</v>
      </c>
      <c r="X549" s="105">
        <f t="shared" si="277"/>
        <v>0</v>
      </c>
      <c r="Y549" s="65"/>
      <c r="Z549" s="107">
        <f>_xll.BDH(C549,$Z$12,$D$1,$D$1)</f>
        <v>2142</v>
      </c>
      <c r="AA549" s="107">
        <f t="shared" si="278"/>
        <v>-51</v>
      </c>
      <c r="AB549" s="117">
        <f t="shared" si="279"/>
        <v>-2.3809523809523809</v>
      </c>
      <c r="AC549" s="109">
        <v>0</v>
      </c>
      <c r="AD549" s="110">
        <f>IF(D549 = D903,1,_xll.BDP(K549,$AD$12)*L549)</f>
        <v>0.85989000000000004</v>
      </c>
      <c r="AE549" s="259">
        <f>AA549*AC549*T549/AD549 / AF903</f>
        <v>0</v>
      </c>
      <c r="AF549" s="68"/>
      <c r="AG549" s="64"/>
      <c r="AH549" s="56"/>
    </row>
    <row r="550" spans="2:34" x14ac:dyDescent="0.2">
      <c r="B550">
        <v>24000</v>
      </c>
      <c r="C550" t="s">
        <v>77</v>
      </c>
      <c r="D550" t="str">
        <f>_xll.BDP(C550,$D$12)</f>
        <v>GBp</v>
      </c>
      <c r="E550" t="s">
        <v>362</v>
      </c>
      <c r="F550" s="99">
        <f>_xll.BDP(C550,$F$12)</f>
        <v>72.8</v>
      </c>
      <c r="G550" s="99">
        <f>_xll.BDP(C550,$G$12)</f>
        <v>76.05</v>
      </c>
      <c r="H550" s="100">
        <f t="shared" si="269"/>
        <v>3.25</v>
      </c>
      <c r="I550" s="101">
        <f t="shared" si="270"/>
        <v>4.4642857142857144</v>
      </c>
      <c r="J550" s="102">
        <v>0</v>
      </c>
      <c r="K550" t="str">
        <f>CONCATENATE(D903,D550, " Curncy")</f>
        <v>EURGBp Curncy</v>
      </c>
      <c r="L550">
        <f>IF(D550 = D903,1,_xll.BDP(K550,$L$12))</f>
        <v>1</v>
      </c>
      <c r="M550" s="247">
        <f>IF(D550 = D903,1,_xll.BDP(K550,$M$12)*L550)</f>
        <v>0.86451999999999996</v>
      </c>
      <c r="N550" s="104">
        <f t="shared" si="271"/>
        <v>0</v>
      </c>
      <c r="O550" s="253">
        <f>N550 / Y903</f>
        <v>0</v>
      </c>
      <c r="P550" s="140">
        <f t="shared" si="272"/>
        <v>0</v>
      </c>
      <c r="Q550" s="255">
        <f>P550 / Y903*100</f>
        <v>0</v>
      </c>
      <c r="R550" s="106">
        <f t="shared" si="273"/>
        <v>0</v>
      </c>
      <c r="S550" s="255">
        <f t="shared" si="274"/>
        <v>0</v>
      </c>
      <c r="T550">
        <f t="shared" si="275"/>
        <v>0.01</v>
      </c>
      <c r="U550">
        <v>0</v>
      </c>
      <c r="V550">
        <v>1</v>
      </c>
      <c r="W550" s="105">
        <f t="shared" si="276"/>
        <v>0</v>
      </c>
      <c r="X550" s="105">
        <f t="shared" si="277"/>
        <v>0</v>
      </c>
      <c r="Y550" s="65"/>
      <c r="Z550" s="107">
        <f>_xll.BDH(C550,$Z$12,$D$1,$D$1)</f>
        <v>71.25</v>
      </c>
      <c r="AA550" s="107">
        <f t="shared" si="278"/>
        <v>1.5499999999999972</v>
      </c>
      <c r="AB550" s="117">
        <f t="shared" si="279"/>
        <v>2.1754385964912242</v>
      </c>
      <c r="AC550" s="109">
        <v>0</v>
      </c>
      <c r="AD550" s="110">
        <f>IF(D550 = D903,1,_xll.BDP(K550,$AD$12)*L550)</f>
        <v>0.85989000000000004</v>
      </c>
      <c r="AE550" s="259">
        <f>AA550*AC550*T550/AD550 / AF903</f>
        <v>0</v>
      </c>
      <c r="AF550" s="68"/>
      <c r="AG550" s="64"/>
      <c r="AH550" s="56"/>
    </row>
    <row r="551" spans="2:34" x14ac:dyDescent="0.2">
      <c r="B551">
        <v>10254</v>
      </c>
      <c r="C551" t="s">
        <v>76</v>
      </c>
      <c r="D551" t="str">
        <f>_xll.BDP(C551,$D$12)</f>
        <v>GBp</v>
      </c>
      <c r="E551" t="s">
        <v>363</v>
      </c>
      <c r="F551" s="99">
        <f>_xll.BDP(C551,$F$12)</f>
        <v>129.1</v>
      </c>
      <c r="G551" s="99">
        <f>_xll.BDP(C551,$G$12)</f>
        <v>126</v>
      </c>
      <c r="H551" s="100">
        <f t="shared" si="269"/>
        <v>-3.0999999999999943</v>
      </c>
      <c r="I551" s="101">
        <f t="shared" si="270"/>
        <v>-2.4012393493415911</v>
      </c>
      <c r="J551" s="102">
        <v>0</v>
      </c>
      <c r="K551" t="str">
        <f>CONCATENATE(D903,D551, " Curncy")</f>
        <v>EURGBp Curncy</v>
      </c>
      <c r="L551">
        <f>IF(D551 = D903,1,_xll.BDP(K551,$L$12))</f>
        <v>1</v>
      </c>
      <c r="M551" s="247">
        <f>IF(D551 = D903,1,_xll.BDP(K551,$M$12)*L551)</f>
        <v>0.86451999999999996</v>
      </c>
      <c r="N551" s="104">
        <f t="shared" si="271"/>
        <v>0</v>
      </c>
      <c r="O551" s="253">
        <f>N551 / Y903</f>
        <v>0</v>
      </c>
      <c r="P551" s="140">
        <f t="shared" si="272"/>
        <v>0</v>
      </c>
      <c r="Q551" s="255">
        <f>P551 / Y903*100</f>
        <v>0</v>
      </c>
      <c r="R551" s="106">
        <f t="shared" si="273"/>
        <v>0</v>
      </c>
      <c r="S551" s="255">
        <f t="shared" si="274"/>
        <v>0</v>
      </c>
      <c r="T551">
        <f t="shared" si="275"/>
        <v>0.01</v>
      </c>
      <c r="U551">
        <v>0</v>
      </c>
      <c r="V551">
        <v>1</v>
      </c>
      <c r="W551" s="105">
        <f t="shared" si="276"/>
        <v>0</v>
      </c>
      <c r="X551" s="105">
        <f t="shared" si="277"/>
        <v>0</v>
      </c>
      <c r="Y551" s="65"/>
      <c r="Z551" s="107">
        <f>_xll.BDH(C551,$Z$12,$D$1,$D$1)</f>
        <v>127.7</v>
      </c>
      <c r="AA551" s="107">
        <f t="shared" si="278"/>
        <v>1.3999999999999915</v>
      </c>
      <c r="AB551" s="117">
        <f t="shared" si="279"/>
        <v>1.0963194988253653</v>
      </c>
      <c r="AC551" s="109">
        <v>0</v>
      </c>
      <c r="AD551" s="110">
        <f>IF(D551 = D903,1,_xll.BDP(K551,$AD$12)*L551)</f>
        <v>0.85989000000000004</v>
      </c>
      <c r="AE551" s="259">
        <f>AA551*AC551*T551/AD551 / AF903</f>
        <v>0</v>
      </c>
      <c r="AF551" s="68"/>
      <c r="AG551" s="64"/>
      <c r="AH551" s="56"/>
    </row>
    <row r="552" spans="2:34" x14ac:dyDescent="0.2">
      <c r="B552">
        <v>3429</v>
      </c>
      <c r="C552" t="s">
        <v>970</v>
      </c>
      <c r="D552" t="str">
        <f>_xll.BDP(C552,$D$12)</f>
        <v>GBp</v>
      </c>
      <c r="E552" t="s">
        <v>1054</v>
      </c>
      <c r="F552" s="99">
        <f>_xll.BDP(C552,$F$12)</f>
        <v>247.7</v>
      </c>
      <c r="G552" s="99">
        <f>_xll.BDP(C552,$G$12)</f>
        <v>244.5</v>
      </c>
      <c r="H552" s="100">
        <f t="shared" si="269"/>
        <v>-3.1999999999999886</v>
      </c>
      <c r="I552" s="101">
        <f t="shared" si="270"/>
        <v>-1.2918853451756112</v>
      </c>
      <c r="J552" s="102">
        <v>0</v>
      </c>
      <c r="K552" t="str">
        <f>CONCATENATE(D903,D552, " Curncy")</f>
        <v>EURGBp Curncy</v>
      </c>
      <c r="L552">
        <f>IF(D552 = D903,1,_xll.BDP(K552,$L$12))</f>
        <v>1</v>
      </c>
      <c r="M552" s="247">
        <f>IF(D552 = D903,1,_xll.BDP(K552,$M$12)*L552)</f>
        <v>0.86451999999999996</v>
      </c>
      <c r="N552" s="104">
        <f t="shared" si="271"/>
        <v>0</v>
      </c>
      <c r="O552" s="253">
        <f>N552 / Y903</f>
        <v>0</v>
      </c>
      <c r="P552" s="140">
        <f t="shared" si="272"/>
        <v>0</v>
      </c>
      <c r="Q552" s="255">
        <f>P552 / Y903*100</f>
        <v>0</v>
      </c>
      <c r="R552" s="106">
        <f t="shared" si="273"/>
        <v>0</v>
      </c>
      <c r="S552" s="255">
        <f t="shared" si="274"/>
        <v>0</v>
      </c>
      <c r="T552">
        <f t="shared" si="275"/>
        <v>0.01</v>
      </c>
      <c r="U552">
        <v>0</v>
      </c>
      <c r="V552">
        <v>1</v>
      </c>
      <c r="W552" s="105">
        <f t="shared" si="276"/>
        <v>0</v>
      </c>
      <c r="X552" s="105">
        <f t="shared" si="277"/>
        <v>0</v>
      </c>
      <c r="Y552" s="65"/>
      <c r="Z552" s="107">
        <f>_xll.BDH(C552,$Z$12,$D$1,$D$1)</f>
        <v>249.5</v>
      </c>
      <c r="AA552" s="107">
        <f t="shared" si="278"/>
        <v>-1.8000000000000114</v>
      </c>
      <c r="AB552" s="117">
        <f t="shared" si="279"/>
        <v>-0.72144288577154758</v>
      </c>
      <c r="AC552" s="109">
        <v>0</v>
      </c>
      <c r="AD552" s="110">
        <f>IF(D552 = D903,1,_xll.BDP(K552,$AD$12)*L552)</f>
        <v>0.85989000000000004</v>
      </c>
      <c r="AE552" s="259">
        <f>AA552*AC552*T552/AD552 / AF903</f>
        <v>0</v>
      </c>
      <c r="AF552" s="68"/>
      <c r="AG552" s="64"/>
      <c r="AH552" s="56"/>
    </row>
    <row r="553" spans="2:34" ht="12" customHeight="1" x14ac:dyDescent="0.2">
      <c r="B553">
        <v>34069</v>
      </c>
      <c r="C553" t="s">
        <v>1759</v>
      </c>
      <c r="D553" t="str">
        <f>_xll.BDP(C553,$D$12)</f>
        <v>GBp</v>
      </c>
      <c r="E553" t="s">
        <v>1760</v>
      </c>
      <c r="F553" s="99">
        <f>_xll.BDP(C553,$F$12)</f>
        <v>457</v>
      </c>
      <c r="G553" s="99">
        <f>_xll.BDP(C553,$G$12)</f>
        <v>440</v>
      </c>
      <c r="H553" s="100">
        <f t="shared" si="269"/>
        <v>-17</v>
      </c>
      <c r="I553" s="101">
        <f t="shared" si="270"/>
        <v>-3.7199124726477026</v>
      </c>
      <c r="J553" s="102">
        <v>114026</v>
      </c>
      <c r="K553" t="str">
        <f>CONCATENATE(D903,D553, " Curncy")</f>
        <v>EURGBp Curncy</v>
      </c>
      <c r="L553">
        <f>IF(D553 = D903,1,_xll.BDP(K553,$L$12))</f>
        <v>1</v>
      </c>
      <c r="M553" s="247">
        <f>IF(D553 = D903,1,_xll.BDP(K553,$M$12)*L553)</f>
        <v>0.86451999999999996</v>
      </c>
      <c r="N553" s="104">
        <f t="shared" si="271"/>
        <v>-22422.176467866564</v>
      </c>
      <c r="O553" s="253">
        <f>N553 / Y903</f>
        <v>-6.9024054129333267E-5</v>
      </c>
      <c r="P553" s="140">
        <f t="shared" si="272"/>
        <v>580338.685050664</v>
      </c>
      <c r="Q553" s="255">
        <f>P553 / Y903*100</f>
        <v>0.17865049304062727</v>
      </c>
      <c r="R553" s="106">
        <f t="shared" si="273"/>
        <v>0</v>
      </c>
      <c r="S553" s="255">
        <f t="shared" si="274"/>
        <v>0.17865049304062727</v>
      </c>
      <c r="T553">
        <f t="shared" si="275"/>
        <v>0.01</v>
      </c>
      <c r="U553">
        <v>0</v>
      </c>
      <c r="V553">
        <v>1</v>
      </c>
      <c r="W553" s="105">
        <f t="shared" si="276"/>
        <v>0</v>
      </c>
      <c r="X553" s="105">
        <f t="shared" si="277"/>
        <v>0</v>
      </c>
      <c r="Z553" s="107">
        <f>_xll.BDH(C553,$Z$12,$D$1,$D$1)</f>
        <v>435</v>
      </c>
      <c r="AA553" s="107">
        <f t="shared" si="278"/>
        <v>22</v>
      </c>
      <c r="AB553" s="117">
        <f t="shared" si="279"/>
        <v>5.0574712643678161</v>
      </c>
      <c r="AC553" s="109">
        <v>114026</v>
      </c>
      <c r="AD553" s="110">
        <f>IF(D553 = D903,1,_xll.BDP(K553,$AD$12)*L553)</f>
        <v>0.85989000000000004</v>
      </c>
      <c r="AE553" s="259">
        <f>AA553*AC553*T553/AD553 / AF903</f>
        <v>8.8491845616322086E-5</v>
      </c>
      <c r="AF553" s="111"/>
      <c r="AG553" s="64"/>
      <c r="AH553" s="56"/>
    </row>
    <row r="554" spans="2:34" x14ac:dyDescent="0.2">
      <c r="B554">
        <v>778</v>
      </c>
      <c r="C554" t="s">
        <v>75</v>
      </c>
      <c r="D554" t="str">
        <f>_xll.BDP(C554,$D$12)</f>
        <v>GBp</v>
      </c>
      <c r="E554" t="s">
        <v>364</v>
      </c>
      <c r="F554" s="99">
        <f>_xll.BDP(C554,$F$12)</f>
        <v>598.5</v>
      </c>
      <c r="G554" s="99">
        <f>_xll.BDP(C554,$G$12)</f>
        <v>598</v>
      </c>
      <c r="H554" s="100">
        <f t="shared" si="269"/>
        <v>-0.5</v>
      </c>
      <c r="I554" s="101">
        <f t="shared" si="270"/>
        <v>-8.3542188805346695E-2</v>
      </c>
      <c r="J554" s="102">
        <v>1032335</v>
      </c>
      <c r="K554" t="str">
        <f>CONCATENATE(D903,D554, " Curncy")</f>
        <v>EURGBp Curncy</v>
      </c>
      <c r="L554">
        <f>IF(D554 = D903,1,_xll.BDP(K554,$L$12))</f>
        <v>1</v>
      </c>
      <c r="M554" s="247">
        <f>IF(D554 = D903,1,_xll.BDP(K554,$M$12)*L554)</f>
        <v>0.86451999999999996</v>
      </c>
      <c r="N554" s="104">
        <f t="shared" si="271"/>
        <v>-5970.567482533661</v>
      </c>
      <c r="O554" s="253">
        <f>N554 / Y903</f>
        <v>-1.8379695373811871E-5</v>
      </c>
      <c r="P554" s="140">
        <f t="shared" si="272"/>
        <v>7140798.7091102581</v>
      </c>
      <c r="Q554" s="255">
        <f>P554 / Y903*100</f>
        <v>2.1982115667078994</v>
      </c>
      <c r="R554" s="106">
        <f t="shared" si="273"/>
        <v>0</v>
      </c>
      <c r="S554" s="255">
        <f t="shared" si="274"/>
        <v>2.1982115667078994</v>
      </c>
      <c r="T554">
        <f t="shared" si="275"/>
        <v>0.01</v>
      </c>
      <c r="U554">
        <v>0</v>
      </c>
      <c r="V554">
        <v>1</v>
      </c>
      <c r="W554" s="105">
        <f t="shared" si="276"/>
        <v>0</v>
      </c>
      <c r="X554" s="105">
        <f t="shared" si="277"/>
        <v>0</v>
      </c>
      <c r="Y554" s="65"/>
      <c r="Z554" s="107">
        <f>_xll.BDH(C554,$Z$12,$D$1,$D$1)</f>
        <v>597.5</v>
      </c>
      <c r="AA554" s="107">
        <f t="shared" si="278"/>
        <v>1</v>
      </c>
      <c r="AB554" s="117">
        <f t="shared" si="279"/>
        <v>0.16736401673640167</v>
      </c>
      <c r="AC554" s="109">
        <v>1032335</v>
      </c>
      <c r="AD554" s="110">
        <f>IF(D554 = D903,1,_xll.BDP(K554,$AD$12)*L554)</f>
        <v>0.85989000000000004</v>
      </c>
      <c r="AE554" s="259">
        <f>AA554*AC554*T554/AD554 / AF903</f>
        <v>3.6416427132378849E-5</v>
      </c>
      <c r="AF554" s="68"/>
      <c r="AG554" s="64"/>
      <c r="AH554" s="56"/>
    </row>
    <row r="555" spans="2:34" x14ac:dyDescent="0.2">
      <c r="B555">
        <v>6416</v>
      </c>
      <c r="C555" t="s">
        <v>971</v>
      </c>
      <c r="D555" t="str">
        <f>_xll.BDP(C555,$D$12)</f>
        <v>GBp</v>
      </c>
      <c r="E555" t="s">
        <v>1055</v>
      </c>
      <c r="F555" s="99">
        <f>_xll.BDP(C555,$F$12)</f>
        <v>260.89999999999998</v>
      </c>
      <c r="G555" s="99">
        <f>_xll.BDP(C555,$G$12)</f>
        <v>257.3</v>
      </c>
      <c r="H555" s="100">
        <f t="shared" si="269"/>
        <v>-3.5999999999999659</v>
      </c>
      <c r="I555" s="101">
        <f t="shared" si="270"/>
        <v>-1.3798390187811294</v>
      </c>
      <c r="J555" s="102">
        <v>-362995</v>
      </c>
      <c r="K555" t="str">
        <f>CONCATENATE(D903,D555, " Curncy")</f>
        <v>EURGBp Curncy</v>
      </c>
      <c r="L555">
        <f>IF(D555 = D903,1,_xll.BDP(K555,$L$12))</f>
        <v>1</v>
      </c>
      <c r="M555" s="247">
        <f>IF(D555 = D903,1,_xll.BDP(K555,$M$12)*L555)</f>
        <v>0.86451999999999996</v>
      </c>
      <c r="N555" s="104">
        <f t="shared" si="271"/>
        <v>15115.694258085268</v>
      </c>
      <c r="O555" s="253">
        <f>N555 / Y903</f>
        <v>4.6531901136705416E-5</v>
      </c>
      <c r="P555" s="140">
        <f t="shared" si="272"/>
        <v>-1080352.2590570492</v>
      </c>
      <c r="Q555" s="255">
        <f>P555 / Y903*100</f>
        <v>-0.33257383784651162</v>
      </c>
      <c r="R555" s="106">
        <f t="shared" si="273"/>
        <v>-0.33257383784651162</v>
      </c>
      <c r="S555" s="255">
        <f t="shared" si="274"/>
        <v>0</v>
      </c>
      <c r="T555">
        <f t="shared" si="275"/>
        <v>0.01</v>
      </c>
      <c r="U555">
        <v>0</v>
      </c>
      <c r="V555">
        <v>1</v>
      </c>
      <c r="W555" s="105">
        <f t="shared" si="276"/>
        <v>4.6531901136705416E-5</v>
      </c>
      <c r="X555" s="105">
        <f t="shared" si="277"/>
        <v>0</v>
      </c>
      <c r="Y555" s="65"/>
      <c r="Z555" s="107">
        <f>_xll.BDH(C555,$Z$12,$D$1,$D$1)</f>
        <v>260.89999999999998</v>
      </c>
      <c r="AA555" s="107">
        <f t="shared" si="278"/>
        <v>0</v>
      </c>
      <c r="AB555" s="117">
        <f t="shared" si="279"/>
        <v>0</v>
      </c>
      <c r="AC555" s="109">
        <v>-362995</v>
      </c>
      <c r="AD555" s="110">
        <f>IF(D555 = D903,1,_xll.BDP(K555,$AD$12)*L555)</f>
        <v>0.85989000000000004</v>
      </c>
      <c r="AE555" s="259">
        <f>AA555*AC555*T555/AD555 / AF903</f>
        <v>0</v>
      </c>
      <c r="AF555" s="68"/>
      <c r="AG555" s="64"/>
      <c r="AH555" s="56"/>
    </row>
    <row r="556" spans="2:34" x14ac:dyDescent="0.2">
      <c r="B556">
        <v>2201</v>
      </c>
      <c r="C556" t="s">
        <v>972</v>
      </c>
      <c r="D556" t="str">
        <f>_xll.BDP(C556,$D$12)</f>
        <v>GBp</v>
      </c>
      <c r="E556" t="s">
        <v>1056</v>
      </c>
      <c r="F556" s="99">
        <f>_xll.BDP(C556,$F$12)</f>
        <v>46.31</v>
      </c>
      <c r="G556" s="99">
        <f>_xll.BDP(C556,$G$12)</f>
        <v>46.085000000000001</v>
      </c>
      <c r="H556" s="100">
        <f t="shared" si="269"/>
        <v>-0.22500000000000142</v>
      </c>
      <c r="I556" s="101">
        <f t="shared" si="270"/>
        <v>-0.48585618656877871</v>
      </c>
      <c r="J556" s="102">
        <v>0</v>
      </c>
      <c r="K556" t="str">
        <f>CONCATENATE(D903,D556, " Curncy")</f>
        <v>EURGBp Curncy</v>
      </c>
      <c r="L556">
        <f>IF(D556 = D903,1,_xll.BDP(K556,$L$12))</f>
        <v>1</v>
      </c>
      <c r="M556" s="247">
        <f>IF(D556 = D903,1,_xll.BDP(K556,$M$12)*L556)</f>
        <v>0.86451999999999996</v>
      </c>
      <c r="N556" s="104">
        <f t="shared" si="271"/>
        <v>0</v>
      </c>
      <c r="O556" s="253">
        <f>N556 / Y903</f>
        <v>0</v>
      </c>
      <c r="P556" s="140">
        <f t="shared" si="272"/>
        <v>0</v>
      </c>
      <c r="Q556" s="255">
        <f>P556 / Y903*100</f>
        <v>0</v>
      </c>
      <c r="R556" s="106">
        <f t="shared" si="273"/>
        <v>0</v>
      </c>
      <c r="S556" s="255">
        <f t="shared" si="274"/>
        <v>0</v>
      </c>
      <c r="T556">
        <f t="shared" si="275"/>
        <v>0.01</v>
      </c>
      <c r="U556">
        <v>0</v>
      </c>
      <c r="V556">
        <v>1</v>
      </c>
      <c r="W556" s="105">
        <f t="shared" si="276"/>
        <v>0</v>
      </c>
      <c r="X556" s="105">
        <f t="shared" si="277"/>
        <v>0</v>
      </c>
      <c r="Y556" s="65"/>
      <c r="Z556" s="107">
        <f>_xll.BDH(C556,$Z$12,$D$1,$D$1)</f>
        <v>45.94</v>
      </c>
      <c r="AA556" s="107">
        <f t="shared" si="278"/>
        <v>0.37000000000000455</v>
      </c>
      <c r="AB556" s="117">
        <f t="shared" si="279"/>
        <v>0.80539834566827284</v>
      </c>
      <c r="AC556" s="109">
        <v>0</v>
      </c>
      <c r="AD556" s="110">
        <f>IF(D556 = D903,1,_xll.BDP(K556,$AD$12)*L556)</f>
        <v>0.85989000000000004</v>
      </c>
      <c r="AE556" s="259">
        <f>AA556*AC556*T556/AD556 / AF903</f>
        <v>0</v>
      </c>
      <c r="AF556" s="68"/>
      <c r="AG556" s="64"/>
      <c r="AH556" s="56"/>
    </row>
    <row r="557" spans="2:34" x14ac:dyDescent="0.2">
      <c r="B557">
        <v>10193</v>
      </c>
      <c r="C557" t="s">
        <v>1636</v>
      </c>
      <c r="D557" t="str">
        <f>_xll.BDP(C557,$D$12)</f>
        <v>GBp</v>
      </c>
      <c r="E557" t="s">
        <v>1057</v>
      </c>
      <c r="F557" s="99">
        <f>_xll.BDP(C557,$F$12)</f>
        <v>8116</v>
      </c>
      <c r="G557" s="99">
        <f>_xll.BDP(C557,$G$12)</f>
        <v>8172</v>
      </c>
      <c r="H557" s="100">
        <f t="shared" si="269"/>
        <v>56</v>
      </c>
      <c r="I557" s="101">
        <f t="shared" si="270"/>
        <v>0.68999507146377526</v>
      </c>
      <c r="J557" s="102">
        <v>-18038</v>
      </c>
      <c r="K557" t="str">
        <f>CONCATENATE(D903,D557, " Curncy")</f>
        <v>EURGBp Curncy</v>
      </c>
      <c r="L557">
        <f>IF(D557 = D903,1,_xll.BDP(K557,$L$12))</f>
        <v>1</v>
      </c>
      <c r="M557" s="247">
        <f>IF(D557 = D903,1,_xll.BDP(K557,$M$12)*L557)</f>
        <v>0.86451999999999996</v>
      </c>
      <c r="N557" s="104">
        <f t="shared" si="271"/>
        <v>-11684.26410031</v>
      </c>
      <c r="O557" s="253">
        <f>N557 / Y903</f>
        <v>-3.596864376110049E-5</v>
      </c>
      <c r="P557" s="140">
        <f t="shared" si="272"/>
        <v>-1705067.9683523807</v>
      </c>
      <c r="Q557" s="255">
        <f>P557 / Y903*100</f>
        <v>-0.52488528002805923</v>
      </c>
      <c r="R557" s="106">
        <f t="shared" si="273"/>
        <v>-0.52488528002805923</v>
      </c>
      <c r="S557" s="255">
        <f t="shared" si="274"/>
        <v>0</v>
      </c>
      <c r="T557">
        <f t="shared" si="275"/>
        <v>0.01</v>
      </c>
      <c r="U557">
        <v>0</v>
      </c>
      <c r="V557">
        <v>1</v>
      </c>
      <c r="W557" s="105">
        <f t="shared" si="276"/>
        <v>0</v>
      </c>
      <c r="X557" s="105">
        <f t="shared" si="277"/>
        <v>0</v>
      </c>
      <c r="Y557" s="65"/>
      <c r="Z557" s="107">
        <f>_xll.BDH(C557,$Z$12,$D$1,$D$1)</f>
        <v>8080</v>
      </c>
      <c r="AA557" s="107">
        <f t="shared" si="278"/>
        <v>36</v>
      </c>
      <c r="AB557" s="117">
        <f t="shared" si="279"/>
        <v>0.4455445544554455</v>
      </c>
      <c r="AC557" s="109">
        <v>-18038</v>
      </c>
      <c r="AD557" s="110">
        <f>IF(D557 = D903,1,_xll.BDP(K557,$AD$12)*L557)</f>
        <v>0.85989000000000004</v>
      </c>
      <c r="AE557" s="259">
        <f>AA557*AC557*T557/AD557 / AF903</f>
        <v>-2.2906965717619364E-5</v>
      </c>
      <c r="AF557" s="68"/>
      <c r="AG557" s="64"/>
      <c r="AH557" s="56"/>
    </row>
    <row r="558" spans="2:34" x14ac:dyDescent="0.2">
      <c r="B558">
        <v>3260</v>
      </c>
      <c r="C558" t="s">
        <v>74</v>
      </c>
      <c r="D558" t="str">
        <f>_xll.BDP(C558,$D$12)</f>
        <v>GBp</v>
      </c>
      <c r="E558" t="s">
        <v>365</v>
      </c>
      <c r="F558" s="99">
        <f>_xll.BDP(C558,$F$12)</f>
        <v>215.6</v>
      </c>
      <c r="G558" s="99">
        <f>_xll.BDP(C558,$G$12)</f>
        <v>212.6</v>
      </c>
      <c r="H558" s="100">
        <f t="shared" si="269"/>
        <v>-3</v>
      </c>
      <c r="I558" s="101">
        <f t="shared" si="270"/>
        <v>-1.3914656771799629</v>
      </c>
      <c r="J558" s="102">
        <v>1235013</v>
      </c>
      <c r="K558" t="str">
        <f>CONCATENATE(D903,D558, " Curncy")</f>
        <v>EURGBp Curncy</v>
      </c>
      <c r="L558">
        <f>IF(D558 = D903,1,_xll.BDP(K558,$L$12))</f>
        <v>1</v>
      </c>
      <c r="M558" s="247">
        <f>IF(D558 = D903,1,_xll.BDP(K558,$M$12)*L558)</f>
        <v>0.86451999999999996</v>
      </c>
      <c r="N558" s="104">
        <f t="shared" si="271"/>
        <v>-42856.602507749965</v>
      </c>
      <c r="O558" s="253">
        <f>N558 / Y903</f>
        <v>-1.3192905048863509E-4</v>
      </c>
      <c r="P558" s="140">
        <f t="shared" si="272"/>
        <v>3037104.5643825475</v>
      </c>
      <c r="Q558" s="255">
        <f>P558 / Y903*100</f>
        <v>0.93493720446279405</v>
      </c>
      <c r="R558" s="106">
        <f t="shared" si="273"/>
        <v>0</v>
      </c>
      <c r="S558" s="255">
        <f t="shared" si="274"/>
        <v>0.93493720446279405</v>
      </c>
      <c r="T558">
        <f t="shared" si="275"/>
        <v>0.01</v>
      </c>
      <c r="U558">
        <v>0</v>
      </c>
      <c r="V558">
        <v>1</v>
      </c>
      <c r="W558" s="105">
        <f t="shared" si="276"/>
        <v>0</v>
      </c>
      <c r="X558" s="105">
        <f t="shared" si="277"/>
        <v>0</v>
      </c>
      <c r="Y558" s="65"/>
      <c r="Z558" s="107">
        <f>_xll.BDH(C558,$Z$12,$D$1,$D$1)</f>
        <v>218.1</v>
      </c>
      <c r="AA558" s="107">
        <f t="shared" si="278"/>
        <v>-2.5</v>
      </c>
      <c r="AB558" s="117">
        <f t="shared" si="279"/>
        <v>-1.1462631820265934</v>
      </c>
      <c r="AC558" s="109">
        <v>1235013</v>
      </c>
      <c r="AD558" s="110">
        <f>IF(D558 = D903,1,_xll.BDP(K558,$AD$12)*L558)</f>
        <v>0.85989000000000004</v>
      </c>
      <c r="AE558" s="259">
        <f>AA558*AC558*T558/AD558 / AF903</f>
        <v>-1.0891513152717043E-4</v>
      </c>
      <c r="AF558" s="68"/>
      <c r="AG558" s="64"/>
      <c r="AH558" s="56"/>
    </row>
    <row r="559" spans="2:34" x14ac:dyDescent="0.2">
      <c r="B559">
        <v>6360</v>
      </c>
      <c r="C559" t="s">
        <v>973</v>
      </c>
      <c r="D559" t="str">
        <f>_xll.BDP(C559,$D$12)</f>
        <v>GBp</v>
      </c>
      <c r="E559" t="s">
        <v>1058</v>
      </c>
      <c r="F559" s="99">
        <f>_xll.BDP(C559,$F$12)</f>
        <v>125.7</v>
      </c>
      <c r="G559" s="99">
        <f>_xll.BDP(C559,$G$12)</f>
        <v>124.55</v>
      </c>
      <c r="H559" s="100">
        <f t="shared" si="269"/>
        <v>-1.1500000000000057</v>
      </c>
      <c r="I559" s="101">
        <f t="shared" si="270"/>
        <v>-0.91487669053301957</v>
      </c>
      <c r="J559" s="102">
        <v>3546272</v>
      </c>
      <c r="K559" t="str">
        <f>CONCATENATE(D903,D559, " Curncy")</f>
        <v>EURGBp Curncy</v>
      </c>
      <c r="L559">
        <f>IF(D559 = D903,1,_xll.BDP(K559,$L$12))</f>
        <v>1</v>
      </c>
      <c r="M559" s="247">
        <f>IF(D559 = D903,1,_xll.BDP(K559,$M$12)*L559)</f>
        <v>0.86451999999999996</v>
      </c>
      <c r="N559" s="104">
        <f t="shared" si="271"/>
        <v>-47173.145791884752</v>
      </c>
      <c r="O559" s="253">
        <f>N559 / Y903</f>
        <v>-1.4521702535239187E-4</v>
      </c>
      <c r="P559" s="140">
        <f t="shared" si="272"/>
        <v>5109056.7898949701</v>
      </c>
      <c r="Q559" s="255">
        <f>P559 / Y903*100</f>
        <v>1.5727635224035055</v>
      </c>
      <c r="R559" s="106">
        <f t="shared" si="273"/>
        <v>0</v>
      </c>
      <c r="S559" s="255">
        <f t="shared" si="274"/>
        <v>1.5727635224035055</v>
      </c>
      <c r="T559">
        <f t="shared" si="275"/>
        <v>0.01</v>
      </c>
      <c r="U559">
        <v>0</v>
      </c>
      <c r="V559">
        <v>1</v>
      </c>
      <c r="W559" s="105">
        <f t="shared" si="276"/>
        <v>0</v>
      </c>
      <c r="X559" s="105">
        <f t="shared" si="277"/>
        <v>0</v>
      </c>
      <c r="Y559" s="65"/>
      <c r="Z559" s="107">
        <f>_xll.BDH(C559,$Z$12,$D$1,$D$1)</f>
        <v>126.75</v>
      </c>
      <c r="AA559" s="107">
        <f t="shared" si="278"/>
        <v>-1.0499999999999972</v>
      </c>
      <c r="AB559" s="117">
        <f t="shared" si="279"/>
        <v>-0.82840236686390312</v>
      </c>
      <c r="AC559" s="109">
        <v>3546272</v>
      </c>
      <c r="AD559" s="110">
        <f>IF(D559 = D903,1,_xll.BDP(K559,$AD$12)*L559)</f>
        <v>0.85989000000000004</v>
      </c>
      <c r="AE559" s="259">
        <f>AA559*AC559*T559/AD559 / AF903</f>
        <v>-1.3135240369993733E-4</v>
      </c>
      <c r="AF559" s="68"/>
      <c r="AG559" s="64"/>
      <c r="AH559" s="56"/>
    </row>
    <row r="560" spans="2:34" x14ac:dyDescent="0.2">
      <c r="B560">
        <v>6244</v>
      </c>
      <c r="C560" t="s">
        <v>974</v>
      </c>
      <c r="D560" t="str">
        <f>_xll.BDP(C560,$D$12)</f>
        <v>GBp</v>
      </c>
      <c r="E560" t="s">
        <v>1127</v>
      </c>
      <c r="F560" s="99">
        <f>_xll.BDP(C560,$F$12)</f>
        <v>134.55000000000001</v>
      </c>
      <c r="G560" s="99">
        <f>_xll.BDP(C560,$G$12)</f>
        <v>131.55000000000001</v>
      </c>
      <c r="H560" s="100">
        <f t="shared" si="269"/>
        <v>-3</v>
      </c>
      <c r="I560" s="101">
        <f t="shared" si="270"/>
        <v>-2.229654403567447</v>
      </c>
      <c r="J560" s="102">
        <v>0</v>
      </c>
      <c r="K560" t="str">
        <f>CONCATENATE(D903,D560, " Curncy")</f>
        <v>EURGBp Curncy</v>
      </c>
      <c r="L560">
        <f>IF(D560 = D903,1,_xll.BDP(K560,$L$12))</f>
        <v>1</v>
      </c>
      <c r="M560" s="247">
        <f>IF(D560 = D903,1,_xll.BDP(K560,$M$12)*L560)</f>
        <v>0.86451999999999996</v>
      </c>
      <c r="N560" s="104">
        <f t="shared" si="271"/>
        <v>0</v>
      </c>
      <c r="O560" s="253">
        <f>N560 / Y903</f>
        <v>0</v>
      </c>
      <c r="P560" s="140">
        <f t="shared" si="272"/>
        <v>0</v>
      </c>
      <c r="Q560" s="255">
        <f>P560 / Y903*100</f>
        <v>0</v>
      </c>
      <c r="R560" s="106">
        <f t="shared" si="273"/>
        <v>0</v>
      </c>
      <c r="S560" s="255">
        <f t="shared" si="274"/>
        <v>0</v>
      </c>
      <c r="T560">
        <f t="shared" si="275"/>
        <v>0.01</v>
      </c>
      <c r="U560">
        <v>0</v>
      </c>
      <c r="V560">
        <v>1</v>
      </c>
      <c r="W560" s="105">
        <f t="shared" si="276"/>
        <v>0</v>
      </c>
      <c r="X560" s="105">
        <f t="shared" si="277"/>
        <v>0</v>
      </c>
      <c r="Y560" s="65"/>
      <c r="Z560" s="107">
        <f>_xll.BDH(C560,$Z$12,$D$1,$D$1)</f>
        <v>133.75</v>
      </c>
      <c r="AA560" s="107">
        <f t="shared" si="278"/>
        <v>0.80000000000001137</v>
      </c>
      <c r="AB560" s="117">
        <f t="shared" si="279"/>
        <v>0.59813084112150383</v>
      </c>
      <c r="AC560" s="109">
        <v>0</v>
      </c>
      <c r="AD560" s="110">
        <f>IF(D560 = D903,1,_xll.BDP(K560,$AD$12)*L560)</f>
        <v>0.85989000000000004</v>
      </c>
      <c r="AE560" s="259">
        <f>AA560*AC560*T560/AD560 / AF903</f>
        <v>0</v>
      </c>
      <c r="AF560" s="68"/>
      <c r="AG560" s="64"/>
      <c r="AH560" s="56"/>
    </row>
    <row r="561" spans="2:34" x14ac:dyDescent="0.2">
      <c r="B561">
        <v>24540</v>
      </c>
      <c r="C561" t="s">
        <v>1143</v>
      </c>
      <c r="D561" t="str">
        <f>_xll.BDP(C561,$D$12)</f>
        <v>GBp</v>
      </c>
      <c r="E561" t="s">
        <v>1144</v>
      </c>
      <c r="F561" s="99">
        <f>_xll.BDP(C561,$F$12)</f>
        <v>95.2</v>
      </c>
      <c r="G561" s="99">
        <f>_xll.BDP(C561,$G$12)</f>
        <v>94.1</v>
      </c>
      <c r="H561" s="100">
        <f t="shared" si="269"/>
        <v>-1.1000000000000085</v>
      </c>
      <c r="I561" s="101">
        <f t="shared" si="270"/>
        <v>-1.1554621848739586</v>
      </c>
      <c r="J561" s="102">
        <v>-1250610</v>
      </c>
      <c r="K561" t="str">
        <f>CONCATENATE(D903,D561, " Curncy")</f>
        <v>EURGBp Curncy</v>
      </c>
      <c r="L561">
        <f>IF(D561 = D903,1,_xll.BDP(K561,$L$12))</f>
        <v>1</v>
      </c>
      <c r="M561" s="247">
        <f>IF(D561 = D903,1,_xll.BDP(K561,$M$12)*L561)</f>
        <v>0.86451999999999996</v>
      </c>
      <c r="N561" s="104">
        <f t="shared" si="271"/>
        <v>15912.541063249097</v>
      </c>
      <c r="O561" s="253">
        <f>N561 / Y903</f>
        <v>4.8984901053606332E-5</v>
      </c>
      <c r="P561" s="140">
        <f t="shared" si="272"/>
        <v>-1361245.5582288438</v>
      </c>
      <c r="Q561" s="255">
        <f>P561 / Y903*100</f>
        <v>-0.41904356264948361</v>
      </c>
      <c r="R561" s="106">
        <f t="shared" si="273"/>
        <v>-0.41904356264948361</v>
      </c>
      <c r="S561" s="255">
        <f t="shared" si="274"/>
        <v>0</v>
      </c>
      <c r="T561">
        <f t="shared" si="275"/>
        <v>0.01</v>
      </c>
      <c r="U561">
        <v>0</v>
      </c>
      <c r="V561">
        <v>1</v>
      </c>
      <c r="W561" s="105">
        <f t="shared" si="276"/>
        <v>4.8984901053606332E-5</v>
      </c>
      <c r="X561" s="105">
        <f t="shared" si="277"/>
        <v>0</v>
      </c>
      <c r="Z561" s="107">
        <f>_xll.BDH(C561,$Z$12,$D$1,$D$1)</f>
        <v>96.5</v>
      </c>
      <c r="AA561" s="107">
        <f t="shared" si="278"/>
        <v>-1.2999999999999972</v>
      </c>
      <c r="AB561" s="117">
        <f t="shared" si="279"/>
        <v>-1.3471502590673545</v>
      </c>
      <c r="AC561" s="109">
        <v>-1250610</v>
      </c>
      <c r="AD561" s="110">
        <f>IF(D561 = D903,1,_xll.BDP(K561,$AD$12)*L561)</f>
        <v>0.85989000000000004</v>
      </c>
      <c r="AE561" s="259">
        <f>AA561*AC561*T561/AD561 / AF903</f>
        <v>5.7351123730989911E-5</v>
      </c>
      <c r="AF561" s="111"/>
      <c r="AG561" s="143" t="s">
        <v>1256</v>
      </c>
      <c r="AH561" s="56"/>
    </row>
    <row r="562" spans="2:34" x14ac:dyDescent="0.2">
      <c r="B562">
        <v>6434</v>
      </c>
      <c r="C562" t="s">
        <v>1145</v>
      </c>
      <c r="D562" t="str">
        <f>_xll.BDP(C562,$D$12)</f>
        <v>GBp</v>
      </c>
      <c r="E562" t="s">
        <v>1146</v>
      </c>
      <c r="F562" s="99">
        <f>_xll.BDP(C562,$F$12)</f>
        <v>520.4</v>
      </c>
      <c r="G562" s="99">
        <f>_xll.BDP(C562,$G$12)</f>
        <v>523.20000000000005</v>
      </c>
      <c r="H562" s="100">
        <f t="shared" si="269"/>
        <v>2.8000000000000682</v>
      </c>
      <c r="I562" s="101">
        <f t="shared" si="270"/>
        <v>0.53804765564951351</v>
      </c>
      <c r="J562" s="102">
        <v>0</v>
      </c>
      <c r="K562" t="str">
        <f>CONCATENATE(D903,D562, " Curncy")</f>
        <v>EURGBp Curncy</v>
      </c>
      <c r="L562">
        <f>IF(D562 = D903,1,_xll.BDP(K562,$L$12))</f>
        <v>1</v>
      </c>
      <c r="M562" s="247">
        <f>IF(D562 = D903,1,_xll.BDP(K562,$M$12)*L562)</f>
        <v>0.86451999999999996</v>
      </c>
      <c r="N562" s="104">
        <f t="shared" si="271"/>
        <v>0</v>
      </c>
      <c r="O562" s="253">
        <f>N562 / Y903</f>
        <v>0</v>
      </c>
      <c r="P562" s="140">
        <f t="shared" si="272"/>
        <v>0</v>
      </c>
      <c r="Q562" s="255">
        <f>P562 / Y903*100</f>
        <v>0</v>
      </c>
      <c r="R562" s="106">
        <f t="shared" si="273"/>
        <v>0</v>
      </c>
      <c r="S562" s="255">
        <f t="shared" si="274"/>
        <v>0</v>
      </c>
      <c r="T562">
        <f t="shared" si="275"/>
        <v>0.01</v>
      </c>
      <c r="U562">
        <v>0</v>
      </c>
      <c r="V562">
        <v>1</v>
      </c>
      <c r="W562" s="105">
        <f t="shared" si="276"/>
        <v>0</v>
      </c>
      <c r="X562" s="105">
        <f t="shared" si="277"/>
        <v>0</v>
      </c>
      <c r="Z562" s="107">
        <f>_xll.BDH(C562,$Z$12,$D$1,$D$1)</f>
        <v>520</v>
      </c>
      <c r="AA562" s="107">
        <f t="shared" si="278"/>
        <v>0.39999999999997726</v>
      </c>
      <c r="AB562" s="117">
        <f t="shared" si="279"/>
        <v>7.6923076923072556E-2</v>
      </c>
      <c r="AC562" s="109">
        <v>0</v>
      </c>
      <c r="AD562" s="110">
        <f>IF(D562 = D903,1,_xll.BDP(K562,$AD$12)*L562)</f>
        <v>0.85989000000000004</v>
      </c>
      <c r="AE562" s="259">
        <f>AA562*AC562*T562/AD562 / AF903</f>
        <v>0</v>
      </c>
      <c r="AF562" s="111"/>
      <c r="AG562" s="64"/>
      <c r="AH562" s="56"/>
    </row>
    <row r="563" spans="2:34" x14ac:dyDescent="0.2">
      <c r="B563">
        <v>10154</v>
      </c>
      <c r="C563" t="s">
        <v>975</v>
      </c>
      <c r="D563" t="str">
        <f>_xll.BDP(C563,$D$12)</f>
        <v>GBp</v>
      </c>
      <c r="E563" t="s">
        <v>1059</v>
      </c>
      <c r="F563" s="99">
        <f>_xll.BDP(C563,$F$12)</f>
        <v>144</v>
      </c>
      <c r="G563" s="99">
        <f>_xll.BDP(C563,$G$12)</f>
        <v>141.9</v>
      </c>
      <c r="H563" s="100">
        <f t="shared" si="269"/>
        <v>-2.0999999999999943</v>
      </c>
      <c r="I563" s="101">
        <f t="shared" si="270"/>
        <v>-1.4583333333333293</v>
      </c>
      <c r="J563" s="102">
        <v>0</v>
      </c>
      <c r="K563" t="str">
        <f>CONCATENATE(D903,D563, " Curncy")</f>
        <v>EURGBp Curncy</v>
      </c>
      <c r="L563">
        <f>IF(D563 = D903,1,_xll.BDP(K563,$L$12))</f>
        <v>1</v>
      </c>
      <c r="M563" s="247">
        <f>IF(D563 = D903,1,_xll.BDP(K563,$M$12)*L563)</f>
        <v>0.86451999999999996</v>
      </c>
      <c r="N563" s="104">
        <f t="shared" si="271"/>
        <v>0</v>
      </c>
      <c r="O563" s="253">
        <f>N563 / Y903</f>
        <v>0</v>
      </c>
      <c r="P563" s="140">
        <f t="shared" si="272"/>
        <v>0</v>
      </c>
      <c r="Q563" s="255">
        <f>P563 / Y903*100</f>
        <v>0</v>
      </c>
      <c r="R563" s="106">
        <f t="shared" si="273"/>
        <v>0</v>
      </c>
      <c r="S563" s="255">
        <f t="shared" si="274"/>
        <v>0</v>
      </c>
      <c r="T563">
        <f t="shared" si="275"/>
        <v>0.01</v>
      </c>
      <c r="U563">
        <v>0</v>
      </c>
      <c r="V563">
        <v>1</v>
      </c>
      <c r="W563" s="105">
        <f t="shared" si="276"/>
        <v>0</v>
      </c>
      <c r="X563" s="105">
        <f t="shared" si="277"/>
        <v>0</v>
      </c>
      <c r="Y563" s="65"/>
      <c r="Z563" s="107">
        <f>_xll.BDH(C563,$Z$12,$D$1,$D$1)</f>
        <v>142.9</v>
      </c>
      <c r="AA563" s="107">
        <f t="shared" si="278"/>
        <v>1.0999999999999943</v>
      </c>
      <c r="AB563" s="117">
        <f t="shared" si="279"/>
        <v>0.76976906927921229</v>
      </c>
      <c r="AC563" s="109">
        <v>0</v>
      </c>
      <c r="AD563" s="110">
        <f>IF(D563 = D903,1,_xll.BDP(K563,$AD$12)*L563)</f>
        <v>0.85989000000000004</v>
      </c>
      <c r="AE563" s="259">
        <f>AA563*AC563*T563/AD563 / AF903</f>
        <v>0</v>
      </c>
      <c r="AF563" s="68"/>
      <c r="AG563" s="64"/>
      <c r="AH563" s="56"/>
    </row>
    <row r="564" spans="2:34" x14ac:dyDescent="0.2">
      <c r="B564">
        <v>6505</v>
      </c>
      <c r="C564" t="s">
        <v>976</v>
      </c>
      <c r="D564" t="str">
        <f>_xll.BDP(C564,$D$12)</f>
        <v>GBp</v>
      </c>
      <c r="E564" t="s">
        <v>1111</v>
      </c>
      <c r="F564" s="99">
        <f>_xll.BDP(C564,$F$12)</f>
        <v>7.14</v>
      </c>
      <c r="G564" s="99">
        <f>_xll.BDP(C564,$G$12)</f>
        <v>7.68</v>
      </c>
      <c r="H564" s="100">
        <f t="shared" si="269"/>
        <v>0.54</v>
      </c>
      <c r="I564" s="101">
        <f t="shared" si="270"/>
        <v>7.5630252100840343</v>
      </c>
      <c r="J564" s="102">
        <v>0</v>
      </c>
      <c r="K564" t="str">
        <f>CONCATENATE(D903,D564, " Curncy")</f>
        <v>EURGBp Curncy</v>
      </c>
      <c r="L564">
        <f>IF(D564 = D903,1,_xll.BDP(K564,$L$12))</f>
        <v>1</v>
      </c>
      <c r="M564" s="247">
        <f>IF(D564 = D903,1,_xll.BDP(K564,$M$12)*L564)</f>
        <v>0.86451999999999996</v>
      </c>
      <c r="N564" s="104">
        <f t="shared" si="271"/>
        <v>0</v>
      </c>
      <c r="O564" s="253">
        <f>N564 / Y903</f>
        <v>0</v>
      </c>
      <c r="P564" s="140">
        <f t="shared" si="272"/>
        <v>0</v>
      </c>
      <c r="Q564" s="255">
        <f>P564 / Y903*100</f>
        <v>0</v>
      </c>
      <c r="R564" s="106">
        <f t="shared" si="273"/>
        <v>0</v>
      </c>
      <c r="S564" s="255">
        <f t="shared" si="274"/>
        <v>0</v>
      </c>
      <c r="T564">
        <f t="shared" si="275"/>
        <v>0.01</v>
      </c>
      <c r="U564">
        <v>0</v>
      </c>
      <c r="V564">
        <v>1</v>
      </c>
      <c r="W564" s="105">
        <f t="shared" si="276"/>
        <v>0</v>
      </c>
      <c r="X564" s="105">
        <f t="shared" si="277"/>
        <v>0</v>
      </c>
      <c r="Y564" s="65"/>
      <c r="Z564" s="107">
        <f>_xll.BDH(C564,$Z$12,$D$1,$D$1)</f>
        <v>6.89</v>
      </c>
      <c r="AA564" s="107">
        <f t="shared" si="278"/>
        <v>0.25</v>
      </c>
      <c r="AB564" s="117">
        <f t="shared" si="279"/>
        <v>3.6284470246734397</v>
      </c>
      <c r="AC564" s="109">
        <v>0</v>
      </c>
      <c r="AD564" s="110">
        <f>IF(D564 = D903,1,_xll.BDP(K564,$AD$12)*L564)</f>
        <v>0.85989000000000004</v>
      </c>
      <c r="AE564" s="259">
        <f>AA564*AC564*T564/AD564 / AF903</f>
        <v>0</v>
      </c>
      <c r="AF564" s="68"/>
      <c r="AG564" s="64"/>
      <c r="AH564" s="56"/>
    </row>
    <row r="565" spans="2:34" x14ac:dyDescent="0.2">
      <c r="B565">
        <v>33560</v>
      </c>
      <c r="C565" t="s">
        <v>1677</v>
      </c>
      <c r="D565" t="str">
        <f>_xll.BDP(C565,$D$12)</f>
        <v>GBp</v>
      </c>
      <c r="E565" t="s">
        <v>1678</v>
      </c>
      <c r="F565" s="99">
        <f>_xll.BDP(C565,$F$12)</f>
        <v>908</v>
      </c>
      <c r="G565" s="99">
        <f>_xll.BDP(C565,$G$12)</f>
        <v>894</v>
      </c>
      <c r="H565" s="100">
        <f t="shared" si="269"/>
        <v>-14</v>
      </c>
      <c r="I565" s="101">
        <f t="shared" si="270"/>
        <v>-1.5418502202643172</v>
      </c>
      <c r="J565" s="102">
        <v>238317</v>
      </c>
      <c r="K565" t="str">
        <f>CONCATENATE(D903,D565, " Curncy")</f>
        <v>EURGBp Curncy</v>
      </c>
      <c r="L565">
        <f>IF(D565 = D903,1,_xll.BDP(K565,$L$12))</f>
        <v>1</v>
      </c>
      <c r="M565" s="247">
        <f>IF(D565 = D903,1,_xll.BDP(K565,$M$12)*L565)</f>
        <v>0.86451999999999996</v>
      </c>
      <c r="N565" s="104">
        <f t="shared" si="271"/>
        <v>-38592.953315134408</v>
      </c>
      <c r="O565" s="253">
        <f>N565 / Y903</f>
        <v>-1.18803903914156E-4</v>
      </c>
      <c r="P565" s="140">
        <f t="shared" si="272"/>
        <v>2464435.7331235833</v>
      </c>
      <c r="Q565" s="255">
        <f>P565 / Y903*100</f>
        <v>0.75864778642325348</v>
      </c>
      <c r="R565" s="106">
        <f t="shared" si="273"/>
        <v>0</v>
      </c>
      <c r="S565" s="255">
        <f t="shared" si="274"/>
        <v>0.75864778642325348</v>
      </c>
      <c r="T565">
        <f t="shared" si="275"/>
        <v>0.01</v>
      </c>
      <c r="U565">
        <v>0</v>
      </c>
      <c r="V565">
        <v>1</v>
      </c>
      <c r="W565" s="105">
        <f t="shared" si="276"/>
        <v>0</v>
      </c>
      <c r="X565" s="105">
        <f t="shared" si="277"/>
        <v>0</v>
      </c>
      <c r="Z565" s="107">
        <f>_xll.BDH(C565,$Z$12,$D$1,$D$1)</f>
        <v>866</v>
      </c>
      <c r="AA565" s="107">
        <f t="shared" si="278"/>
        <v>42</v>
      </c>
      <c r="AB565" s="117">
        <f t="shared" si="279"/>
        <v>4.8498845265588919</v>
      </c>
      <c r="AC565" s="109">
        <v>238317</v>
      </c>
      <c r="AD565" s="110">
        <f>IF(D565 = D903,1,_xll.BDP(K565,$AD$12)*L565)</f>
        <v>0.85989000000000004</v>
      </c>
      <c r="AE565" s="259">
        <f>AA565*AC565*T565/AD565 / AF903</f>
        <v>3.5308640501978465E-4</v>
      </c>
      <c r="AF565" s="111"/>
      <c r="AG565" s="64"/>
      <c r="AH565" s="56"/>
    </row>
    <row r="566" spans="2:34" x14ac:dyDescent="0.2">
      <c r="B566">
        <v>6010</v>
      </c>
      <c r="C566" t="s">
        <v>977</v>
      </c>
      <c r="D566" t="str">
        <f>_xll.BDP(C566,$D$12)</f>
        <v>GBp</v>
      </c>
      <c r="E566" t="s">
        <v>1060</v>
      </c>
      <c r="F566" s="99">
        <f>_xll.BDP(C566,$F$12)</f>
        <v>1019.5</v>
      </c>
      <c r="G566" s="99">
        <f>_xll.BDP(C566,$G$12)</f>
        <v>1021</v>
      </c>
      <c r="H566" s="100">
        <f t="shared" si="269"/>
        <v>1.5</v>
      </c>
      <c r="I566" s="101">
        <f t="shared" si="270"/>
        <v>0.14713094654242276</v>
      </c>
      <c r="J566" s="102">
        <v>0</v>
      </c>
      <c r="K566" t="str">
        <f>CONCATENATE(D903,D566, " Curncy")</f>
        <v>EURGBp Curncy</v>
      </c>
      <c r="L566">
        <f>IF(D566 = D903,1,_xll.BDP(K566,$L$12))</f>
        <v>1</v>
      </c>
      <c r="M566" s="247">
        <f>IF(D566 = D903,1,_xll.BDP(K566,$M$12)*L566)</f>
        <v>0.86451999999999996</v>
      </c>
      <c r="N566" s="104">
        <f t="shared" si="271"/>
        <v>0</v>
      </c>
      <c r="O566" s="253">
        <f>N566 / Y903</f>
        <v>0</v>
      </c>
      <c r="P566" s="140">
        <f t="shared" si="272"/>
        <v>0</v>
      </c>
      <c r="Q566" s="255">
        <f>P566 / Y903*100</f>
        <v>0</v>
      </c>
      <c r="R566" s="106">
        <f t="shared" si="273"/>
        <v>0</v>
      </c>
      <c r="S566" s="255">
        <f t="shared" si="274"/>
        <v>0</v>
      </c>
      <c r="T566">
        <f t="shared" si="275"/>
        <v>0.01</v>
      </c>
      <c r="U566">
        <v>0</v>
      </c>
      <c r="V566">
        <v>1</v>
      </c>
      <c r="W566" s="105">
        <f t="shared" si="276"/>
        <v>0</v>
      </c>
      <c r="X566" s="105">
        <f t="shared" si="277"/>
        <v>0</v>
      </c>
      <c r="Y566" s="65"/>
      <c r="Z566" s="107">
        <f>_xll.BDH(C566,$Z$12,$D$1,$D$1)</f>
        <v>1016</v>
      </c>
      <c r="AA566" s="107">
        <f t="shared" si="278"/>
        <v>3.5</v>
      </c>
      <c r="AB566" s="117">
        <f t="shared" si="279"/>
        <v>0.34448818897637795</v>
      </c>
      <c r="AC566" s="109">
        <v>0</v>
      </c>
      <c r="AD566" s="110">
        <f>IF(D566 = D903,1,_xll.BDP(K566,$AD$12)*L566)</f>
        <v>0.85989000000000004</v>
      </c>
      <c r="AE566" s="259">
        <f>AA566*AC566*T566/AD566 / AF903</f>
        <v>0</v>
      </c>
      <c r="AF566" s="68"/>
      <c r="AG566" s="64"/>
      <c r="AH566" s="56"/>
    </row>
    <row r="567" spans="2:34" x14ac:dyDescent="0.2">
      <c r="B567">
        <v>29246</v>
      </c>
      <c r="C567" t="s">
        <v>1337</v>
      </c>
      <c r="D567" t="str">
        <f>_xll.BDP(C567,$D$12)</f>
        <v>GBp</v>
      </c>
      <c r="E567" t="s">
        <v>1338</v>
      </c>
      <c r="F567" s="99">
        <f>_xll.BDP(C567,$F$12)</f>
        <v>73.5</v>
      </c>
      <c r="G567" s="99">
        <f>_xll.BDP(C567,$G$12)</f>
        <v>73.3</v>
      </c>
      <c r="H567" s="100">
        <f t="shared" si="269"/>
        <v>-0.20000000000000284</v>
      </c>
      <c r="I567" s="101">
        <f t="shared" si="270"/>
        <v>-0.27210884353741888</v>
      </c>
      <c r="J567" s="102">
        <v>0</v>
      </c>
      <c r="K567" t="str">
        <f>CONCATENATE(D903,D567, " Curncy")</f>
        <v>EURGBp Curncy</v>
      </c>
      <c r="L567">
        <f>IF(D567 = D903,1,_xll.BDP(K567,$L$12))</f>
        <v>1</v>
      </c>
      <c r="M567" s="247">
        <f>IF(D567 = D903,1,_xll.BDP(K567,$M$12)*L567)</f>
        <v>0.86451999999999996</v>
      </c>
      <c r="N567" s="104">
        <f t="shared" si="271"/>
        <v>0</v>
      </c>
      <c r="O567" s="253">
        <f>N567 / Y903</f>
        <v>0</v>
      </c>
      <c r="P567" s="140">
        <f t="shared" si="272"/>
        <v>0</v>
      </c>
      <c r="Q567" s="255">
        <f>P567 / Y903*100</f>
        <v>0</v>
      </c>
      <c r="R567" s="106">
        <f t="shared" si="273"/>
        <v>0</v>
      </c>
      <c r="S567" s="255">
        <f t="shared" si="274"/>
        <v>0</v>
      </c>
      <c r="T567">
        <f t="shared" si="275"/>
        <v>0.01</v>
      </c>
      <c r="U567">
        <v>0</v>
      </c>
      <c r="V567">
        <v>1</v>
      </c>
      <c r="W567" s="105">
        <f t="shared" si="276"/>
        <v>0</v>
      </c>
      <c r="X567" s="105">
        <f t="shared" si="277"/>
        <v>0</v>
      </c>
      <c r="Y567" s="141"/>
      <c r="Z567" s="107">
        <f>_xll.BDH(C567,$Z$12,$D$1,$D$1)</f>
        <v>72.2</v>
      </c>
      <c r="AA567" s="107">
        <f t="shared" si="278"/>
        <v>1.2999999999999972</v>
      </c>
      <c r="AB567" s="117">
        <f t="shared" si="279"/>
        <v>1.8005540166204945</v>
      </c>
      <c r="AC567" s="109">
        <v>0</v>
      </c>
      <c r="AD567" s="110">
        <f>IF(D567 = D903,1,_xll.BDP(K567,$AD$12)*L567)</f>
        <v>0.85989000000000004</v>
      </c>
      <c r="AE567" s="259">
        <f>AA567*AC567*T567/AD567 / AF903</f>
        <v>0</v>
      </c>
      <c r="AF567" s="142"/>
      <c r="AG567" s="64"/>
      <c r="AH567" s="56"/>
    </row>
    <row r="568" spans="2:34" x14ac:dyDescent="0.2">
      <c r="B568">
        <v>3823</v>
      </c>
      <c r="C568" t="s">
        <v>978</v>
      </c>
      <c r="D568" t="str">
        <f>_xll.BDP(C568,$D$12)</f>
        <v>GBp</v>
      </c>
      <c r="E568" t="s">
        <v>1061</v>
      </c>
      <c r="F568" s="99">
        <f>_xll.BDP(C568,$F$12)</f>
        <v>5752</v>
      </c>
      <c r="G568" s="99">
        <f>_xll.BDP(C568,$G$12)</f>
        <v>5710</v>
      </c>
      <c r="H568" s="100">
        <f t="shared" si="269"/>
        <v>-42</v>
      </c>
      <c r="I568" s="101">
        <f t="shared" si="270"/>
        <v>-0.73018080667593876</v>
      </c>
      <c r="J568" s="102">
        <v>0</v>
      </c>
      <c r="K568" t="str">
        <f>CONCATENATE(D903,D568, " Curncy")</f>
        <v>EURGBp Curncy</v>
      </c>
      <c r="L568">
        <f>IF(D568 = D903,1,_xll.BDP(K568,$L$12))</f>
        <v>1</v>
      </c>
      <c r="M568" s="247">
        <f>IF(D568 = D903,1,_xll.BDP(K568,$M$12)*L568)</f>
        <v>0.86451999999999996</v>
      </c>
      <c r="N568" s="104">
        <f t="shared" si="271"/>
        <v>0</v>
      </c>
      <c r="O568" s="253">
        <f>N568 / Y903</f>
        <v>0</v>
      </c>
      <c r="P568" s="140">
        <f t="shared" si="272"/>
        <v>0</v>
      </c>
      <c r="Q568" s="255">
        <f>P568 / Y903*100</f>
        <v>0</v>
      </c>
      <c r="R568" s="106">
        <f t="shared" si="273"/>
        <v>0</v>
      </c>
      <c r="S568" s="255">
        <f t="shared" si="274"/>
        <v>0</v>
      </c>
      <c r="T568">
        <f t="shared" si="275"/>
        <v>0.01</v>
      </c>
      <c r="U568">
        <v>0</v>
      </c>
      <c r="V568">
        <v>1</v>
      </c>
      <c r="W568" s="105">
        <f t="shared" si="276"/>
        <v>0</v>
      </c>
      <c r="X568" s="105">
        <f t="shared" si="277"/>
        <v>0</v>
      </c>
      <c r="Y568" s="65"/>
      <c r="Z568" s="107">
        <f>_xll.BDH(C568,$Z$12,$D$1,$D$1)</f>
        <v>5746</v>
      </c>
      <c r="AA568" s="107">
        <f t="shared" si="278"/>
        <v>6</v>
      </c>
      <c r="AB568" s="117">
        <f t="shared" si="279"/>
        <v>0.10442046641141664</v>
      </c>
      <c r="AC568" s="109">
        <v>0</v>
      </c>
      <c r="AD568" s="110">
        <f>IF(D568 = D903,1,_xll.BDP(K568,$AD$12)*L568)</f>
        <v>0.85989000000000004</v>
      </c>
      <c r="AE568" s="259">
        <f>AA568*AC568*T568/AD568 / AF903</f>
        <v>0</v>
      </c>
      <c r="AF568" s="68"/>
      <c r="AG568" s="64"/>
      <c r="AH568" s="56"/>
    </row>
    <row r="569" spans="2:34" x14ac:dyDescent="0.2">
      <c r="B569">
        <v>3928</v>
      </c>
      <c r="C569" t="s">
        <v>979</v>
      </c>
      <c r="D569" t="str">
        <f>_xll.BDP(C569,$D$12)</f>
        <v>GBp</v>
      </c>
      <c r="E569" t="s">
        <v>1062</v>
      </c>
      <c r="F569" s="99">
        <f>_xll.BDP(C569,$F$12)</f>
        <v>649.79999999999995</v>
      </c>
      <c r="G569" s="99">
        <f>_xll.BDP(C569,$G$12)</f>
        <v>646.79999999999995</v>
      </c>
      <c r="H569" s="100">
        <f t="shared" si="269"/>
        <v>-3</v>
      </c>
      <c r="I569" s="101">
        <f t="shared" si="270"/>
        <v>-0.46168051708217916</v>
      </c>
      <c r="J569" s="102">
        <v>0</v>
      </c>
      <c r="K569" t="str">
        <f>CONCATENATE(D903,D569, " Curncy")</f>
        <v>EURGBp Curncy</v>
      </c>
      <c r="L569">
        <f>IF(D569 = D903,1,_xll.BDP(K569,$L$12))</f>
        <v>1</v>
      </c>
      <c r="M569" s="247">
        <f>IF(D569 = D903,1,_xll.BDP(K569,$M$12)*L569)</f>
        <v>0.86451999999999996</v>
      </c>
      <c r="N569" s="104">
        <f t="shared" si="271"/>
        <v>0</v>
      </c>
      <c r="O569" s="253">
        <f>N569 / Y903</f>
        <v>0</v>
      </c>
      <c r="P569" s="140">
        <f t="shared" si="272"/>
        <v>0</v>
      </c>
      <c r="Q569" s="255">
        <f>P569 / Y903*100</f>
        <v>0</v>
      </c>
      <c r="R569" s="106">
        <f t="shared" si="273"/>
        <v>0</v>
      </c>
      <c r="S569" s="255">
        <f t="shared" si="274"/>
        <v>0</v>
      </c>
      <c r="T569">
        <f t="shared" si="275"/>
        <v>0.01</v>
      </c>
      <c r="U569">
        <v>0</v>
      </c>
      <c r="V569">
        <v>1</v>
      </c>
      <c r="W569" s="105">
        <f t="shared" si="276"/>
        <v>0</v>
      </c>
      <c r="X569" s="105">
        <f t="shared" si="277"/>
        <v>0</v>
      </c>
      <c r="Y569" s="65"/>
      <c r="Z569" s="107">
        <f>_xll.BDH(C569,$Z$12,$D$1,$D$1)</f>
        <v>663.4</v>
      </c>
      <c r="AA569" s="107">
        <f t="shared" si="278"/>
        <v>-13.600000000000023</v>
      </c>
      <c r="AB569" s="117">
        <f t="shared" si="279"/>
        <v>-2.0500452215857736</v>
      </c>
      <c r="AC569" s="109">
        <v>0</v>
      </c>
      <c r="AD569" s="110">
        <f>IF(D569 = D903,1,_xll.BDP(K569,$AD$12)*L569)</f>
        <v>0.85989000000000004</v>
      </c>
      <c r="AE569" s="259">
        <f>AA569*AC569*T569/AD569 / AF903</f>
        <v>0</v>
      </c>
      <c r="AF569" s="68"/>
      <c r="AG569" s="64"/>
      <c r="AH569" s="56"/>
    </row>
    <row r="570" spans="2:34" ht="12" customHeight="1" x14ac:dyDescent="0.2">
      <c r="B570">
        <v>21052</v>
      </c>
      <c r="C570" t="s">
        <v>395</v>
      </c>
      <c r="D570" t="str">
        <f>_xll.BDP(C570,$D$12)</f>
        <v>USD</v>
      </c>
      <c r="E570" t="s">
        <v>413</v>
      </c>
      <c r="F570" s="99">
        <f>_xll.BDP(C570,$F$12)</f>
        <v>22</v>
      </c>
      <c r="G570" s="99">
        <f>_xll.BDP(C570,$G$12)</f>
        <v>22</v>
      </c>
      <c r="H570" s="100">
        <f t="shared" si="269"/>
        <v>0</v>
      </c>
      <c r="I570" s="101">
        <f t="shared" si="270"/>
        <v>0</v>
      </c>
      <c r="J570" s="102">
        <v>0</v>
      </c>
      <c r="K570" t="str">
        <f>CONCATENATE(D903,D570, " Curncy")</f>
        <v>EURUSD Curncy</v>
      </c>
      <c r="L570">
        <f>IF(D570 = D903,1,_xll.BDP(K570,$L$12))</f>
        <v>1</v>
      </c>
      <c r="M570" s="247">
        <f>IF(D570 = D903,1,_xll.BDP(K570,$M$12)*L570)</f>
        <v>1.0417000000000001</v>
      </c>
      <c r="N570" s="104">
        <f t="shared" si="271"/>
        <v>0</v>
      </c>
      <c r="O570" s="253">
        <f>N570 / Y903</f>
        <v>0</v>
      </c>
      <c r="P570" s="140">
        <f t="shared" si="272"/>
        <v>0</v>
      </c>
      <c r="Q570" s="255">
        <f>P570 / Y903*100</f>
        <v>0</v>
      </c>
      <c r="R570" s="106">
        <f t="shared" si="273"/>
        <v>0</v>
      </c>
      <c r="S570" s="255">
        <f t="shared" si="274"/>
        <v>0</v>
      </c>
      <c r="T570">
        <f t="shared" si="275"/>
        <v>1</v>
      </c>
      <c r="U570">
        <v>0</v>
      </c>
      <c r="V570">
        <v>1</v>
      </c>
      <c r="W570" s="105">
        <f t="shared" si="276"/>
        <v>0</v>
      </c>
      <c r="X570" s="105">
        <f t="shared" si="277"/>
        <v>0</v>
      </c>
      <c r="Y570" s="65"/>
      <c r="Z570" s="107">
        <f>_xll.BDH(C570,$Z$12,$D$1,$D$1)</f>
        <v>22</v>
      </c>
      <c r="AA570" s="107">
        <f t="shared" si="278"/>
        <v>0</v>
      </c>
      <c r="AB570" s="117">
        <f t="shared" si="279"/>
        <v>0</v>
      </c>
      <c r="AC570" s="109">
        <v>0</v>
      </c>
      <c r="AD570" s="110">
        <f>IF(D570 = D903,1,_xll.BDP(K570,$AD$12)*L570)</f>
        <v>1.0395000000000001</v>
      </c>
      <c r="AE570" s="259">
        <f>AA570*AC570*T570/AD570 / AF903</f>
        <v>0</v>
      </c>
      <c r="AF570" s="68"/>
      <c r="AG570" s="64"/>
      <c r="AH570" s="56"/>
    </row>
    <row r="571" spans="2:34" x14ac:dyDescent="0.2">
      <c r="B571">
        <v>20120</v>
      </c>
      <c r="C571" t="s">
        <v>73</v>
      </c>
      <c r="D571" t="str">
        <f>_xll.BDP(C571,$D$12)</f>
        <v>GBp</v>
      </c>
      <c r="E571" t="s">
        <v>272</v>
      </c>
      <c r="F571" s="99">
        <f>_xll.BDP(C571,$F$12)</f>
        <v>19.899999999999999</v>
      </c>
      <c r="G571" s="99">
        <f>_xll.BDP(C571,$G$12)</f>
        <v>21.7</v>
      </c>
      <c r="H571" s="100">
        <f t="shared" si="269"/>
        <v>1.8000000000000007</v>
      </c>
      <c r="I571" s="101">
        <f t="shared" si="270"/>
        <v>9.0452261306532709</v>
      </c>
      <c r="J571" s="102">
        <v>8676217</v>
      </c>
      <c r="K571" t="str">
        <f>CONCATENATE(D903,D571, " Curncy")</f>
        <v>EURGBp Curncy</v>
      </c>
      <c r="L571">
        <f>IF(D571 = D903,1,_xll.BDP(K571,$L$12))</f>
        <v>1</v>
      </c>
      <c r="M571" s="247">
        <f>IF(D571 = D903,1,_xll.BDP(K571,$M$12)*L571)</f>
        <v>0.86451999999999996</v>
      </c>
      <c r="N571" s="104">
        <f t="shared" si="271"/>
        <v>180645.79882478146</v>
      </c>
      <c r="O571" s="253">
        <f>N571 / Y903</f>
        <v>5.5609701467596918E-4</v>
      </c>
      <c r="P571" s="140">
        <f t="shared" si="272"/>
        <v>2177785.4636098649</v>
      </c>
      <c r="Q571" s="255">
        <f>P571 / Y903*100</f>
        <v>0.67040584547047388</v>
      </c>
      <c r="R571" s="106">
        <f t="shared" si="273"/>
        <v>0</v>
      </c>
      <c r="S571" s="255">
        <f t="shared" si="274"/>
        <v>0.67040584547047388</v>
      </c>
      <c r="T571">
        <f t="shared" si="275"/>
        <v>0.01</v>
      </c>
      <c r="U571">
        <v>0</v>
      </c>
      <c r="V571">
        <v>1</v>
      </c>
      <c r="W571" s="105">
        <f t="shared" si="276"/>
        <v>0</v>
      </c>
      <c r="X571" s="105">
        <f t="shared" si="277"/>
        <v>5.5609701467596918E-4</v>
      </c>
      <c r="Y571" s="65"/>
      <c r="Z571" s="107">
        <f>_xll.BDH(C571,$Z$12,$D$1,$D$1)</f>
        <v>19.225000000000001</v>
      </c>
      <c r="AA571" s="107">
        <f t="shared" si="278"/>
        <v>0.67499999999999716</v>
      </c>
      <c r="AB571" s="117">
        <f t="shared" si="279"/>
        <v>3.5110533159947832</v>
      </c>
      <c r="AC571" s="109">
        <v>8676217</v>
      </c>
      <c r="AD571" s="110">
        <f>IF(D571 = D903,1,_xll.BDP(K571,$AD$12)*L571)</f>
        <v>0.85989000000000004</v>
      </c>
      <c r="AE571" s="259">
        <f>AA571*AC571*T571/AD571 / AF903</f>
        <v>2.0659074458534635E-4</v>
      </c>
      <c r="AF571" s="68"/>
      <c r="AG571" s="64"/>
      <c r="AH571" s="56"/>
    </row>
    <row r="572" spans="2:34" ht="12" customHeight="1" x14ac:dyDescent="0.2">
      <c r="B572">
        <v>33056</v>
      </c>
      <c r="C572" t="s">
        <v>1619</v>
      </c>
      <c r="D572" t="str">
        <f>_xll.BDP(C572,$D$12)</f>
        <v>GBp</v>
      </c>
      <c r="E572" t="s">
        <v>1620</v>
      </c>
      <c r="F572" s="99">
        <f>_xll.BDP(C572,$F$12)</f>
        <v>258</v>
      </c>
      <c r="G572" s="99">
        <f>_xll.BDP(C572,$G$12)</f>
        <v>257</v>
      </c>
      <c r="H572" s="100">
        <f t="shared" si="269"/>
        <v>-1</v>
      </c>
      <c r="I572" s="101">
        <f t="shared" si="270"/>
        <v>-0.38759689922480622</v>
      </c>
      <c r="J572" s="102">
        <v>1417409</v>
      </c>
      <c r="K572" t="str">
        <f>CONCATENATE(D903,D572, " Curncy")</f>
        <v>EURGBp Curncy</v>
      </c>
      <c r="L572">
        <f>IF(D572 = D903,1,_xll.BDP(K572,$L$12))</f>
        <v>1</v>
      </c>
      <c r="M572" s="247">
        <f>IF(D572 = D903,1,_xll.BDP(K572,$M$12)*L572)</f>
        <v>0.86451999999999996</v>
      </c>
      <c r="N572" s="104">
        <f t="shared" si="271"/>
        <v>-16395.32920001851</v>
      </c>
      <c r="O572" s="253">
        <f>N572 / Y903</f>
        <v>-5.0471108002924073E-5</v>
      </c>
      <c r="P572" s="140">
        <f t="shared" si="272"/>
        <v>4213599.6044047568</v>
      </c>
      <c r="Q572" s="255">
        <f>P572 / Y903*100</f>
        <v>1.2971074756751486</v>
      </c>
      <c r="R572" s="106">
        <f t="shared" si="273"/>
        <v>0</v>
      </c>
      <c r="S572" s="255">
        <f t="shared" si="274"/>
        <v>1.2971074756751486</v>
      </c>
      <c r="T572">
        <f t="shared" si="275"/>
        <v>0.01</v>
      </c>
      <c r="U572">
        <v>0</v>
      </c>
      <c r="V572">
        <v>1</v>
      </c>
      <c r="W572" s="105">
        <f t="shared" si="276"/>
        <v>0</v>
      </c>
      <c r="X572" s="105">
        <f t="shared" si="277"/>
        <v>0</v>
      </c>
      <c r="Y572" s="141"/>
      <c r="Z572" s="107">
        <f>_xll.BDH(C572,$Z$12,$D$1,$D$1)</f>
        <v>262</v>
      </c>
      <c r="AA572" s="107">
        <f t="shared" si="278"/>
        <v>-4</v>
      </c>
      <c r="AB572" s="117">
        <f t="shared" si="279"/>
        <v>-1.5267175572519083</v>
      </c>
      <c r="AC572" s="109">
        <v>1417409</v>
      </c>
      <c r="AD572" s="110">
        <f>IF(D572 = D903,1,_xll.BDP(K572,$AD$12)*L572)</f>
        <v>0.85989000000000004</v>
      </c>
      <c r="AE572" s="259">
        <f>AA572*AC572*T572/AD572 / AF903</f>
        <v>-2.0000085850146692E-4</v>
      </c>
      <c r="AF572" s="142"/>
      <c r="AG572" s="64"/>
      <c r="AH572" s="56"/>
    </row>
    <row r="573" spans="2:34" x14ac:dyDescent="0.2">
      <c r="B573">
        <v>23802</v>
      </c>
      <c r="C573" t="s">
        <v>1331</v>
      </c>
      <c r="D573" t="str">
        <f>_xll.BDP(C573,$D$12)</f>
        <v>GBp</v>
      </c>
      <c r="E573" t="s">
        <v>1332</v>
      </c>
      <c r="F573" s="99">
        <f>_xll.BDP(C573,$F$12)</f>
        <v>11795</v>
      </c>
      <c r="G573" s="99">
        <f>_xll.BDP(C573,$G$12)</f>
        <v>11905</v>
      </c>
      <c r="H573" s="100">
        <f t="shared" si="269"/>
        <v>110</v>
      </c>
      <c r="I573" s="101">
        <f t="shared" si="270"/>
        <v>0.93259855871131825</v>
      </c>
      <c r="J573" s="102">
        <v>38660</v>
      </c>
      <c r="K573" t="str">
        <f>CONCATENATE(D903,D573, " Curncy")</f>
        <v>EURGBp Curncy</v>
      </c>
      <c r="L573">
        <f>IF(D573 = D903,1,_xll.BDP(K573,$L$12))</f>
        <v>1</v>
      </c>
      <c r="M573" s="247">
        <f>IF(D573 = D903,1,_xll.BDP(K573,$M$12)*L573)</f>
        <v>0.86451999999999996</v>
      </c>
      <c r="N573" s="104">
        <f t="shared" si="271"/>
        <v>49190.302132975528</v>
      </c>
      <c r="O573" s="253">
        <f>N573 / Y903</f>
        <v>1.5142660579496454E-4</v>
      </c>
      <c r="P573" s="140">
        <f t="shared" si="272"/>
        <v>5323732.2444824874</v>
      </c>
      <c r="Q573" s="255">
        <f>P573 / Y903*100</f>
        <v>1.6388488563536843</v>
      </c>
      <c r="R573" s="106">
        <f t="shared" si="273"/>
        <v>0</v>
      </c>
      <c r="S573" s="255">
        <f t="shared" si="274"/>
        <v>1.6388488563536843</v>
      </c>
      <c r="T573">
        <f t="shared" si="275"/>
        <v>0.01</v>
      </c>
      <c r="U573">
        <v>0</v>
      </c>
      <c r="V573">
        <v>1</v>
      </c>
      <c r="W573" s="105">
        <f t="shared" si="276"/>
        <v>0</v>
      </c>
      <c r="X573" s="105">
        <f t="shared" si="277"/>
        <v>1.5142660579496454E-4</v>
      </c>
      <c r="Z573" s="107">
        <f>_xll.BDH(C573,$Z$12,$D$1,$D$1)</f>
        <v>11820</v>
      </c>
      <c r="AA573" s="107">
        <f t="shared" si="278"/>
        <v>-25</v>
      </c>
      <c r="AB573" s="117">
        <f t="shared" si="279"/>
        <v>-0.21150592216582065</v>
      </c>
      <c r="AC573" s="109">
        <v>38660</v>
      </c>
      <c r="AD573" s="110">
        <f>IF(D573 = D903,1,_xll.BDP(K573,$AD$12)*L573)</f>
        <v>0.85989000000000004</v>
      </c>
      <c r="AE573" s="259">
        <f>AA573*AC573*T573/AD573 / AF903</f>
        <v>-3.4094045850856704E-5</v>
      </c>
      <c r="AF573" s="111"/>
      <c r="AG573" s="64"/>
      <c r="AH573" s="56"/>
    </row>
    <row r="574" spans="2:34" x14ac:dyDescent="0.2">
      <c r="B574">
        <v>30214</v>
      </c>
      <c r="C574" t="s">
        <v>1429</v>
      </c>
      <c r="D574" t="str">
        <f>_xll.BDP(C574,$D$12)</f>
        <v>GBp</v>
      </c>
      <c r="E574" t="s">
        <v>1430</v>
      </c>
      <c r="F574" s="99">
        <f>_xll.BDP(C574,$F$12)</f>
        <v>164</v>
      </c>
      <c r="G574" s="99">
        <f>_xll.BDP(C574,$G$12)</f>
        <v>179</v>
      </c>
      <c r="H574" s="100">
        <f t="shared" ref="H574:H605" si="280">IF(OR(OR(G574="#N/A N/A",G574="#N/A Real Time"),OR(F574="#N/A N/A",F574="#N/A Real Time")),0,  G574 - F574)</f>
        <v>15</v>
      </c>
      <c r="I574" s="101">
        <f t="shared" ref="I574:I605" si="281">IF(OR(F574=0,F574="#N/A N/A"),0,H574 / F574*100)</f>
        <v>9.1463414634146343</v>
      </c>
      <c r="J574" s="102">
        <v>245314</v>
      </c>
      <c r="K574" t="str">
        <f>CONCATENATE(D903,D574, " Curncy")</f>
        <v>EURGBp Curncy</v>
      </c>
      <c r="L574">
        <f>IF(D574 = D903,1,_xll.BDP(K574,$L$12))</f>
        <v>1</v>
      </c>
      <c r="M574" s="247">
        <f>IF(D574 = D903,1,_xll.BDP(K574,$M$12)*L574)</f>
        <v>0.86451999999999996</v>
      </c>
      <c r="N574" s="104">
        <f t="shared" ref="N574:N605" si="282">H574*J574*T574/M574</f>
        <v>42563.619118123352</v>
      </c>
      <c r="O574" s="253">
        <f>N574 / Y903</f>
        <v>1.3102713530776207E-4</v>
      </c>
      <c r="P574" s="140">
        <f t="shared" ref="P574:P605" si="283">IF(OR(OR(J574=0,G574 = "#N/A N/A"),G574="#N/A Real Time"),0,G574*J574*T574/M574)</f>
        <v>507925.85480960534</v>
      </c>
      <c r="Q574" s="255">
        <f>P574 / Y903*100</f>
        <v>0.1563590481339294</v>
      </c>
      <c r="R574" s="106">
        <f t="shared" ref="R574:R605" si="284">IF(Q574&lt;0,Q574,0)</f>
        <v>0</v>
      </c>
      <c r="S574" s="255">
        <f t="shared" ref="S574:S605" si="285">IF(Q574&gt;0,Q574,0)</f>
        <v>0.1563590481339294</v>
      </c>
      <c r="T574">
        <f t="shared" ref="T574:T605" si="286">IF(EXACT(D574,UPPER(D574)),1,0.01)/V574</f>
        <v>0.01</v>
      </c>
      <c r="U574">
        <v>0</v>
      </c>
      <c r="V574">
        <v>1</v>
      </c>
      <c r="W574" s="105">
        <f t="shared" ref="W574:W605" si="287">IF(AND(Q574&lt;0,O574&gt;0),O574,0)</f>
        <v>0</v>
      </c>
      <c r="X574" s="105">
        <f t="shared" ref="X574:X605" si="288">IF(AND(Q574&gt;0,O574&gt;0),O574,0)</f>
        <v>1.3102713530776207E-4</v>
      </c>
      <c r="Z574" s="107">
        <f>_xll.BDH(C574,$Z$12,$D$1,$D$1)</f>
        <v>164</v>
      </c>
      <c r="AA574" s="107">
        <f t="shared" ref="AA574:AA605" si="289">IF(OR(OR(F574="#N/A N/A",F574="#N/A Real Time"),OR(Z574="#N/A N/A",Z574="#N/A Real Time")),0,  F574 - Z574)</f>
        <v>0</v>
      </c>
      <c r="AB574" s="117">
        <f t="shared" ref="AB574:AB605" si="290">IF(OR(Z574=0,Z574="#N/A N/A"),0,AA574 / Z574*100)</f>
        <v>0</v>
      </c>
      <c r="AC574" s="109">
        <v>245314</v>
      </c>
      <c r="AD574" s="110">
        <f>IF(D574 = D903,1,_xll.BDP(K574,$AD$12)*L574)</f>
        <v>0.85989000000000004</v>
      </c>
      <c r="AE574" s="259">
        <f>AA574*AC574*T574/AD574 / AF903</f>
        <v>0</v>
      </c>
      <c r="AF574" s="111"/>
      <c r="AG574" s="64"/>
      <c r="AH574" s="56"/>
    </row>
    <row r="575" spans="2:34" x14ac:dyDescent="0.2">
      <c r="B575">
        <v>3351</v>
      </c>
      <c r="C575" t="s">
        <v>980</v>
      </c>
      <c r="D575" t="str">
        <f>_xll.BDP(C575,$D$12)</f>
        <v>GBp</v>
      </c>
      <c r="E575" t="s">
        <v>1063</v>
      </c>
      <c r="F575" s="99">
        <f>_xll.BDP(C575,$F$12)</f>
        <v>465</v>
      </c>
      <c r="G575" s="99">
        <f>_xll.BDP(C575,$G$12)</f>
        <v>456</v>
      </c>
      <c r="H575" s="100">
        <f t="shared" si="280"/>
        <v>-9</v>
      </c>
      <c r="I575" s="101">
        <f t="shared" si="281"/>
        <v>-1.935483870967742</v>
      </c>
      <c r="J575" s="102">
        <v>0</v>
      </c>
      <c r="K575" t="str">
        <f>CONCATENATE(D903,D575, " Curncy")</f>
        <v>EURGBp Curncy</v>
      </c>
      <c r="L575">
        <f>IF(D575 = D903,1,_xll.BDP(K575,$L$12))</f>
        <v>1</v>
      </c>
      <c r="M575" s="247">
        <f>IF(D575 = D903,1,_xll.BDP(K575,$M$12)*L575)</f>
        <v>0.86451999999999996</v>
      </c>
      <c r="N575" s="104">
        <f t="shared" si="282"/>
        <v>0</v>
      </c>
      <c r="O575" s="253">
        <f>N575 / Y903</f>
        <v>0</v>
      </c>
      <c r="P575" s="140">
        <f t="shared" si="283"/>
        <v>0</v>
      </c>
      <c r="Q575" s="255">
        <f>P575 / Y903*100</f>
        <v>0</v>
      </c>
      <c r="R575" s="106">
        <f t="shared" si="284"/>
        <v>0</v>
      </c>
      <c r="S575" s="255">
        <f t="shared" si="285"/>
        <v>0</v>
      </c>
      <c r="T575">
        <f t="shared" si="286"/>
        <v>0.01</v>
      </c>
      <c r="U575">
        <v>0</v>
      </c>
      <c r="V575">
        <v>1</v>
      </c>
      <c r="W575" s="105">
        <f t="shared" si="287"/>
        <v>0</v>
      </c>
      <c r="X575" s="105">
        <f t="shared" si="288"/>
        <v>0</v>
      </c>
      <c r="Y575" s="65"/>
      <c r="Z575" s="107">
        <f>_xll.BDH(C575,$Z$12,$D$1,$D$1)</f>
        <v>463.6</v>
      </c>
      <c r="AA575" s="107">
        <f t="shared" si="289"/>
        <v>1.3999999999999773</v>
      </c>
      <c r="AB575" s="117">
        <f t="shared" si="290"/>
        <v>0.30198446937014178</v>
      </c>
      <c r="AC575" s="109">
        <v>0</v>
      </c>
      <c r="AD575" s="110">
        <f>IF(D575 = D903,1,_xll.BDP(K575,$AD$12)*L575)</f>
        <v>0.85989000000000004</v>
      </c>
      <c r="AE575" s="259">
        <f>AA575*AC575*T575/AD575 / AF903</f>
        <v>0</v>
      </c>
      <c r="AF575" s="68"/>
      <c r="AG575" s="64"/>
      <c r="AH575" s="56"/>
    </row>
    <row r="576" spans="2:34" x14ac:dyDescent="0.2">
      <c r="B576">
        <v>6000</v>
      </c>
      <c r="C576" t="s">
        <v>72</v>
      </c>
      <c r="D576" t="str">
        <f>_xll.BDP(C576,$D$12)</f>
        <v>GBp</v>
      </c>
      <c r="E576" t="s">
        <v>366</v>
      </c>
      <c r="F576" s="99">
        <f>_xll.BDP(C576,$F$12)</f>
        <v>979</v>
      </c>
      <c r="G576" s="99">
        <f>_xll.BDP(C576,$G$12)</f>
        <v>993.4</v>
      </c>
      <c r="H576" s="100">
        <f t="shared" si="280"/>
        <v>14.399999999999977</v>
      </c>
      <c r="I576" s="101">
        <f t="shared" si="281"/>
        <v>1.4708886618998955</v>
      </c>
      <c r="J576" s="102">
        <v>520419</v>
      </c>
      <c r="K576" t="str">
        <f>CONCATENATE(D903,D576, " Curncy")</f>
        <v>EURGBp Curncy</v>
      </c>
      <c r="L576">
        <f>IF(D576 = D903,1,_xll.BDP(K576,$L$12))</f>
        <v>1</v>
      </c>
      <c r="M576" s="247">
        <f>IF(D576 = D903,1,_xll.BDP(K576,$M$12)*L576)</f>
        <v>0.86451999999999996</v>
      </c>
      <c r="N576" s="104">
        <f t="shared" si="282"/>
        <v>86684.328876139232</v>
      </c>
      <c r="O576" s="253">
        <f>N576 / Y903</f>
        <v>2.6684759247552493E-4</v>
      </c>
      <c r="P576" s="140">
        <f t="shared" si="283"/>
        <v>5980014.7434414476</v>
      </c>
      <c r="Q576" s="255">
        <f>P576 / Y903*100</f>
        <v>1.8408777664249087</v>
      </c>
      <c r="R576" s="106">
        <f t="shared" si="284"/>
        <v>0</v>
      </c>
      <c r="S576" s="255">
        <f t="shared" si="285"/>
        <v>1.8408777664249087</v>
      </c>
      <c r="T576">
        <f t="shared" si="286"/>
        <v>0.01</v>
      </c>
      <c r="U576">
        <v>0</v>
      </c>
      <c r="V576">
        <v>1</v>
      </c>
      <c r="W576" s="105">
        <f t="shared" si="287"/>
        <v>0</v>
      </c>
      <c r="X576" s="105">
        <f t="shared" si="288"/>
        <v>2.6684759247552493E-4</v>
      </c>
      <c r="Y576" s="65"/>
      <c r="Z576" s="107">
        <f>_xll.BDH(C576,$Z$12,$D$1,$D$1)</f>
        <v>986.4</v>
      </c>
      <c r="AA576" s="107">
        <f t="shared" si="289"/>
        <v>-7.3999999999999773</v>
      </c>
      <c r="AB576" s="117">
        <f t="shared" si="290"/>
        <v>-0.75020275750202536</v>
      </c>
      <c r="AC576" s="109">
        <v>520419</v>
      </c>
      <c r="AD576" s="110">
        <f>IF(D576 = D903,1,_xll.BDP(K576,$AD$12)*L576)</f>
        <v>0.85989000000000004</v>
      </c>
      <c r="AE576" s="259">
        <f>AA576*AC576*T576/AD576 / AF903</f>
        <v>-1.3585059537781825E-4</v>
      </c>
      <c r="AF576" s="68"/>
      <c r="AG576" s="64"/>
      <c r="AH576" s="56"/>
    </row>
    <row r="577" spans="2:34" x14ac:dyDescent="0.2">
      <c r="B577">
        <v>3404</v>
      </c>
      <c r="C577" t="s">
        <v>71</v>
      </c>
      <c r="D577" t="str">
        <f>_xll.BDP(C577,$D$12)</f>
        <v>GBp</v>
      </c>
      <c r="E577" t="s">
        <v>271</v>
      </c>
      <c r="F577" s="99">
        <f>_xll.BDP(C577,$F$12)</f>
        <v>28.3</v>
      </c>
      <c r="G577" s="99">
        <f>_xll.BDP(C577,$G$12)</f>
        <v>28.3</v>
      </c>
      <c r="H577" s="100">
        <f t="shared" si="280"/>
        <v>0</v>
      </c>
      <c r="I577" s="101">
        <f t="shared" si="281"/>
        <v>0</v>
      </c>
      <c r="J577" s="102">
        <v>24068787</v>
      </c>
      <c r="K577" t="str">
        <f>CONCATENATE(D903,D577, " Curncy")</f>
        <v>EURGBp Curncy</v>
      </c>
      <c r="L577">
        <f>IF(D577 = D903,1,_xll.BDP(K577,$L$12))</f>
        <v>1</v>
      </c>
      <c r="M577" s="247">
        <f>IF(D577 = D903,1,_xll.BDP(K577,$M$12)*L577)</f>
        <v>0.86451999999999996</v>
      </c>
      <c r="N577" s="104">
        <f t="shared" si="282"/>
        <v>0</v>
      </c>
      <c r="O577" s="253">
        <f>N577 / Y903</f>
        <v>0</v>
      </c>
      <c r="P577" s="140">
        <f t="shared" si="283"/>
        <v>7878900.1075741462</v>
      </c>
      <c r="Q577" s="255">
        <f>P577 / Y903*100</f>
        <v>2.4254274703625707</v>
      </c>
      <c r="R577" s="106">
        <f t="shared" si="284"/>
        <v>0</v>
      </c>
      <c r="S577" s="255">
        <f t="shared" si="285"/>
        <v>2.4254274703625707</v>
      </c>
      <c r="T577">
        <f t="shared" si="286"/>
        <v>0.01</v>
      </c>
      <c r="U577">
        <v>0</v>
      </c>
      <c r="V577">
        <v>1</v>
      </c>
      <c r="W577" s="105">
        <f t="shared" si="287"/>
        <v>0</v>
      </c>
      <c r="X577" s="105">
        <f t="shared" si="288"/>
        <v>0</v>
      </c>
      <c r="Y577" s="65"/>
      <c r="Z577" s="107">
        <f>_xll.BDH(C577,$Z$12,$D$1,$D$1)</f>
        <v>28.4</v>
      </c>
      <c r="AA577" s="107">
        <f t="shared" si="289"/>
        <v>-9.9999999999997868E-2</v>
      </c>
      <c r="AB577" s="117">
        <f t="shared" si="290"/>
        <v>-0.35211267605633051</v>
      </c>
      <c r="AC577" s="109">
        <v>24068787</v>
      </c>
      <c r="AD577" s="110">
        <f>IF(D577 = D903,1,_xll.BDP(K577,$AD$12)*L577)</f>
        <v>0.85989000000000004</v>
      </c>
      <c r="AE577" s="259">
        <f>AA577*AC577*T577/AD577 / AF903</f>
        <v>-8.4904534666579008E-5</v>
      </c>
      <c r="AF577" s="68"/>
      <c r="AG577" s="64"/>
      <c r="AH577" s="56"/>
    </row>
    <row r="578" spans="2:34" ht="12" customHeight="1" x14ac:dyDescent="0.2">
      <c r="B578">
        <v>6414</v>
      </c>
      <c r="C578" t="s">
        <v>981</v>
      </c>
      <c r="D578" t="str">
        <f>_xll.BDP(C578,$D$12)</f>
        <v>GBp</v>
      </c>
      <c r="E578" t="s">
        <v>1064</v>
      </c>
      <c r="F578" s="99">
        <f>_xll.BDP(C578,$F$12)</f>
        <v>1328.5</v>
      </c>
      <c r="G578" s="99">
        <f>_xll.BDP(C578,$G$12)</f>
        <v>1286</v>
      </c>
      <c r="H578" s="100">
        <f t="shared" si="280"/>
        <v>-42.5</v>
      </c>
      <c r="I578" s="101">
        <f t="shared" si="281"/>
        <v>-3.1990967256304104</v>
      </c>
      <c r="J578" s="102">
        <v>0</v>
      </c>
      <c r="K578" t="str">
        <f>CONCATENATE(D903,D578, " Curncy")</f>
        <v>EURGBp Curncy</v>
      </c>
      <c r="L578">
        <f>IF(D578 = D903,1,_xll.BDP(K578,$L$12))</f>
        <v>1</v>
      </c>
      <c r="M578" s="247">
        <f>IF(D578 = D903,1,_xll.BDP(K578,$M$12)*L578)</f>
        <v>0.86451999999999996</v>
      </c>
      <c r="N578" s="104">
        <f t="shared" si="282"/>
        <v>0</v>
      </c>
      <c r="O578" s="253">
        <f>N578 / Y903</f>
        <v>0</v>
      </c>
      <c r="P578" s="140">
        <f t="shared" si="283"/>
        <v>0</v>
      </c>
      <c r="Q578" s="255">
        <f>P578 / Y903*100</f>
        <v>0</v>
      </c>
      <c r="R578" s="106">
        <f t="shared" si="284"/>
        <v>0</v>
      </c>
      <c r="S578" s="255">
        <f t="shared" si="285"/>
        <v>0</v>
      </c>
      <c r="T578">
        <f t="shared" si="286"/>
        <v>0.01</v>
      </c>
      <c r="U578">
        <v>0</v>
      </c>
      <c r="V578">
        <v>1</v>
      </c>
      <c r="W578" s="105">
        <f t="shared" si="287"/>
        <v>0</v>
      </c>
      <c r="X578" s="105">
        <f t="shared" si="288"/>
        <v>0</v>
      </c>
      <c r="Y578" s="65"/>
      <c r="Z578" s="107">
        <f>_xll.BDH(C578,$Z$12,$D$1,$D$1)</f>
        <v>1325.5</v>
      </c>
      <c r="AA578" s="107">
        <f t="shared" si="289"/>
        <v>3</v>
      </c>
      <c r="AB578" s="117">
        <f t="shared" si="290"/>
        <v>0.22632968691059979</v>
      </c>
      <c r="AC578" s="109">
        <v>0</v>
      </c>
      <c r="AD578" s="110">
        <f>IF(D578 = D903,1,_xll.BDP(K578,$AD$12)*L578)</f>
        <v>0.85989000000000004</v>
      </c>
      <c r="AE578" s="259">
        <f>AA578*AC578*T578/AD578 / AF903</f>
        <v>0</v>
      </c>
      <c r="AF578" s="68"/>
      <c r="AG578" s="64"/>
      <c r="AH578" s="56"/>
    </row>
    <row r="579" spans="2:34" x14ac:dyDescent="0.2">
      <c r="B579">
        <v>6486</v>
      </c>
      <c r="C579" t="s">
        <v>982</v>
      </c>
      <c r="D579" t="str">
        <f>_xll.BDP(C579,$D$12)</f>
        <v>GBp</v>
      </c>
      <c r="E579" t="s">
        <v>1065</v>
      </c>
      <c r="F579" s="99">
        <f>_xll.BDP(C579,$F$12)</f>
        <v>94.25</v>
      </c>
      <c r="G579" s="99">
        <f>_xll.BDP(C579,$G$12)</f>
        <v>94</v>
      </c>
      <c r="H579" s="100">
        <f t="shared" si="280"/>
        <v>-0.25</v>
      </c>
      <c r="I579" s="101">
        <f t="shared" si="281"/>
        <v>-0.2652519893899204</v>
      </c>
      <c r="J579" s="102">
        <v>0</v>
      </c>
      <c r="K579" t="str">
        <f>CONCATENATE(D903,D579, " Curncy")</f>
        <v>EURGBp Curncy</v>
      </c>
      <c r="L579">
        <f>IF(D579 = D903,1,_xll.BDP(K579,$L$12))</f>
        <v>1</v>
      </c>
      <c r="M579" s="247">
        <f>IF(D579 = D903,1,_xll.BDP(K579,$M$12)*L579)</f>
        <v>0.86451999999999996</v>
      </c>
      <c r="N579" s="104">
        <f t="shared" si="282"/>
        <v>0</v>
      </c>
      <c r="O579" s="253">
        <f>N579 / Y903</f>
        <v>0</v>
      </c>
      <c r="P579" s="140">
        <f t="shared" si="283"/>
        <v>0</v>
      </c>
      <c r="Q579" s="255">
        <f>P579 / Y903*100</f>
        <v>0</v>
      </c>
      <c r="R579" s="106">
        <f t="shared" si="284"/>
        <v>0</v>
      </c>
      <c r="S579" s="255">
        <f t="shared" si="285"/>
        <v>0</v>
      </c>
      <c r="T579">
        <f t="shared" si="286"/>
        <v>0.01</v>
      </c>
      <c r="U579">
        <v>0</v>
      </c>
      <c r="V579">
        <v>1</v>
      </c>
      <c r="W579" s="105">
        <f t="shared" si="287"/>
        <v>0</v>
      </c>
      <c r="X579" s="105">
        <f t="shared" si="288"/>
        <v>0</v>
      </c>
      <c r="Y579" s="65"/>
      <c r="Z579" s="107">
        <f>_xll.BDH(C579,$Z$12,$D$1,$D$1)</f>
        <v>97.7</v>
      </c>
      <c r="AA579" s="107">
        <f t="shared" si="289"/>
        <v>-3.4500000000000028</v>
      </c>
      <c r="AB579" s="117">
        <f t="shared" si="290"/>
        <v>-3.5312180143295833</v>
      </c>
      <c r="AC579" s="109">
        <v>0</v>
      </c>
      <c r="AD579" s="110">
        <f>IF(D579 = D903,1,_xll.BDP(K579,$AD$12)*L579)</f>
        <v>0.85989000000000004</v>
      </c>
      <c r="AE579" s="259">
        <f>AA579*AC579*T579/AD579 / AF903</f>
        <v>0</v>
      </c>
      <c r="AF579" s="68"/>
      <c r="AG579" s="64"/>
      <c r="AH579" s="56"/>
    </row>
    <row r="580" spans="2:34" x14ac:dyDescent="0.2">
      <c r="B580">
        <v>32002</v>
      </c>
      <c r="C580" t="s">
        <v>1621</v>
      </c>
      <c r="D580" t="str">
        <f>_xll.BDP(C580,$D$12)</f>
        <v>GBp</v>
      </c>
      <c r="E580" t="s">
        <v>1622</v>
      </c>
      <c r="F580" s="99">
        <f>_xll.BDP(C580,$F$12)</f>
        <v>609.79999999999995</v>
      </c>
      <c r="G580" s="99">
        <f>_xll.BDP(C580,$G$12)</f>
        <v>605.4</v>
      </c>
      <c r="H580" s="100">
        <f t="shared" si="280"/>
        <v>-4.3999999999999773</v>
      </c>
      <c r="I580" s="101">
        <f t="shared" si="281"/>
        <v>-0.72154804854050136</v>
      </c>
      <c r="J580" s="102">
        <v>-593354</v>
      </c>
      <c r="K580" t="str">
        <f>CONCATENATE(D903,D580, " Curncy")</f>
        <v>EURGBp Curncy</v>
      </c>
      <c r="L580">
        <f>IF(D580 = D903,1,_xll.BDP(K580,$L$12))</f>
        <v>1</v>
      </c>
      <c r="M580" s="247">
        <f>IF(D580 = D903,1,_xll.BDP(K580,$M$12)*L580)</f>
        <v>0.86451999999999996</v>
      </c>
      <c r="N580" s="104">
        <f t="shared" si="282"/>
        <v>30198.92657197042</v>
      </c>
      <c r="O580" s="253">
        <f>N580 / Y903</f>
        <v>9.2963871965716426E-5</v>
      </c>
      <c r="P580" s="140">
        <f t="shared" si="283"/>
        <v>-4155097.7606070423</v>
      </c>
      <c r="Q580" s="255">
        <f>P580 / Y903*100</f>
        <v>-1.2790983656373867</v>
      </c>
      <c r="R580" s="106">
        <f t="shared" si="284"/>
        <v>-1.2790983656373867</v>
      </c>
      <c r="S580" s="255">
        <f t="shared" si="285"/>
        <v>0</v>
      </c>
      <c r="T580">
        <f t="shared" si="286"/>
        <v>0.01</v>
      </c>
      <c r="U580">
        <v>0</v>
      </c>
      <c r="V580">
        <v>1</v>
      </c>
      <c r="W580" s="105">
        <f t="shared" si="287"/>
        <v>9.2963871965716426E-5</v>
      </c>
      <c r="X580" s="105">
        <f t="shared" si="288"/>
        <v>0</v>
      </c>
      <c r="Y580" s="141"/>
      <c r="Z580" s="107">
        <f>_xll.BDH(C580,$Z$12,$D$1,$D$1)</f>
        <v>604.79999999999995</v>
      </c>
      <c r="AA580" s="107">
        <f t="shared" si="289"/>
        <v>5</v>
      </c>
      <c r="AB580" s="117">
        <f t="shared" si="290"/>
        <v>0.82671957671957685</v>
      </c>
      <c r="AC580" s="109">
        <v>-593354</v>
      </c>
      <c r="AD580" s="110">
        <f>IF(D580 = D903,1,_xll.BDP(K580,$AD$12)*L580)</f>
        <v>0.85989000000000004</v>
      </c>
      <c r="AE580" s="259">
        <f>AA580*AC580*T580/AD580 / AF903</f>
        <v>-1.0465513958504514E-4</v>
      </c>
      <c r="AF580" s="142"/>
      <c r="AG580" s="64"/>
      <c r="AH580" s="56"/>
    </row>
    <row r="581" spans="2:34" x14ac:dyDescent="0.2">
      <c r="B581">
        <v>19183</v>
      </c>
      <c r="C581" t="s">
        <v>1169</v>
      </c>
      <c r="D581" t="str">
        <f>_xll.BDP(C581,$D$12)</f>
        <v>GBp</v>
      </c>
      <c r="E581" t="s">
        <v>1170</v>
      </c>
      <c r="F581" s="99">
        <f>_xll.BDP(C581,$F$12)</f>
        <v>1870</v>
      </c>
      <c r="G581" s="99">
        <f>_xll.BDP(C581,$G$12)</f>
        <v>1871</v>
      </c>
      <c r="H581" s="100">
        <f t="shared" si="280"/>
        <v>1</v>
      </c>
      <c r="I581" s="101">
        <f t="shared" si="281"/>
        <v>5.3475935828877004E-2</v>
      </c>
      <c r="J581" s="102">
        <v>417406</v>
      </c>
      <c r="K581" t="str">
        <f>CONCATENATE(D903,D581, " Curncy")</f>
        <v>EURGBp Curncy</v>
      </c>
      <c r="L581">
        <f>IF(D581 = D903,1,_xll.BDP(K581,$L$12))</f>
        <v>1</v>
      </c>
      <c r="M581" s="247">
        <f>IF(D581 = D903,1,_xll.BDP(K581,$M$12)*L581)</f>
        <v>0.86451999999999996</v>
      </c>
      <c r="N581" s="104">
        <f t="shared" si="282"/>
        <v>4828.1821126174073</v>
      </c>
      <c r="O581" s="253">
        <f>N581 / Y903</f>
        <v>1.4862995301334002E-5</v>
      </c>
      <c r="P581" s="140">
        <f t="shared" si="283"/>
        <v>9033528.732707167</v>
      </c>
      <c r="Q581" s="255">
        <f>P581 / Y903*100</f>
        <v>2.7808664208795912</v>
      </c>
      <c r="R581" s="106">
        <f t="shared" si="284"/>
        <v>0</v>
      </c>
      <c r="S581" s="255">
        <f t="shared" si="285"/>
        <v>2.7808664208795912</v>
      </c>
      <c r="T581">
        <f t="shared" si="286"/>
        <v>0.01</v>
      </c>
      <c r="U581">
        <v>0</v>
      </c>
      <c r="V581">
        <v>1</v>
      </c>
      <c r="W581" s="105">
        <f t="shared" si="287"/>
        <v>0</v>
      </c>
      <c r="X581" s="105">
        <f t="shared" si="288"/>
        <v>1.4862995301334002E-5</v>
      </c>
      <c r="Y581" s="141"/>
      <c r="Z581" s="107">
        <f>_xll.BDH(C581,$Z$12,$D$1,$D$1)</f>
        <v>1864</v>
      </c>
      <c r="AA581" s="107">
        <f t="shared" si="289"/>
        <v>6</v>
      </c>
      <c r="AB581" s="117">
        <f t="shared" si="290"/>
        <v>0.32188841201716739</v>
      </c>
      <c r="AC581" s="109">
        <v>417406</v>
      </c>
      <c r="AD581" s="110">
        <f>IF(D581 = D903,1,_xll.BDP(K581,$AD$12)*L581)</f>
        <v>0.85989000000000004</v>
      </c>
      <c r="AE581" s="259">
        <f>AA581*AC581*T581/AD581 / AF903</f>
        <v>8.8345944971066886E-5</v>
      </c>
      <c r="AF581" s="142"/>
      <c r="AG581" s="64"/>
      <c r="AH581" s="56"/>
    </row>
    <row r="582" spans="2:34" x14ac:dyDescent="0.2">
      <c r="B582">
        <v>11448</v>
      </c>
      <c r="C582" t="s">
        <v>1693</v>
      </c>
      <c r="D582" t="str">
        <f>_xll.BDP(C582,$D$12)</f>
        <v>GBp</v>
      </c>
      <c r="E582" t="s">
        <v>1694</v>
      </c>
      <c r="F582" s="99">
        <f>_xll.BDP(C582,$F$12)</f>
        <v>241</v>
      </c>
      <c r="G582" s="99">
        <f>_xll.BDP(C582,$G$12)</f>
        <v>232.9</v>
      </c>
      <c r="H582" s="100">
        <f t="shared" si="280"/>
        <v>-8.0999999999999943</v>
      </c>
      <c r="I582" s="101">
        <f t="shared" si="281"/>
        <v>-3.3609958506224045</v>
      </c>
      <c r="J582" s="102">
        <v>504458</v>
      </c>
      <c r="K582" t="str">
        <f>CONCATENATE(D903,D582, " Curncy")</f>
        <v>EURGBp Curncy</v>
      </c>
      <c r="L582">
        <f>IF(D582 = D903,1,_xll.BDP(K582,$L$12))</f>
        <v>1</v>
      </c>
      <c r="M582" s="247">
        <f>IF(D582 = D903,1,_xll.BDP(K582,$M$12)*L582)</f>
        <v>0.86451999999999996</v>
      </c>
      <c r="N582" s="104">
        <f t="shared" si="282"/>
        <v>-47264.491278397225</v>
      </c>
      <c r="O582" s="253">
        <f>N582 / Y903</f>
        <v>-1.4549822177480621E-4</v>
      </c>
      <c r="P582" s="140">
        <f t="shared" si="283"/>
        <v>1359000.0023134225</v>
      </c>
      <c r="Q582" s="255">
        <f>P582 / Y903*100</f>
        <v>0.41835229446114069</v>
      </c>
      <c r="R582" s="106">
        <f t="shared" si="284"/>
        <v>0</v>
      </c>
      <c r="S582" s="255">
        <f t="shared" si="285"/>
        <v>0.41835229446114069</v>
      </c>
      <c r="T582">
        <f t="shared" si="286"/>
        <v>0.01</v>
      </c>
      <c r="U582">
        <v>0</v>
      </c>
      <c r="V582">
        <v>1</v>
      </c>
      <c r="W582" s="105">
        <f t="shared" si="287"/>
        <v>0</v>
      </c>
      <c r="X582" s="105">
        <f t="shared" si="288"/>
        <v>0</v>
      </c>
      <c r="Z582" s="107">
        <f>_xll.BDH(C582,$Z$12,$D$1,$D$1)</f>
        <v>240</v>
      </c>
      <c r="AA582" s="107">
        <f t="shared" si="289"/>
        <v>1</v>
      </c>
      <c r="AB582" s="117">
        <f t="shared" si="290"/>
        <v>0.41666666666666669</v>
      </c>
      <c r="AC582" s="109">
        <v>504458</v>
      </c>
      <c r="AD582" s="110">
        <f>IF(D582 = D903,1,_xll.BDP(K582,$AD$12)*L582)</f>
        <v>0.85989000000000004</v>
      </c>
      <c r="AE582" s="259">
        <f>AA582*AC582*T582/AD582 / AF903</f>
        <v>1.7795151765992207E-5</v>
      </c>
      <c r="AF582" s="111"/>
      <c r="AG582" s="64"/>
      <c r="AH582" s="56"/>
    </row>
    <row r="583" spans="2:34" x14ac:dyDescent="0.2">
      <c r="B583">
        <v>23131</v>
      </c>
      <c r="C583" t="s">
        <v>1645</v>
      </c>
      <c r="D583" t="str">
        <f>_xll.BDP(C583,$D$12)</f>
        <v>GBp</v>
      </c>
      <c r="E583" t="s">
        <v>70</v>
      </c>
      <c r="F583" s="99">
        <v>125.4329</v>
      </c>
      <c r="G583" s="99">
        <v>125.4329</v>
      </c>
      <c r="H583" s="100">
        <f t="shared" si="280"/>
        <v>0</v>
      </c>
      <c r="I583" s="101">
        <f t="shared" si="281"/>
        <v>0</v>
      </c>
      <c r="J583" s="102">
        <v>545871.19999999995</v>
      </c>
      <c r="K583" t="str">
        <f>CONCATENATE(D903,D583, " Curncy")</f>
        <v>EURGBp Curncy</v>
      </c>
      <c r="L583">
        <f>IF(D583 = D903,1,_xll.BDP(K583,$L$12))</f>
        <v>1</v>
      </c>
      <c r="M583" s="247">
        <f>IF(D583 = D903,1,_xll.BDP(K583,$M$12)*L583)</f>
        <v>0.86451999999999996</v>
      </c>
      <c r="N583" s="104">
        <f t="shared" si="282"/>
        <v>0</v>
      </c>
      <c r="O583" s="253">
        <f>N583 / Y903</f>
        <v>0</v>
      </c>
      <c r="P583" s="140">
        <f t="shared" si="283"/>
        <v>792002.58689770044</v>
      </c>
      <c r="Q583" s="255">
        <f>P583 / Y903*100</f>
        <v>0.24380875561720328</v>
      </c>
      <c r="R583" s="106">
        <f t="shared" si="284"/>
        <v>0</v>
      </c>
      <c r="S583" s="255">
        <f t="shared" si="285"/>
        <v>0.24380875561720328</v>
      </c>
      <c r="T583">
        <f t="shared" si="286"/>
        <v>0.01</v>
      </c>
      <c r="U583">
        <v>4</v>
      </c>
      <c r="V583">
        <v>1</v>
      </c>
      <c r="W583" s="105">
        <f t="shared" si="287"/>
        <v>0</v>
      </c>
      <c r="X583" s="105">
        <f t="shared" si="288"/>
        <v>0</v>
      </c>
      <c r="Y583" s="65"/>
      <c r="Z583" s="107">
        <v>125.34350000000001</v>
      </c>
      <c r="AA583" s="107">
        <f t="shared" si="289"/>
        <v>8.9399999999997704E-2</v>
      </c>
      <c r="AB583" s="117">
        <f t="shared" si="290"/>
        <v>7.1324001643481877E-2</v>
      </c>
      <c r="AC583" s="109">
        <v>545871.19999999995</v>
      </c>
      <c r="AD583" s="110">
        <f>IF(D583 = D903,1,_xll.BDP(K583,$AD$12)*L583)</f>
        <v>0.85989000000000004</v>
      </c>
      <c r="AE583" s="259">
        <f>AA583*AC583*T583/AD583 / AF903</f>
        <v>1.7214895191915935E-6</v>
      </c>
      <c r="AF583" s="68"/>
      <c r="AG583" s="64"/>
      <c r="AH583" s="56"/>
    </row>
    <row r="584" spans="2:34" x14ac:dyDescent="0.2">
      <c r="B584">
        <v>6432</v>
      </c>
      <c r="C584" t="s">
        <v>983</v>
      </c>
      <c r="D584" t="str">
        <f>_xll.BDP(C584,$D$12)</f>
        <v>GBp</v>
      </c>
      <c r="E584" t="s">
        <v>1066</v>
      </c>
      <c r="F584" s="99">
        <f>_xll.BDP(C584,$F$12)</f>
        <v>108.4</v>
      </c>
      <c r="G584" s="99">
        <f>_xll.BDP(C584,$G$12)</f>
        <v>107</v>
      </c>
      <c r="H584" s="100">
        <f t="shared" si="280"/>
        <v>-1.4000000000000057</v>
      </c>
      <c r="I584" s="101">
        <f t="shared" si="281"/>
        <v>-1.2915129151291564</v>
      </c>
      <c r="J584" s="102">
        <v>0</v>
      </c>
      <c r="K584" t="str">
        <f>CONCATENATE(D903,D584, " Curncy")</f>
        <v>EURGBp Curncy</v>
      </c>
      <c r="L584">
        <f>IF(D584 = D903,1,_xll.BDP(K584,$L$12))</f>
        <v>1</v>
      </c>
      <c r="M584" s="247">
        <f>IF(D584 = D903,1,_xll.BDP(K584,$M$12)*L584)</f>
        <v>0.86451999999999996</v>
      </c>
      <c r="N584" s="104">
        <f t="shared" si="282"/>
        <v>0</v>
      </c>
      <c r="O584" s="253">
        <f>N584 / Y903</f>
        <v>0</v>
      </c>
      <c r="P584" s="140">
        <f t="shared" si="283"/>
        <v>0</v>
      </c>
      <c r="Q584" s="255">
        <f>P584 / Y903*100</f>
        <v>0</v>
      </c>
      <c r="R584" s="106">
        <f t="shared" si="284"/>
        <v>0</v>
      </c>
      <c r="S584" s="255">
        <f t="shared" si="285"/>
        <v>0</v>
      </c>
      <c r="T584">
        <f t="shared" si="286"/>
        <v>0.01</v>
      </c>
      <c r="U584">
        <v>0</v>
      </c>
      <c r="V584">
        <v>1</v>
      </c>
      <c r="W584" s="105">
        <f t="shared" si="287"/>
        <v>0</v>
      </c>
      <c r="X584" s="105">
        <f t="shared" si="288"/>
        <v>0</v>
      </c>
      <c r="Y584" s="65"/>
      <c r="Z584" s="107">
        <f>_xll.BDH(C584,$Z$12,$D$1,$D$1)</f>
        <v>106.4</v>
      </c>
      <c r="AA584" s="107">
        <f t="shared" si="289"/>
        <v>2</v>
      </c>
      <c r="AB584" s="117">
        <f t="shared" si="290"/>
        <v>1.8796992481203008</v>
      </c>
      <c r="AC584" s="109">
        <v>0</v>
      </c>
      <c r="AD584" s="110">
        <f>IF(D584 = D903,1,_xll.BDP(K584,$AD$12)*L584)</f>
        <v>0.85989000000000004</v>
      </c>
      <c r="AE584" s="259">
        <f>AA584*AC584*T584/AD584 / AF903</f>
        <v>0</v>
      </c>
      <c r="AF584" s="68"/>
      <c r="AG584" s="64"/>
      <c r="AH584" s="56"/>
    </row>
    <row r="585" spans="2:34" ht="12" customHeight="1" x14ac:dyDescent="0.2">
      <c r="B585">
        <v>10205</v>
      </c>
      <c r="C585" t="s">
        <v>984</v>
      </c>
      <c r="D585" t="str">
        <f>_xll.BDP(C585,$D$12)</f>
        <v>GBp</v>
      </c>
      <c r="E585" t="s">
        <v>1544</v>
      </c>
      <c r="F585" s="99">
        <f>_xll.BDP(C585,$F$12)</f>
        <v>202.6</v>
      </c>
      <c r="G585" s="99">
        <f>_xll.BDP(C585,$G$12)</f>
        <v>202</v>
      </c>
      <c r="H585" s="100">
        <f t="shared" si="280"/>
        <v>-0.59999999999999432</v>
      </c>
      <c r="I585" s="101">
        <f t="shared" si="281"/>
        <v>-0.29615004935833872</v>
      </c>
      <c r="J585" s="102">
        <v>626183</v>
      </c>
      <c r="K585" t="str">
        <f>CONCATENATE(D903,D585, " Curncy")</f>
        <v>EURGBp Curncy</v>
      </c>
      <c r="L585">
        <f>IF(D585 = D903,1,_xll.BDP(K585,$L$12))</f>
        <v>1</v>
      </c>
      <c r="M585" s="247">
        <f>IF(D585 = D903,1,_xll.BDP(K585,$M$12)*L585)</f>
        <v>0.86451999999999996</v>
      </c>
      <c r="N585" s="104">
        <f t="shared" si="282"/>
        <v>-4345.877481145566</v>
      </c>
      <c r="O585" s="253">
        <f>N585 / Y903</f>
        <v>-1.3378276766661438E-5</v>
      </c>
      <c r="P585" s="140">
        <f t="shared" si="283"/>
        <v>1463112.085319021</v>
      </c>
      <c r="Q585" s="255">
        <f>P585 / Y903*100</f>
        <v>0.45040198447760593</v>
      </c>
      <c r="R585" s="106">
        <f t="shared" si="284"/>
        <v>0</v>
      </c>
      <c r="S585" s="255">
        <f t="shared" si="285"/>
        <v>0.45040198447760593</v>
      </c>
      <c r="T585">
        <f t="shared" si="286"/>
        <v>0.01</v>
      </c>
      <c r="U585">
        <v>0</v>
      </c>
      <c r="V585">
        <v>1</v>
      </c>
      <c r="W585" s="105">
        <f t="shared" si="287"/>
        <v>0</v>
      </c>
      <c r="X585" s="105">
        <f t="shared" si="288"/>
        <v>0</v>
      </c>
      <c r="Y585" s="65"/>
      <c r="Z585" s="107">
        <f>_xll.BDH(C585,$Z$12,$D$1,$D$1)</f>
        <v>204.4</v>
      </c>
      <c r="AA585" s="107">
        <f t="shared" si="289"/>
        <v>-1.8000000000000114</v>
      </c>
      <c r="AB585" s="117">
        <f t="shared" si="290"/>
        <v>-0.88062622309198202</v>
      </c>
      <c r="AC585" s="109">
        <v>626183</v>
      </c>
      <c r="AD585" s="110">
        <f>IF(D585 = D903,1,_xll.BDP(K585,$AD$12)*L585)</f>
        <v>0.85989000000000004</v>
      </c>
      <c r="AE585" s="259">
        <f>AA585*AC585*T585/AD585 / AF903</f>
        <v>-3.9760373971493887E-5</v>
      </c>
      <c r="AF585" s="68"/>
      <c r="AG585" s="64"/>
      <c r="AH585" s="56"/>
    </row>
    <row r="586" spans="2:34" x14ac:dyDescent="0.2">
      <c r="B586">
        <v>6093</v>
      </c>
      <c r="C586" t="s">
        <v>985</v>
      </c>
      <c r="D586" t="str">
        <f>_xll.BDP(C586,$D$12)</f>
        <v>GBp</v>
      </c>
      <c r="E586" t="s">
        <v>1067</v>
      </c>
      <c r="F586" s="99">
        <f>_xll.BDP(C586,$F$12)</f>
        <v>943.4</v>
      </c>
      <c r="G586" s="99">
        <f>_xll.BDP(C586,$G$12)</f>
        <v>931.4</v>
      </c>
      <c r="H586" s="100">
        <f t="shared" si="280"/>
        <v>-12</v>
      </c>
      <c r="I586" s="101">
        <f t="shared" si="281"/>
        <v>-1.271994912020352</v>
      </c>
      <c r="J586" s="102">
        <v>0</v>
      </c>
      <c r="K586" t="str">
        <f>CONCATENATE(D903,D586, " Curncy")</f>
        <v>EURGBp Curncy</v>
      </c>
      <c r="L586">
        <f>IF(D586 = D903,1,_xll.BDP(K586,$L$12))</f>
        <v>1</v>
      </c>
      <c r="M586" s="247">
        <f>IF(D586 = D903,1,_xll.BDP(K586,$M$12)*L586)</f>
        <v>0.86451999999999996</v>
      </c>
      <c r="N586" s="104">
        <f t="shared" si="282"/>
        <v>0</v>
      </c>
      <c r="O586" s="253">
        <f>N586 / Y903</f>
        <v>0</v>
      </c>
      <c r="P586" s="140">
        <f t="shared" si="283"/>
        <v>0</v>
      </c>
      <c r="Q586" s="255">
        <f>P586 / Y903*100</f>
        <v>0</v>
      </c>
      <c r="R586" s="106">
        <f t="shared" si="284"/>
        <v>0</v>
      </c>
      <c r="S586" s="255">
        <f t="shared" si="285"/>
        <v>0</v>
      </c>
      <c r="T586">
        <f t="shared" si="286"/>
        <v>0.01</v>
      </c>
      <c r="U586">
        <v>0</v>
      </c>
      <c r="V586">
        <v>1</v>
      </c>
      <c r="W586" s="105">
        <f t="shared" si="287"/>
        <v>0</v>
      </c>
      <c r="X586" s="105">
        <f t="shared" si="288"/>
        <v>0</v>
      </c>
      <c r="Y586" s="65"/>
      <c r="Z586" s="107">
        <f>_xll.BDH(C586,$Z$12,$D$1,$D$1)</f>
        <v>950.6</v>
      </c>
      <c r="AA586" s="107">
        <f t="shared" si="289"/>
        <v>-7.2000000000000455</v>
      </c>
      <c r="AB586" s="117">
        <f t="shared" si="290"/>
        <v>-0.75741636860930417</v>
      </c>
      <c r="AC586" s="109">
        <v>0</v>
      </c>
      <c r="AD586" s="110">
        <f>IF(D586 = D903,1,_xll.BDP(K586,$AD$12)*L586)</f>
        <v>0.85989000000000004</v>
      </c>
      <c r="AE586" s="259">
        <f>AA586*AC586*T586/AD586 / AF903</f>
        <v>0</v>
      </c>
      <c r="AF586" s="68"/>
      <c r="AG586" s="64"/>
      <c r="AH586" s="56"/>
    </row>
    <row r="587" spans="2:34" ht="12" customHeight="1" x14ac:dyDescent="0.2">
      <c r="B587">
        <v>7254</v>
      </c>
      <c r="C587" t="s">
        <v>986</v>
      </c>
      <c r="D587" t="str">
        <f>_xll.BDP(C587,$D$12)</f>
        <v>GBp</v>
      </c>
      <c r="E587" t="s">
        <v>1068</v>
      </c>
      <c r="F587" s="99">
        <f>_xll.BDP(C587,$F$12)</f>
        <v>347</v>
      </c>
      <c r="G587" s="99">
        <f>_xll.BDP(C587,$G$12)</f>
        <v>350</v>
      </c>
      <c r="H587" s="100">
        <f t="shared" si="280"/>
        <v>3</v>
      </c>
      <c r="I587" s="101">
        <f t="shared" si="281"/>
        <v>0.86455331412103753</v>
      </c>
      <c r="J587" s="102">
        <v>0</v>
      </c>
      <c r="K587" t="str">
        <f>CONCATENATE(D903,D587, " Curncy")</f>
        <v>EURGBp Curncy</v>
      </c>
      <c r="L587">
        <f>IF(D587 = D903,1,_xll.BDP(K587,$L$12))</f>
        <v>1</v>
      </c>
      <c r="M587" s="247">
        <f>IF(D587 = D903,1,_xll.BDP(K587,$M$12)*L587)</f>
        <v>0.86451999999999996</v>
      </c>
      <c r="N587" s="104">
        <f t="shared" si="282"/>
        <v>0</v>
      </c>
      <c r="O587" s="253">
        <f>N587 / Y903</f>
        <v>0</v>
      </c>
      <c r="P587" s="140">
        <f t="shared" si="283"/>
        <v>0</v>
      </c>
      <c r="Q587" s="255">
        <f>P587 / Y903*100</f>
        <v>0</v>
      </c>
      <c r="R587" s="106">
        <f t="shared" si="284"/>
        <v>0</v>
      </c>
      <c r="S587" s="255">
        <f t="shared" si="285"/>
        <v>0</v>
      </c>
      <c r="T587">
        <f t="shared" si="286"/>
        <v>0.01</v>
      </c>
      <c r="U587">
        <v>0</v>
      </c>
      <c r="V587">
        <v>1</v>
      </c>
      <c r="W587" s="105">
        <f t="shared" si="287"/>
        <v>0</v>
      </c>
      <c r="X587" s="105">
        <f t="shared" si="288"/>
        <v>0</v>
      </c>
      <c r="Y587" s="65"/>
      <c r="Z587" s="107">
        <f>_xll.BDH(C587,$Z$12,$D$1,$D$1)</f>
        <v>345.2</v>
      </c>
      <c r="AA587" s="107">
        <f t="shared" si="289"/>
        <v>1.8000000000000114</v>
      </c>
      <c r="AB587" s="117">
        <f t="shared" si="290"/>
        <v>0.52143684820394309</v>
      </c>
      <c r="AC587" s="109">
        <v>0</v>
      </c>
      <c r="AD587" s="110">
        <f>IF(D587 = D903,1,_xll.BDP(K587,$AD$12)*L587)</f>
        <v>0.85989000000000004</v>
      </c>
      <c r="AE587" s="259">
        <f>AA587*AC587*T587/AD587 / AF903</f>
        <v>0</v>
      </c>
      <c r="AF587" s="68"/>
      <c r="AG587" s="64"/>
      <c r="AH587" s="56"/>
    </row>
    <row r="588" spans="2:34" x14ac:dyDescent="0.2">
      <c r="B588">
        <v>33101</v>
      </c>
      <c r="C588" t="s">
        <v>1627</v>
      </c>
      <c r="D588" t="str">
        <f>_xll.BDP(C588,$D$12)</f>
        <v>GBp</v>
      </c>
      <c r="E588" t="s">
        <v>1628</v>
      </c>
      <c r="F588" s="99">
        <f>_xll.BDP(C588,$F$12)</f>
        <v>113</v>
      </c>
      <c r="G588" s="99">
        <f>_xll.BDP(C588,$G$12)</f>
        <v>109</v>
      </c>
      <c r="H588" s="100">
        <f t="shared" si="280"/>
        <v>-4</v>
      </c>
      <c r="I588" s="101">
        <f t="shared" si="281"/>
        <v>-3.5398230088495577</v>
      </c>
      <c r="J588" s="102">
        <v>1395734</v>
      </c>
      <c r="K588" t="str">
        <f>CONCATENATE(D903,D588, " Curncy")</f>
        <v>EURGBp Curncy</v>
      </c>
      <c r="L588">
        <f>IF(D588 = D903,1,_xll.BDP(K588,$L$12))</f>
        <v>1</v>
      </c>
      <c r="M588" s="247">
        <f>IF(D588 = D903,1,_xll.BDP(K588,$M$12)*L588)</f>
        <v>0.86451999999999996</v>
      </c>
      <c r="N588" s="104">
        <f t="shared" si="282"/>
        <v>-64578.448156202292</v>
      </c>
      <c r="O588" s="253">
        <f>N588 / Y903</f>
        <v>-1.9879721790211076E-4</v>
      </c>
      <c r="P588" s="140">
        <f t="shared" si="283"/>
        <v>1759762.7122565124</v>
      </c>
      <c r="Q588" s="255">
        <f>P588 / Y903*100</f>
        <v>0.54172241878325178</v>
      </c>
      <c r="R588" s="106">
        <f t="shared" si="284"/>
        <v>0</v>
      </c>
      <c r="S588" s="255">
        <f t="shared" si="285"/>
        <v>0.54172241878325178</v>
      </c>
      <c r="T588">
        <f t="shared" si="286"/>
        <v>0.01</v>
      </c>
      <c r="U588">
        <v>0</v>
      </c>
      <c r="V588">
        <v>1</v>
      </c>
      <c r="W588" s="105">
        <f t="shared" si="287"/>
        <v>0</v>
      </c>
      <c r="X588" s="105">
        <f t="shared" si="288"/>
        <v>0</v>
      </c>
      <c r="Y588" s="141"/>
      <c r="Z588" s="107">
        <f>_xll.BDH(C588,$Z$12,$D$1,$D$1)</f>
        <v>111.5</v>
      </c>
      <c r="AA588" s="107">
        <f t="shared" si="289"/>
        <v>1.5</v>
      </c>
      <c r="AB588" s="117">
        <f t="shared" si="290"/>
        <v>1.3452914798206279</v>
      </c>
      <c r="AC588" s="109">
        <v>1395734</v>
      </c>
      <c r="AD588" s="110">
        <f>IF(D588 = D903,1,_xll.BDP(K588,$AD$12)*L588)</f>
        <v>0.85989000000000004</v>
      </c>
      <c r="AE588" s="259">
        <f>AA588*AC588*T588/AD588 / AF903</f>
        <v>7.3853417990066671E-5</v>
      </c>
      <c r="AF588" s="142"/>
      <c r="AG588" s="64"/>
      <c r="AH588" s="56"/>
    </row>
    <row r="589" spans="2:34" x14ac:dyDescent="0.2">
      <c r="B589">
        <v>18542</v>
      </c>
      <c r="D589" t="s">
        <v>66</v>
      </c>
      <c r="E589" t="s">
        <v>69</v>
      </c>
      <c r="F589" s="99">
        <v>40</v>
      </c>
      <c r="G589" s="99">
        <v>40</v>
      </c>
      <c r="H589" s="100">
        <f t="shared" si="280"/>
        <v>0</v>
      </c>
      <c r="I589" s="101">
        <f t="shared" si="281"/>
        <v>0</v>
      </c>
      <c r="J589" s="102">
        <v>22510</v>
      </c>
      <c r="K589" t="str">
        <f>CONCATENATE(D903,D589, " Curncy")</f>
        <v>EURGBP Curncy</v>
      </c>
      <c r="L589">
        <f>IF(D589 = D903,1,_xll.BDP(K589,$L$12))</f>
        <v>1</v>
      </c>
      <c r="M589" s="247">
        <f>IF(D589 = D903,1,_xll.BDP(K589,$M$12)*L589)</f>
        <v>0.86451999999999996</v>
      </c>
      <c r="N589" s="104">
        <f t="shared" si="282"/>
        <v>0</v>
      </c>
      <c r="O589" s="253">
        <f>N589 / Y903</f>
        <v>0</v>
      </c>
      <c r="P589" s="140">
        <f t="shared" si="283"/>
        <v>1041502.7992411975</v>
      </c>
      <c r="Q589" s="255">
        <f>P589 / Y903*100</f>
        <v>0.32061448492166222</v>
      </c>
      <c r="R589" s="106">
        <f t="shared" si="284"/>
        <v>0</v>
      </c>
      <c r="S589" s="255">
        <f t="shared" si="285"/>
        <v>0.32061448492166222</v>
      </c>
      <c r="T589">
        <f t="shared" si="286"/>
        <v>1</v>
      </c>
      <c r="U589">
        <v>1</v>
      </c>
      <c r="V589">
        <v>1</v>
      </c>
      <c r="W589" s="105">
        <f t="shared" si="287"/>
        <v>0</v>
      </c>
      <c r="X589" s="105">
        <f t="shared" si="288"/>
        <v>0</v>
      </c>
      <c r="Y589" s="65"/>
      <c r="Z589" s="107">
        <v>40</v>
      </c>
      <c r="AA589" s="107">
        <f t="shared" si="289"/>
        <v>0</v>
      </c>
      <c r="AB589" s="117">
        <f t="shared" si="290"/>
        <v>0</v>
      </c>
      <c r="AC589" s="109">
        <v>22510</v>
      </c>
      <c r="AD589" s="110">
        <f>IF(D589 = D903,1,_xll.BDP(K589,$AD$12)*L589)</f>
        <v>0.85989000000000004</v>
      </c>
      <c r="AE589" s="259">
        <f>AA589*AC589*T589/AD589 / AF903</f>
        <v>0</v>
      </c>
      <c r="AF589" s="68"/>
      <c r="AG589" s="64"/>
      <c r="AH589" s="56"/>
    </row>
    <row r="590" spans="2:34" x14ac:dyDescent="0.2">
      <c r="B590">
        <v>5986</v>
      </c>
      <c r="C590" t="s">
        <v>1570</v>
      </c>
      <c r="D590" t="str">
        <f>_xll.BDP(C590,$D$12)</f>
        <v>GBp</v>
      </c>
      <c r="E590" t="s">
        <v>367</v>
      </c>
      <c r="F590" s="99">
        <f>_xll.BDP(C590,$F$12)</f>
        <v>5900</v>
      </c>
      <c r="G590" s="99">
        <f>_xll.BDP(C590,$G$12)</f>
        <v>5966</v>
      </c>
      <c r="H590" s="100">
        <f t="shared" si="280"/>
        <v>66</v>
      </c>
      <c r="I590" s="101">
        <f t="shared" si="281"/>
        <v>1.1186440677966103</v>
      </c>
      <c r="J590" s="102">
        <v>0</v>
      </c>
      <c r="K590" t="str">
        <f>CONCATENATE(D903,D590, " Curncy")</f>
        <v>EURGBp Curncy</v>
      </c>
      <c r="L590">
        <f>IF(D590 = D903,1,_xll.BDP(K590,$L$12))</f>
        <v>1</v>
      </c>
      <c r="M590" s="247">
        <f>IF(D590 = D903,1,_xll.BDP(K590,$M$12)*L590)</f>
        <v>0.86451999999999996</v>
      </c>
      <c r="N590" s="104">
        <f t="shared" si="282"/>
        <v>0</v>
      </c>
      <c r="O590" s="253">
        <f>N590 / Y903</f>
        <v>0</v>
      </c>
      <c r="P590" s="140">
        <f t="shared" si="283"/>
        <v>0</v>
      </c>
      <c r="Q590" s="255">
        <f>P590 / Y903*100</f>
        <v>0</v>
      </c>
      <c r="R590" s="106">
        <f t="shared" si="284"/>
        <v>0</v>
      </c>
      <c r="S590" s="255">
        <f t="shared" si="285"/>
        <v>0</v>
      </c>
      <c r="T590">
        <f t="shared" si="286"/>
        <v>0.01</v>
      </c>
      <c r="U590">
        <v>0</v>
      </c>
      <c r="V590">
        <v>1</v>
      </c>
      <c r="W590" s="105">
        <f t="shared" si="287"/>
        <v>0</v>
      </c>
      <c r="X590" s="105">
        <f t="shared" si="288"/>
        <v>0</v>
      </c>
      <c r="Y590" s="65"/>
      <c r="Z590" s="107">
        <f>_xll.BDH(C590,$Z$12,$D$1,$D$1)</f>
        <v>5896</v>
      </c>
      <c r="AA590" s="107">
        <f t="shared" si="289"/>
        <v>4</v>
      </c>
      <c r="AB590" s="117">
        <f t="shared" si="290"/>
        <v>6.7842605156037988E-2</v>
      </c>
      <c r="AC590" s="109">
        <v>0</v>
      </c>
      <c r="AD590" s="110">
        <f>IF(D590 = D903,1,_xll.BDP(K590,$AD$12)*L590)</f>
        <v>0.85989000000000004</v>
      </c>
      <c r="AE590" s="259">
        <f>AA590*AC590*T590/AD590 / AF903</f>
        <v>0</v>
      </c>
      <c r="AF590" s="68"/>
      <c r="AG590" s="64"/>
      <c r="AH590" s="56"/>
    </row>
    <row r="591" spans="2:34" x14ac:dyDescent="0.2">
      <c r="B591">
        <v>20036</v>
      </c>
      <c r="D591" t="s">
        <v>66</v>
      </c>
      <c r="E591" t="s">
        <v>68</v>
      </c>
      <c r="F591" s="99">
        <v>3.2</v>
      </c>
      <c r="G591" s="99">
        <v>3.2</v>
      </c>
      <c r="H591" s="100">
        <f t="shared" si="280"/>
        <v>0</v>
      </c>
      <c r="I591" s="101">
        <f t="shared" si="281"/>
        <v>0</v>
      </c>
      <c r="J591" s="102">
        <v>198965</v>
      </c>
      <c r="K591" t="str">
        <f>CONCATENATE(D903,D591, " Curncy")</f>
        <v>EURGBP Curncy</v>
      </c>
      <c r="L591">
        <f>IF(D591 = D903,1,_xll.BDP(K591,$L$12))</f>
        <v>1</v>
      </c>
      <c r="M591" s="247">
        <f>IF(D591 = D903,1,_xll.BDP(K591,$M$12)*L591)</f>
        <v>0.86451999999999996</v>
      </c>
      <c r="N591" s="104">
        <f t="shared" si="282"/>
        <v>0</v>
      </c>
      <c r="O591" s="253">
        <f>N591 / Y903</f>
        <v>0</v>
      </c>
      <c r="P591" s="140">
        <f t="shared" si="283"/>
        <v>736464.16508582805</v>
      </c>
      <c r="Q591" s="255">
        <f>P591 / Y903*100</f>
        <v>0.2267119004617984</v>
      </c>
      <c r="R591" s="106">
        <f t="shared" si="284"/>
        <v>0</v>
      </c>
      <c r="S591" s="255">
        <f t="shared" si="285"/>
        <v>0.2267119004617984</v>
      </c>
      <c r="T591">
        <f t="shared" si="286"/>
        <v>1</v>
      </c>
      <c r="U591">
        <v>1</v>
      </c>
      <c r="V591">
        <v>1</v>
      </c>
      <c r="W591" s="105">
        <f t="shared" si="287"/>
        <v>0</v>
      </c>
      <c r="X591" s="105">
        <f t="shared" si="288"/>
        <v>0</v>
      </c>
      <c r="Y591" s="65"/>
      <c r="Z591" s="107">
        <v>3.2</v>
      </c>
      <c r="AA591" s="107">
        <f t="shared" si="289"/>
        <v>0</v>
      </c>
      <c r="AB591" s="117">
        <f t="shared" si="290"/>
        <v>0</v>
      </c>
      <c r="AC591" s="109">
        <v>198965</v>
      </c>
      <c r="AD591" s="110">
        <f>IF(D591 = D903,1,_xll.BDP(K591,$AD$12)*L591)</f>
        <v>0.85989000000000004</v>
      </c>
      <c r="AE591" s="259">
        <f>AA591*AC591*T591/AD591 / AF903</f>
        <v>0</v>
      </c>
      <c r="AF591" s="68"/>
      <c r="AG591" s="64"/>
      <c r="AH591" s="56"/>
    </row>
    <row r="592" spans="2:34" x14ac:dyDescent="0.2">
      <c r="B592">
        <v>5991</v>
      </c>
      <c r="C592" t="s">
        <v>987</v>
      </c>
      <c r="D592" t="str">
        <f>_xll.BDP(C592,$D$12)</f>
        <v>GBp</v>
      </c>
      <c r="E592" t="s">
        <v>1069</v>
      </c>
      <c r="F592" s="99">
        <f>_xll.BDP(C592,$F$12)</f>
        <v>2325</v>
      </c>
      <c r="G592" s="99">
        <f>_xll.BDP(C592,$G$12)</f>
        <v>2347</v>
      </c>
      <c r="H592" s="100">
        <f t="shared" si="280"/>
        <v>22</v>
      </c>
      <c r="I592" s="101">
        <f t="shared" si="281"/>
        <v>0.94623655913978499</v>
      </c>
      <c r="J592" s="102">
        <v>0</v>
      </c>
      <c r="K592" t="str">
        <f>CONCATENATE(D903,D592, " Curncy")</f>
        <v>EURGBp Curncy</v>
      </c>
      <c r="L592">
        <f>IF(D592 = D903,1,_xll.BDP(K592,$L$12))</f>
        <v>1</v>
      </c>
      <c r="M592" s="247">
        <f>IF(D592 = D903,1,_xll.BDP(K592,$M$12)*L592)</f>
        <v>0.86451999999999996</v>
      </c>
      <c r="N592" s="104">
        <f t="shared" si="282"/>
        <v>0</v>
      </c>
      <c r="O592" s="253">
        <f>N592 / Y903</f>
        <v>0</v>
      </c>
      <c r="P592" s="140">
        <f t="shared" si="283"/>
        <v>0</v>
      </c>
      <c r="Q592" s="255">
        <f>P592 / Y903*100</f>
        <v>0</v>
      </c>
      <c r="R592" s="106">
        <f t="shared" si="284"/>
        <v>0</v>
      </c>
      <c r="S592" s="255">
        <f t="shared" si="285"/>
        <v>0</v>
      </c>
      <c r="T592">
        <f t="shared" si="286"/>
        <v>0.01</v>
      </c>
      <c r="U592">
        <v>0</v>
      </c>
      <c r="V592">
        <v>1</v>
      </c>
      <c r="W592" s="105">
        <f t="shared" si="287"/>
        <v>0</v>
      </c>
      <c r="X592" s="105">
        <f t="shared" si="288"/>
        <v>0</v>
      </c>
      <c r="Y592" s="65"/>
      <c r="Z592" s="107">
        <f>_xll.BDH(C592,$Z$12,$D$1,$D$1)</f>
        <v>2311</v>
      </c>
      <c r="AA592" s="107">
        <f t="shared" si="289"/>
        <v>14</v>
      </c>
      <c r="AB592" s="117">
        <f t="shared" si="290"/>
        <v>0.60579835569017737</v>
      </c>
      <c r="AC592" s="109">
        <v>0</v>
      </c>
      <c r="AD592" s="110">
        <f>IF(D592 = D903,1,_xll.BDP(K592,$AD$12)*L592)</f>
        <v>0.85989000000000004</v>
      </c>
      <c r="AE592" s="259">
        <f>AA592*AC592*T592/AD592 / AF903</f>
        <v>0</v>
      </c>
      <c r="AF592" s="68"/>
      <c r="AG592" s="64"/>
      <c r="AH592" s="56"/>
    </row>
    <row r="593" spans="1:34" x14ac:dyDescent="0.2">
      <c r="B593">
        <v>6328</v>
      </c>
      <c r="C593" t="s">
        <v>1486</v>
      </c>
      <c r="D593" t="str">
        <f>_xll.BDP(C593,$D$12)</f>
        <v>GBp</v>
      </c>
      <c r="E593" t="s">
        <v>1112</v>
      </c>
      <c r="F593" s="99">
        <f>_xll.BDP(C593,$F$12)</f>
        <v>25.05</v>
      </c>
      <c r="G593" s="99">
        <f>_xll.BDP(C593,$G$12)</f>
        <v>25.3</v>
      </c>
      <c r="H593" s="100">
        <f t="shared" si="280"/>
        <v>0.25</v>
      </c>
      <c r="I593" s="101">
        <f t="shared" si="281"/>
        <v>0.99800399201596801</v>
      </c>
      <c r="J593" s="102">
        <v>0</v>
      </c>
      <c r="K593" t="str">
        <f>CONCATENATE(D903,D593, " Curncy")</f>
        <v>EURGBp Curncy</v>
      </c>
      <c r="L593">
        <f>IF(D593 = D903,1,_xll.BDP(K593,$L$12))</f>
        <v>1</v>
      </c>
      <c r="M593" s="247">
        <f>IF(D593 = D903,1,_xll.BDP(K593,$M$12)*L593)</f>
        <v>0.86451999999999996</v>
      </c>
      <c r="N593" s="104">
        <f t="shared" si="282"/>
        <v>0</v>
      </c>
      <c r="O593" s="253">
        <f>N593 / Y903</f>
        <v>0</v>
      </c>
      <c r="P593" s="140">
        <f t="shared" si="283"/>
        <v>0</v>
      </c>
      <c r="Q593" s="255">
        <f>P593 / Y903*100</f>
        <v>0</v>
      </c>
      <c r="R593" s="106">
        <f t="shared" si="284"/>
        <v>0</v>
      </c>
      <c r="S593" s="255">
        <f t="shared" si="285"/>
        <v>0</v>
      </c>
      <c r="T593">
        <f t="shared" si="286"/>
        <v>0.01</v>
      </c>
      <c r="U593">
        <v>0</v>
      </c>
      <c r="V593">
        <v>1</v>
      </c>
      <c r="W593" s="105">
        <f t="shared" si="287"/>
        <v>0</v>
      </c>
      <c r="X593" s="105">
        <f t="shared" si="288"/>
        <v>0</v>
      </c>
      <c r="Y593" s="65"/>
      <c r="Z593" s="107">
        <f>_xll.BDH(C593,$Z$12,$D$1,$D$1)</f>
        <v>24.9</v>
      </c>
      <c r="AA593" s="107">
        <f t="shared" si="289"/>
        <v>0.15000000000000213</v>
      </c>
      <c r="AB593" s="117">
        <f t="shared" si="290"/>
        <v>0.60240963855422547</v>
      </c>
      <c r="AC593" s="109">
        <v>0</v>
      </c>
      <c r="AD593" s="110">
        <f>IF(D593 = D903,1,_xll.BDP(K593,$AD$12)*L593)</f>
        <v>0.85989000000000004</v>
      </c>
      <c r="AE593" s="259">
        <f>AA593*AC593*T593/AD593 / AF903</f>
        <v>0</v>
      </c>
      <c r="AF593" s="68"/>
      <c r="AG593" s="64"/>
      <c r="AH593" s="56"/>
    </row>
    <row r="594" spans="1:34" ht="12" customHeight="1" x14ac:dyDescent="0.2">
      <c r="B594">
        <v>6424</v>
      </c>
      <c r="C594" t="s">
        <v>988</v>
      </c>
      <c r="D594" t="str">
        <f>_xll.BDP(C594,$D$12)</f>
        <v>GBp</v>
      </c>
      <c r="E594" t="s">
        <v>1070</v>
      </c>
      <c r="F594" s="99">
        <f>_xll.BDP(C594,$F$12)</f>
        <v>548.20000000000005</v>
      </c>
      <c r="G594" s="99">
        <f>_xll.BDP(C594,$G$12)</f>
        <v>550.79999999999995</v>
      </c>
      <c r="H594" s="100">
        <f t="shared" si="280"/>
        <v>2.5999999999999091</v>
      </c>
      <c r="I594" s="101">
        <f t="shared" si="281"/>
        <v>0.47427946005105959</v>
      </c>
      <c r="J594" s="102">
        <v>0</v>
      </c>
      <c r="K594" t="str">
        <f>CONCATENATE(D903,D594, " Curncy")</f>
        <v>EURGBp Curncy</v>
      </c>
      <c r="L594">
        <f>IF(D594 = D903,1,_xll.BDP(K594,$L$12))</f>
        <v>1</v>
      </c>
      <c r="M594" s="247">
        <f>IF(D594 = D903,1,_xll.BDP(K594,$M$12)*L594)</f>
        <v>0.86451999999999996</v>
      </c>
      <c r="N594" s="104">
        <f t="shared" si="282"/>
        <v>0</v>
      </c>
      <c r="O594" s="253">
        <f>N594 / Y903</f>
        <v>0</v>
      </c>
      <c r="P594" s="140">
        <f t="shared" si="283"/>
        <v>0</v>
      </c>
      <c r="Q594" s="255">
        <f>P594 / Y903*100</f>
        <v>0</v>
      </c>
      <c r="R594" s="106">
        <f t="shared" si="284"/>
        <v>0</v>
      </c>
      <c r="S594" s="255">
        <f t="shared" si="285"/>
        <v>0</v>
      </c>
      <c r="T594">
        <f t="shared" si="286"/>
        <v>0.01</v>
      </c>
      <c r="U594">
        <v>0</v>
      </c>
      <c r="V594">
        <v>1</v>
      </c>
      <c r="W594" s="105">
        <f t="shared" si="287"/>
        <v>0</v>
      </c>
      <c r="X594" s="105">
        <f t="shared" si="288"/>
        <v>0</v>
      </c>
      <c r="Y594" s="65"/>
      <c r="Z594" s="107">
        <f>_xll.BDH(C594,$Z$12,$D$1,$D$1)</f>
        <v>546</v>
      </c>
      <c r="AA594" s="107">
        <f t="shared" si="289"/>
        <v>2.2000000000000455</v>
      </c>
      <c r="AB594" s="117">
        <f t="shared" si="290"/>
        <v>0.40293040293041132</v>
      </c>
      <c r="AC594" s="109">
        <v>0</v>
      </c>
      <c r="AD594" s="110">
        <f>IF(D594 = D903,1,_xll.BDP(K594,$AD$12)*L594)</f>
        <v>0.85989000000000004</v>
      </c>
      <c r="AE594" s="259">
        <f>AA594*AC594*T594/AD594 / AF903</f>
        <v>0</v>
      </c>
      <c r="AF594" s="68"/>
      <c r="AG594" s="64"/>
      <c r="AH594" s="56"/>
    </row>
    <row r="595" spans="1:34" x14ac:dyDescent="0.2">
      <c r="B595">
        <v>27991</v>
      </c>
      <c r="C595" t="s">
        <v>1149</v>
      </c>
      <c r="D595" t="str">
        <f>_xll.BDP(C595,$D$12)</f>
        <v>GBp</v>
      </c>
      <c r="E595" t="s">
        <v>1150</v>
      </c>
      <c r="F595" s="99">
        <f>_xll.BDP(C595,$F$12)</f>
        <v>33.6</v>
      </c>
      <c r="G595" s="99">
        <f>_xll.BDP(C595,$G$12)</f>
        <v>32.28</v>
      </c>
      <c r="H595" s="100">
        <f t="shared" si="280"/>
        <v>-1.3200000000000003</v>
      </c>
      <c r="I595" s="101">
        <f t="shared" si="281"/>
        <v>-3.9285714285714293</v>
      </c>
      <c r="J595" s="102">
        <v>0</v>
      </c>
      <c r="K595" t="str">
        <f>CONCATENATE(D903,D595, " Curncy")</f>
        <v>EURGBp Curncy</v>
      </c>
      <c r="L595">
        <f>IF(D595 = D903,1,_xll.BDP(K595,$L$12))</f>
        <v>1</v>
      </c>
      <c r="M595" s="247">
        <f>IF(D595 = D903,1,_xll.BDP(K595,$M$12)*L595)</f>
        <v>0.86451999999999996</v>
      </c>
      <c r="N595" s="104">
        <f t="shared" si="282"/>
        <v>0</v>
      </c>
      <c r="O595" s="253">
        <f>N595 / Y903</f>
        <v>0</v>
      </c>
      <c r="P595" s="140">
        <f t="shared" si="283"/>
        <v>0</v>
      </c>
      <c r="Q595" s="255">
        <f>P595 / Y903*100</f>
        <v>0</v>
      </c>
      <c r="R595" s="106">
        <f t="shared" si="284"/>
        <v>0</v>
      </c>
      <c r="S595" s="255">
        <f t="shared" si="285"/>
        <v>0</v>
      </c>
      <c r="T595">
        <f t="shared" si="286"/>
        <v>0.01</v>
      </c>
      <c r="U595">
        <v>0</v>
      </c>
      <c r="V595">
        <v>1</v>
      </c>
      <c r="W595" s="105">
        <f t="shared" si="287"/>
        <v>0</v>
      </c>
      <c r="X595" s="105">
        <f t="shared" si="288"/>
        <v>0</v>
      </c>
      <c r="Z595" s="107">
        <f>_xll.BDH(C595,$Z$12,$D$1,$D$1)</f>
        <v>33.18</v>
      </c>
      <c r="AA595" s="107">
        <f t="shared" si="289"/>
        <v>0.42000000000000171</v>
      </c>
      <c r="AB595" s="117">
        <f t="shared" si="290"/>
        <v>1.2658227848101318</v>
      </c>
      <c r="AC595" s="109">
        <v>0</v>
      </c>
      <c r="AD595" s="110">
        <f>IF(D595 = D903,1,_xll.BDP(K595,$AD$12)*L595)</f>
        <v>0.85989000000000004</v>
      </c>
      <c r="AE595" s="259">
        <f>AA595*AC595*T595/AD595 / AF903</f>
        <v>0</v>
      </c>
      <c r="AF595" s="111"/>
      <c r="AG595" s="64"/>
      <c r="AH595" s="56"/>
    </row>
    <row r="596" spans="1:34" x14ac:dyDescent="0.2">
      <c r="B596">
        <v>10208</v>
      </c>
      <c r="C596" t="s">
        <v>989</v>
      </c>
      <c r="D596" t="str">
        <f>_xll.BDP(C596,$D$12)</f>
        <v>GBp</v>
      </c>
      <c r="E596" t="s">
        <v>1071</v>
      </c>
      <c r="F596" s="99">
        <f>_xll.BDP(C596,$F$12)</f>
        <v>561.20000000000005</v>
      </c>
      <c r="G596" s="99">
        <f>_xll.BDP(C596,$G$12)</f>
        <v>563</v>
      </c>
      <c r="H596" s="100">
        <f t="shared" si="280"/>
        <v>1.7999999999999545</v>
      </c>
      <c r="I596" s="101">
        <f t="shared" si="281"/>
        <v>0.32074126870989922</v>
      </c>
      <c r="J596" s="102">
        <v>-513000</v>
      </c>
      <c r="K596" t="str">
        <f>CONCATENATE(D903,D596, " Curncy")</f>
        <v>EURGBp Curncy</v>
      </c>
      <c r="L596">
        <f>IF(D596 = D903,1,_xll.BDP(K596,$L$12))</f>
        <v>1</v>
      </c>
      <c r="M596" s="247">
        <f>IF(D596 = D903,1,_xll.BDP(K596,$M$12)*L596)</f>
        <v>0.86451999999999996</v>
      </c>
      <c r="N596" s="104">
        <f t="shared" si="282"/>
        <v>-10681.071577291175</v>
      </c>
      <c r="O596" s="253">
        <f>N596 / Y903</f>
        <v>-3.2880432627349557E-5</v>
      </c>
      <c r="P596" s="140">
        <f t="shared" si="283"/>
        <v>-3340801.8322306019</v>
      </c>
      <c r="Q596" s="255">
        <f>P596 / Y903*100</f>
        <v>-1.0284268649554593</v>
      </c>
      <c r="R596" s="106">
        <f t="shared" si="284"/>
        <v>-1.0284268649554593</v>
      </c>
      <c r="S596" s="255">
        <f t="shared" si="285"/>
        <v>0</v>
      </c>
      <c r="T596">
        <f t="shared" si="286"/>
        <v>0.01</v>
      </c>
      <c r="U596">
        <v>0</v>
      </c>
      <c r="V596">
        <v>1</v>
      </c>
      <c r="W596" s="105">
        <f t="shared" si="287"/>
        <v>0</v>
      </c>
      <c r="X596" s="105">
        <f t="shared" si="288"/>
        <v>0</v>
      </c>
      <c r="Y596" s="65"/>
      <c r="Z596" s="107">
        <f>_xll.BDH(C596,$Z$12,$D$1,$D$1)</f>
        <v>569.6</v>
      </c>
      <c r="AA596" s="107">
        <f t="shared" si="289"/>
        <v>-8.3999999999999773</v>
      </c>
      <c r="AB596" s="117">
        <f t="shared" si="290"/>
        <v>-1.4747191011235914</v>
      </c>
      <c r="AC596" s="109">
        <v>-513000</v>
      </c>
      <c r="AD596" s="110">
        <f>IF(D596 = D903,1,_xll.BDP(K596,$AD$12)*L596)</f>
        <v>0.85989000000000004</v>
      </c>
      <c r="AE596" s="259">
        <f>AA596*AC596*T596/AD596 / AF903</f>
        <v>1.5201041115417619E-4</v>
      </c>
      <c r="AF596" s="68"/>
      <c r="AG596" s="64"/>
      <c r="AH596" s="56"/>
    </row>
    <row r="597" spans="1:34" x14ac:dyDescent="0.2">
      <c r="B597">
        <v>3392</v>
      </c>
      <c r="C597" t="s">
        <v>990</v>
      </c>
      <c r="D597" t="str">
        <f>_xll.BDP(C597,$D$12)</f>
        <v>GBp</v>
      </c>
      <c r="E597" t="s">
        <v>1072</v>
      </c>
      <c r="F597" s="99">
        <f>_xll.BDP(C597,$F$12)</f>
        <v>5379</v>
      </c>
      <c r="G597" s="99">
        <f>_xll.BDP(C597,$G$12)</f>
        <v>5400</v>
      </c>
      <c r="H597" s="100">
        <f t="shared" si="280"/>
        <v>21</v>
      </c>
      <c r="I597" s="101">
        <f t="shared" si="281"/>
        <v>0.39040713887339656</v>
      </c>
      <c r="J597" s="102">
        <v>0</v>
      </c>
      <c r="K597" t="str">
        <f>CONCATENATE(D903,D597, " Curncy")</f>
        <v>EURGBp Curncy</v>
      </c>
      <c r="L597">
        <f>IF(D597 = D903,1,_xll.BDP(K597,$L$12))</f>
        <v>1</v>
      </c>
      <c r="M597" s="247">
        <f>IF(D597 = D903,1,_xll.BDP(K597,$M$12)*L597)</f>
        <v>0.86451999999999996</v>
      </c>
      <c r="N597" s="104">
        <f t="shared" si="282"/>
        <v>0</v>
      </c>
      <c r="O597" s="253">
        <f>N597 / Y903</f>
        <v>0</v>
      </c>
      <c r="P597" s="140">
        <f t="shared" si="283"/>
        <v>0</v>
      </c>
      <c r="Q597" s="255">
        <f>P597 / Y903*100</f>
        <v>0</v>
      </c>
      <c r="R597" s="106">
        <f t="shared" si="284"/>
        <v>0</v>
      </c>
      <c r="S597" s="255">
        <f t="shared" si="285"/>
        <v>0</v>
      </c>
      <c r="T597">
        <f t="shared" si="286"/>
        <v>0.01</v>
      </c>
      <c r="U597">
        <v>0</v>
      </c>
      <c r="V597">
        <v>1</v>
      </c>
      <c r="W597" s="105">
        <f t="shared" si="287"/>
        <v>0</v>
      </c>
      <c r="X597" s="105">
        <f t="shared" si="288"/>
        <v>0</v>
      </c>
      <c r="Y597" s="65"/>
      <c r="Z597" s="107">
        <f>_xll.BDH(C597,$Z$12,$D$1,$D$1)</f>
        <v>5407</v>
      </c>
      <c r="AA597" s="107">
        <f t="shared" si="289"/>
        <v>-28</v>
      </c>
      <c r="AB597" s="117">
        <f t="shared" si="290"/>
        <v>-0.51784723506565566</v>
      </c>
      <c r="AC597" s="109">
        <v>0</v>
      </c>
      <c r="AD597" s="110">
        <f>IF(D597 = D903,1,_xll.BDP(K597,$AD$12)*L597)</f>
        <v>0.85989000000000004</v>
      </c>
      <c r="AE597" s="259">
        <f>AA597*AC597*T597/AD597 / AF903</f>
        <v>0</v>
      </c>
      <c r="AF597" s="68"/>
      <c r="AG597" s="64"/>
      <c r="AH597" s="56"/>
    </row>
    <row r="598" spans="1:34" x14ac:dyDescent="0.2">
      <c r="B598">
        <v>3424</v>
      </c>
      <c r="C598" t="s">
        <v>991</v>
      </c>
      <c r="D598" t="str">
        <f>_xll.BDP(C598,$D$12)</f>
        <v>GBp</v>
      </c>
      <c r="E598" t="s">
        <v>1073</v>
      </c>
      <c r="F598" s="99">
        <f>_xll.BDP(C598,$F$12)</f>
        <v>9.7200000000000006</v>
      </c>
      <c r="G598" s="99">
        <f>_xll.BDP(C598,$G$12)</f>
        <v>9.5</v>
      </c>
      <c r="H598" s="100">
        <f t="shared" si="280"/>
        <v>-0.22000000000000064</v>
      </c>
      <c r="I598" s="101">
        <f t="shared" si="281"/>
        <v>-2.2633744855967142</v>
      </c>
      <c r="J598" s="102">
        <v>0</v>
      </c>
      <c r="K598" t="str">
        <f>CONCATENATE(D903,D598, " Curncy")</f>
        <v>EURGBp Curncy</v>
      </c>
      <c r="L598">
        <f>IF(D598 = D903,1,_xll.BDP(K598,$L$12))</f>
        <v>1</v>
      </c>
      <c r="M598" s="247">
        <f>IF(D598 = D903,1,_xll.BDP(K598,$M$12)*L598)</f>
        <v>0.86451999999999996</v>
      </c>
      <c r="N598" s="104">
        <f t="shared" si="282"/>
        <v>0</v>
      </c>
      <c r="O598" s="253">
        <f>N598 / Y903</f>
        <v>0</v>
      </c>
      <c r="P598" s="140">
        <f t="shared" si="283"/>
        <v>0</v>
      </c>
      <c r="Q598" s="255">
        <f>P598 / Y903*100</f>
        <v>0</v>
      </c>
      <c r="R598" s="106">
        <f t="shared" si="284"/>
        <v>0</v>
      </c>
      <c r="S598" s="255">
        <f t="shared" si="285"/>
        <v>0</v>
      </c>
      <c r="T598">
        <f t="shared" si="286"/>
        <v>0.01</v>
      </c>
      <c r="U598">
        <v>0</v>
      </c>
      <c r="V598">
        <v>1</v>
      </c>
      <c r="W598" s="105">
        <f t="shared" si="287"/>
        <v>0</v>
      </c>
      <c r="X598" s="105">
        <f t="shared" si="288"/>
        <v>0</v>
      </c>
      <c r="Y598" s="65"/>
      <c r="Z598" s="107">
        <f>_xll.BDH(C598,$Z$12,$D$1,$D$1)</f>
        <v>9.82</v>
      </c>
      <c r="AA598" s="107">
        <f t="shared" si="289"/>
        <v>-9.9999999999999645E-2</v>
      </c>
      <c r="AB598" s="117">
        <f t="shared" si="290"/>
        <v>-1.0183299389002001</v>
      </c>
      <c r="AC598" s="109">
        <v>0</v>
      </c>
      <c r="AD598" s="110">
        <f>IF(D598 = D903,1,_xll.BDP(K598,$AD$12)*L598)</f>
        <v>0.85989000000000004</v>
      </c>
      <c r="AE598" s="259">
        <f>AA598*AC598*T598/AD598 / AF903</f>
        <v>0</v>
      </c>
      <c r="AF598" s="68"/>
      <c r="AG598" s="64"/>
      <c r="AH598" s="56"/>
    </row>
    <row r="599" spans="1:34" x14ac:dyDescent="0.2">
      <c r="B599">
        <v>3521</v>
      </c>
      <c r="C599" t="s">
        <v>67</v>
      </c>
      <c r="D599" t="str">
        <f>_xll.BDP(C599,$D$12)</f>
        <v>GBp</v>
      </c>
      <c r="E599" t="s">
        <v>1113</v>
      </c>
      <c r="F599" s="99">
        <f>_xll.BDP(C599,$F$12)</f>
        <v>90.85</v>
      </c>
      <c r="G599" s="99">
        <f>_xll.BDP(C599,$G$12)</f>
        <v>89.67</v>
      </c>
      <c r="H599" s="100">
        <f t="shared" si="280"/>
        <v>-1.1799999999999926</v>
      </c>
      <c r="I599" s="101">
        <f t="shared" si="281"/>
        <v>-1.2988442487616869</v>
      </c>
      <c r="J599" s="102">
        <v>0</v>
      </c>
      <c r="K599" t="str">
        <f>CONCATENATE(D903,D599, " Curncy")</f>
        <v>EURGBp Curncy</v>
      </c>
      <c r="L599">
        <f>IF(D599 = D903,1,_xll.BDP(K599,$L$12))</f>
        <v>1</v>
      </c>
      <c r="M599" s="247">
        <f>IF(D599 = D903,1,_xll.BDP(K599,$M$12)*L599)</f>
        <v>0.86451999999999996</v>
      </c>
      <c r="N599" s="104">
        <f t="shared" si="282"/>
        <v>0</v>
      </c>
      <c r="O599" s="253">
        <f>N599 / Y903</f>
        <v>0</v>
      </c>
      <c r="P599" s="140">
        <f t="shared" si="283"/>
        <v>0</v>
      </c>
      <c r="Q599" s="255">
        <f>P599 / Y903*100</f>
        <v>0</v>
      </c>
      <c r="R599" s="106">
        <f t="shared" si="284"/>
        <v>0</v>
      </c>
      <c r="S599" s="255">
        <f t="shared" si="285"/>
        <v>0</v>
      </c>
      <c r="T599">
        <f t="shared" si="286"/>
        <v>0.01</v>
      </c>
      <c r="U599">
        <v>0</v>
      </c>
      <c r="V599">
        <v>1</v>
      </c>
      <c r="W599" s="105">
        <f t="shared" si="287"/>
        <v>0</v>
      </c>
      <c r="X599" s="105">
        <f t="shared" si="288"/>
        <v>0</v>
      </c>
      <c r="Y599" s="65"/>
      <c r="Z599" s="107">
        <f>_xll.BDH(C599,$Z$12,$D$1,$D$1)</f>
        <v>91.05</v>
      </c>
      <c r="AA599" s="107">
        <f t="shared" si="289"/>
        <v>-0.20000000000000284</v>
      </c>
      <c r="AB599" s="117">
        <f t="shared" si="290"/>
        <v>-0.21965952773201849</v>
      </c>
      <c r="AC599" s="109">
        <v>0</v>
      </c>
      <c r="AD599" s="110">
        <f>IF(D599 = D903,1,_xll.BDP(K599,$AD$12)*L599)</f>
        <v>0.85989000000000004</v>
      </c>
      <c r="AE599" s="259">
        <f>AA599*AC599*T599/AD599 / AF903</f>
        <v>0</v>
      </c>
      <c r="AF599" s="68"/>
      <c r="AG599" s="64"/>
      <c r="AH599" s="56"/>
    </row>
    <row r="600" spans="1:34" x14ac:dyDescent="0.2">
      <c r="B600">
        <v>21107</v>
      </c>
      <c r="C600" t="s">
        <v>1623</v>
      </c>
      <c r="D600" t="str">
        <f>_xll.BDP(C600,$D$12)</f>
        <v>USD</v>
      </c>
      <c r="E600" t="s">
        <v>1624</v>
      </c>
      <c r="F600" s="99" t="str">
        <f>_xll.BDP(C600,$F$12)</f>
        <v>#N/A N/A</v>
      </c>
      <c r="G600" s="99" t="str">
        <f>_xll.BDP(C600,$G$12)</f>
        <v>#N/A Real Time</v>
      </c>
      <c r="H600" s="100">
        <f t="shared" si="280"/>
        <v>0</v>
      </c>
      <c r="I600" s="101">
        <f t="shared" si="281"/>
        <v>0</v>
      </c>
      <c r="J600" s="102">
        <v>242639</v>
      </c>
      <c r="K600" t="str">
        <f>CONCATENATE(D903,D600, " Curncy")</f>
        <v>EURUSD Curncy</v>
      </c>
      <c r="L600">
        <f>IF(D600 = D903,1,_xll.BDP(K600,$L$12))</f>
        <v>1</v>
      </c>
      <c r="M600" s="247">
        <f>IF(D600 = D903,1,_xll.BDP(K600,$M$12)*L600)</f>
        <v>1.0417000000000001</v>
      </c>
      <c r="N600" s="104">
        <f t="shared" si="282"/>
        <v>0</v>
      </c>
      <c r="O600" s="253">
        <f>N600 / Y903</f>
        <v>0</v>
      </c>
      <c r="P600" s="140">
        <f t="shared" si="283"/>
        <v>0</v>
      </c>
      <c r="Q600" s="255">
        <f>P600 / Y903*100</f>
        <v>0</v>
      </c>
      <c r="R600" s="106">
        <f t="shared" si="284"/>
        <v>0</v>
      </c>
      <c r="S600" s="255">
        <f t="shared" si="285"/>
        <v>0</v>
      </c>
      <c r="T600">
        <f t="shared" si="286"/>
        <v>1</v>
      </c>
      <c r="U600">
        <v>0</v>
      </c>
      <c r="V600">
        <v>1</v>
      </c>
      <c r="W600" s="105">
        <f t="shared" si="287"/>
        <v>0</v>
      </c>
      <c r="X600" s="105">
        <f t="shared" si="288"/>
        <v>0</v>
      </c>
      <c r="Y600" s="141"/>
      <c r="Z600" s="107" t="str">
        <f>_xll.BDH(C600,$Z$12,$D$1,$D$1)</f>
        <v>#N/A N/A</v>
      </c>
      <c r="AA600" s="107">
        <f t="shared" si="289"/>
        <v>0</v>
      </c>
      <c r="AB600" s="117">
        <f t="shared" si="290"/>
        <v>0</v>
      </c>
      <c r="AC600" s="109">
        <v>242639</v>
      </c>
      <c r="AD600" s="110">
        <f>IF(D600 = D903,1,_xll.BDP(K600,$AD$12)*L600)</f>
        <v>1.0395000000000001</v>
      </c>
      <c r="AE600" s="259">
        <f>AA600*AC600*T600/AD600 / AF903</f>
        <v>0</v>
      </c>
      <c r="AF600" s="142"/>
      <c r="AG600" s="64"/>
      <c r="AH600" s="56"/>
    </row>
    <row r="601" spans="1:34" x14ac:dyDescent="0.2">
      <c r="B601">
        <v>3821</v>
      </c>
      <c r="C601" t="s">
        <v>1452</v>
      </c>
      <c r="D601" t="str">
        <f>_xll.BDP(C601,$D$12)</f>
        <v>GBp</v>
      </c>
      <c r="E601" t="s">
        <v>1762</v>
      </c>
      <c r="F601" s="99">
        <f>_xll.BDP(C601,$F$12)</f>
        <v>256</v>
      </c>
      <c r="G601" s="99">
        <f>_xll.BDP(C601,$G$12)</f>
        <v>254</v>
      </c>
      <c r="H601" s="100">
        <f t="shared" si="280"/>
        <v>-2</v>
      </c>
      <c r="I601" s="101">
        <f t="shared" si="281"/>
        <v>-0.78125</v>
      </c>
      <c r="J601" s="102">
        <v>2588419</v>
      </c>
      <c r="K601" t="str">
        <f>CONCATENATE(D903,D601, " Curncy")</f>
        <v>EURGBp Curncy</v>
      </c>
      <c r="L601">
        <f>IF(D601 = D903,1,_xll.BDP(K601,$L$12))</f>
        <v>1</v>
      </c>
      <c r="M601" s="247">
        <f>IF(D601 = D903,1,_xll.BDP(K601,$M$12)*L601)</f>
        <v>0.86451999999999996</v>
      </c>
      <c r="N601" s="104">
        <f t="shared" si="282"/>
        <v>-59881.066950446497</v>
      </c>
      <c r="O601" s="253">
        <f>N601 / Y903</f>
        <v>-1.8433687793124035E-4</v>
      </c>
      <c r="P601" s="140">
        <f t="shared" si="283"/>
        <v>7604895.5027067047</v>
      </c>
      <c r="Q601" s="255">
        <f>P601 / Y903*100</f>
        <v>2.3410783497267524</v>
      </c>
      <c r="R601" s="106">
        <f t="shared" si="284"/>
        <v>0</v>
      </c>
      <c r="S601" s="255">
        <f t="shared" si="285"/>
        <v>2.3410783497267524</v>
      </c>
      <c r="T601">
        <f t="shared" si="286"/>
        <v>0.01</v>
      </c>
      <c r="U601">
        <v>0</v>
      </c>
      <c r="V601">
        <v>1</v>
      </c>
      <c r="W601" s="105">
        <f t="shared" si="287"/>
        <v>0</v>
      </c>
      <c r="X601" s="105">
        <f t="shared" si="288"/>
        <v>0</v>
      </c>
      <c r="Y601" s="65"/>
      <c r="Z601" s="107">
        <f>_xll.BDH(C601,$Z$12,$D$1,$D$1)</f>
        <v>258.7</v>
      </c>
      <c r="AA601" s="107">
        <f t="shared" si="289"/>
        <v>-2.6999999999999886</v>
      </c>
      <c r="AB601" s="117">
        <f t="shared" si="290"/>
        <v>-1.0436799381522956</v>
      </c>
      <c r="AC601" s="109">
        <v>2588419</v>
      </c>
      <c r="AD601" s="110">
        <f>IF(D601 = D903,1,_xll.BDP(K601,$AD$12)*L601)</f>
        <v>0.85989000000000004</v>
      </c>
      <c r="AE601" s="259">
        <f>AA601*AC601*T601/AD601 / AF903</f>
        <v>-2.465329802188477E-4</v>
      </c>
      <c r="AF601" s="68"/>
      <c r="AG601" s="64"/>
      <c r="AH601" s="56"/>
    </row>
    <row r="602" spans="1:34" x14ac:dyDescent="0.2">
      <c r="B602">
        <v>2765</v>
      </c>
      <c r="C602" t="s">
        <v>679</v>
      </c>
      <c r="D602" t="str">
        <f>_xll.BDP(C602,$D$12)</f>
        <v>USD</v>
      </c>
      <c r="E602" t="s">
        <v>722</v>
      </c>
      <c r="F602" s="99">
        <f>_xll.BDP(C602,$F$12)</f>
        <v>1135</v>
      </c>
      <c r="G602" s="99">
        <f>_xll.BDP(C602,$G$12)</f>
        <v>1127</v>
      </c>
      <c r="H602" s="100">
        <f t="shared" si="280"/>
        <v>-8</v>
      </c>
      <c r="I602" s="101">
        <f t="shared" si="281"/>
        <v>-0.70484581497797361</v>
      </c>
      <c r="J602" s="102">
        <v>0</v>
      </c>
      <c r="K602" t="str">
        <f>CONCATENATE(D903,D602, " Curncy")</f>
        <v>EURUSD Curncy</v>
      </c>
      <c r="L602">
        <f>IF(D602 = D903,1,_xll.BDP(K602,$L$12))</f>
        <v>1</v>
      </c>
      <c r="M602" s="247">
        <f>IF(D602 = D903,1,_xll.BDP(K602,$M$12)*L602)</f>
        <v>1.0417000000000001</v>
      </c>
      <c r="N602" s="104">
        <f t="shared" si="282"/>
        <v>0</v>
      </c>
      <c r="O602" s="253">
        <f>N602 / Y903</f>
        <v>0</v>
      </c>
      <c r="P602" s="140">
        <f t="shared" si="283"/>
        <v>0</v>
      </c>
      <c r="Q602" s="255">
        <f>P602 / Y903*100</f>
        <v>0</v>
      </c>
      <c r="R602" s="106">
        <f t="shared" si="284"/>
        <v>0</v>
      </c>
      <c r="S602" s="255">
        <f t="shared" si="285"/>
        <v>0</v>
      </c>
      <c r="T602">
        <f t="shared" si="286"/>
        <v>1</v>
      </c>
      <c r="U602">
        <v>0</v>
      </c>
      <c r="V602">
        <v>1</v>
      </c>
      <c r="W602" s="105">
        <f t="shared" si="287"/>
        <v>0</v>
      </c>
      <c r="X602" s="105">
        <f t="shared" si="288"/>
        <v>0</v>
      </c>
      <c r="Y602" s="65"/>
      <c r="Z602" s="107">
        <f>_xll.BDH(C602,$Z$12,$D$1,$D$1)</f>
        <v>1155</v>
      </c>
      <c r="AA602" s="107">
        <f t="shared" si="289"/>
        <v>-20</v>
      </c>
      <c r="AB602" s="117">
        <f t="shared" si="290"/>
        <v>-1.7316017316017316</v>
      </c>
      <c r="AC602" s="109">
        <v>0</v>
      </c>
      <c r="AD602" s="110">
        <f>IF(D602 = D903,1,_xll.BDP(K602,$AD$12)*L602)</f>
        <v>1.0395000000000001</v>
      </c>
      <c r="AE602" s="259">
        <f>AA602*AC602*T602/AD602 / AF903</f>
        <v>0</v>
      </c>
      <c r="AF602" s="68"/>
      <c r="AG602" s="64"/>
      <c r="AH602" s="56"/>
    </row>
    <row r="603" spans="1:34" x14ac:dyDescent="0.2">
      <c r="B603">
        <v>10220</v>
      </c>
      <c r="C603" t="s">
        <v>994</v>
      </c>
      <c r="D603" t="str">
        <f>_xll.BDP(C603,$D$12)</f>
        <v>GBp</v>
      </c>
      <c r="E603" t="s">
        <v>1077</v>
      </c>
      <c r="F603" s="99">
        <f>_xll.BDP(C603,$F$12)</f>
        <v>920.5</v>
      </c>
      <c r="G603" s="99">
        <f>_xll.BDP(C603,$G$12)</f>
        <v>917</v>
      </c>
      <c r="H603" s="100">
        <f t="shared" si="280"/>
        <v>-3.5</v>
      </c>
      <c r="I603" s="101">
        <f t="shared" si="281"/>
        <v>-0.38022813688212925</v>
      </c>
      <c r="J603" s="102">
        <v>0</v>
      </c>
      <c r="K603" t="str">
        <f>CONCATENATE(D903,D603, " Curncy")</f>
        <v>EURGBp Curncy</v>
      </c>
      <c r="L603">
        <f>IF(D603 = D903,1,_xll.BDP(K603,$L$12))</f>
        <v>1</v>
      </c>
      <c r="M603" s="247">
        <f>IF(D603 = D903,1,_xll.BDP(K603,$M$12)*L603)</f>
        <v>0.86451999999999996</v>
      </c>
      <c r="N603" s="104">
        <f t="shared" si="282"/>
        <v>0</v>
      </c>
      <c r="O603" s="253">
        <f>N603 / Y903</f>
        <v>0</v>
      </c>
      <c r="P603" s="140">
        <f t="shared" si="283"/>
        <v>0</v>
      </c>
      <c r="Q603" s="255">
        <f>P603 / Y903*100</f>
        <v>0</v>
      </c>
      <c r="R603" s="106">
        <f t="shared" si="284"/>
        <v>0</v>
      </c>
      <c r="S603" s="255">
        <f t="shared" si="285"/>
        <v>0</v>
      </c>
      <c r="T603">
        <f t="shared" si="286"/>
        <v>0.01</v>
      </c>
      <c r="U603">
        <v>0</v>
      </c>
      <c r="V603">
        <v>1</v>
      </c>
      <c r="W603" s="105">
        <f t="shared" si="287"/>
        <v>0</v>
      </c>
      <c r="X603" s="105">
        <f t="shared" si="288"/>
        <v>0</v>
      </c>
      <c r="Y603" s="65"/>
      <c r="Z603" s="107">
        <f>_xll.BDH(C603,$Z$12,$D$1,$D$1)</f>
        <v>929</v>
      </c>
      <c r="AA603" s="107">
        <f t="shared" si="289"/>
        <v>-8.5</v>
      </c>
      <c r="AB603" s="117">
        <f t="shared" si="290"/>
        <v>-0.91496232508073205</v>
      </c>
      <c r="AC603" s="109">
        <v>0</v>
      </c>
      <c r="AD603" s="110">
        <f>IF(D603 = D903,1,_xll.BDP(K603,$AD$12)*L603)</f>
        <v>0.85989000000000004</v>
      </c>
      <c r="AE603" s="259">
        <f>AA603*AC603*T603/AD603 / AF903</f>
        <v>0</v>
      </c>
      <c r="AF603" s="68"/>
      <c r="AG603" s="64"/>
      <c r="AH603" s="56"/>
    </row>
    <row r="604" spans="1:34" x14ac:dyDescent="0.2">
      <c r="B604">
        <v>6450</v>
      </c>
      <c r="C604" t="s">
        <v>995</v>
      </c>
      <c r="D604" t="str">
        <f>_xll.BDP(C604,$D$12)</f>
        <v>GBp</v>
      </c>
      <c r="E604" t="s">
        <v>1078</v>
      </c>
      <c r="F604" s="99">
        <f>_xll.BDP(C604,$F$12)</f>
        <v>461.7</v>
      </c>
      <c r="G604" s="99">
        <f>_xll.BDP(C604,$G$12)</f>
        <v>462.4</v>
      </c>
      <c r="H604" s="100">
        <f t="shared" si="280"/>
        <v>0.69999999999998863</v>
      </c>
      <c r="I604" s="101">
        <f t="shared" si="281"/>
        <v>0.1516136019059971</v>
      </c>
      <c r="J604" s="102">
        <v>0</v>
      </c>
      <c r="K604" t="str">
        <f>CONCATENATE(D903,D604, " Curncy")</f>
        <v>EURGBp Curncy</v>
      </c>
      <c r="L604">
        <f>IF(D604 = D903,1,_xll.BDP(K604,$L$12))</f>
        <v>1</v>
      </c>
      <c r="M604" s="247">
        <f>IF(D604 = D903,1,_xll.BDP(K604,$M$12)*L604)</f>
        <v>0.86451999999999996</v>
      </c>
      <c r="N604" s="104">
        <f t="shared" si="282"/>
        <v>0</v>
      </c>
      <c r="O604" s="253">
        <f>N604 / Y903</f>
        <v>0</v>
      </c>
      <c r="P604" s="140">
        <f t="shared" si="283"/>
        <v>0</v>
      </c>
      <c r="Q604" s="255">
        <f>P604 / Y903*100</f>
        <v>0</v>
      </c>
      <c r="R604" s="106">
        <f t="shared" si="284"/>
        <v>0</v>
      </c>
      <c r="S604" s="255">
        <f t="shared" si="285"/>
        <v>0</v>
      </c>
      <c r="T604">
        <f t="shared" si="286"/>
        <v>0.01</v>
      </c>
      <c r="U604">
        <v>0</v>
      </c>
      <c r="V604">
        <v>1</v>
      </c>
      <c r="W604" s="105">
        <f t="shared" si="287"/>
        <v>0</v>
      </c>
      <c r="X604" s="105">
        <f t="shared" si="288"/>
        <v>0</v>
      </c>
      <c r="Y604" s="65"/>
      <c r="Z604" s="107">
        <f>_xll.BDH(C604,$Z$12,$D$1,$D$1)</f>
        <v>464.7</v>
      </c>
      <c r="AA604" s="107">
        <f t="shared" si="289"/>
        <v>-3</v>
      </c>
      <c r="AB604" s="117">
        <f t="shared" si="290"/>
        <v>-0.64557779212395094</v>
      </c>
      <c r="AC604" s="109">
        <v>0</v>
      </c>
      <c r="AD604" s="110">
        <f>IF(D604 = D903,1,_xll.BDP(K604,$AD$12)*L604)</f>
        <v>0.85989000000000004</v>
      </c>
      <c r="AE604" s="259">
        <f>AA604*AC604*T604/AD604 / AF903</f>
        <v>0</v>
      </c>
      <c r="AF604" s="68"/>
      <c r="AG604" s="64"/>
      <c r="AH604" s="56"/>
    </row>
    <row r="605" spans="1:34" ht="12" customHeight="1" x14ac:dyDescent="0.2">
      <c r="B605">
        <v>10257</v>
      </c>
      <c r="C605" t="s">
        <v>996</v>
      </c>
      <c r="D605" t="str">
        <f>_xll.BDP(C605,$D$12)</f>
        <v>GBp</v>
      </c>
      <c r="E605" t="s">
        <v>1079</v>
      </c>
      <c r="F605" s="99">
        <f>_xll.BDP(C605,$F$12)</f>
        <v>170.5</v>
      </c>
      <c r="G605" s="99">
        <f>_xll.BDP(C605,$G$12)</f>
        <v>169.9</v>
      </c>
      <c r="H605" s="100">
        <f t="shared" si="280"/>
        <v>-0.59999999999999432</v>
      </c>
      <c r="I605" s="101">
        <f t="shared" si="281"/>
        <v>-0.3519061583577679</v>
      </c>
      <c r="J605" s="102">
        <v>627582</v>
      </c>
      <c r="K605" t="str">
        <f>CONCATENATE(D903,D605, " Curncy")</f>
        <v>EURGBp Curncy</v>
      </c>
      <c r="L605">
        <f>IF(D605 = D903,1,_xll.BDP(K605,$L$12))</f>
        <v>1</v>
      </c>
      <c r="M605" s="247">
        <f>IF(D605 = D903,1,_xll.BDP(K605,$M$12)*L605)</f>
        <v>0.86451999999999996</v>
      </c>
      <c r="N605" s="104">
        <f t="shared" si="282"/>
        <v>-4355.586915282428</v>
      </c>
      <c r="O605" s="253">
        <f>N605 / Y903</f>
        <v>-1.3408166126795073E-5</v>
      </c>
      <c r="P605" s="140">
        <f t="shared" si="283"/>
        <v>1233357.0281774858</v>
      </c>
      <c r="Q605" s="255">
        <f>P605 / Y903*100</f>
        <v>0.37967457082375072</v>
      </c>
      <c r="R605" s="106">
        <f t="shared" si="284"/>
        <v>0</v>
      </c>
      <c r="S605" s="255">
        <f t="shared" si="285"/>
        <v>0.37967457082375072</v>
      </c>
      <c r="T605">
        <f t="shared" si="286"/>
        <v>0.01</v>
      </c>
      <c r="U605">
        <v>0</v>
      </c>
      <c r="V605">
        <v>1</v>
      </c>
      <c r="W605" s="105">
        <f t="shared" si="287"/>
        <v>0</v>
      </c>
      <c r="X605" s="105">
        <f t="shared" si="288"/>
        <v>0</v>
      </c>
      <c r="Y605" s="65"/>
      <c r="Z605" s="107">
        <f>_xll.BDH(C605,$Z$12,$D$1,$D$1)</f>
        <v>170</v>
      </c>
      <c r="AA605" s="107">
        <f t="shared" si="289"/>
        <v>0.5</v>
      </c>
      <c r="AB605" s="117">
        <f t="shared" si="290"/>
        <v>0.29411764705882354</v>
      </c>
      <c r="AC605" s="109">
        <v>627582</v>
      </c>
      <c r="AD605" s="110">
        <f>IF(D605 = D903,1,_xll.BDP(K605,$AD$12)*L605)</f>
        <v>0.85989000000000004</v>
      </c>
      <c r="AE605" s="259">
        <f>AA605*AC605*T605/AD605 / AF903</f>
        <v>1.1069223736767899E-5</v>
      </c>
      <c r="AF605" s="68"/>
      <c r="AG605" s="64"/>
      <c r="AH605" s="56"/>
    </row>
    <row r="606" spans="1:34" x14ac:dyDescent="0.2">
      <c r="B606">
        <v>33109</v>
      </c>
      <c r="D606" t="s">
        <v>66</v>
      </c>
      <c r="E606" t="s">
        <v>1633</v>
      </c>
      <c r="F606" s="99">
        <v>1.4999999999999999E-2</v>
      </c>
      <c r="G606" s="99">
        <v>1.4999999999999999E-2</v>
      </c>
      <c r="H606" s="100">
        <f t="shared" ref="H606:H637" si="291">IF(OR(OR(G606="#N/A N/A",G606="#N/A Real Time"),OR(F606="#N/A N/A",F606="#N/A Real Time")),0,  G606 - F606)</f>
        <v>0</v>
      </c>
      <c r="I606" s="101">
        <f t="shared" ref="I606:I637" si="292">IF(OR(F606=0,F606="#N/A N/A"),0,H606 / F606*100)</f>
        <v>0</v>
      </c>
      <c r="J606" s="102">
        <v>33433333</v>
      </c>
      <c r="K606" t="str">
        <f>CONCATENATE(D903,D606, " Curncy")</f>
        <v>EURGBP Curncy</v>
      </c>
      <c r="L606">
        <f>IF(D606 = D903,1,_xll.BDP(K606,$L$12))</f>
        <v>1</v>
      </c>
      <c r="M606" s="247">
        <f>IF(D606 = D903,1,_xll.BDP(K606,$M$12)*L606)</f>
        <v>0.86451999999999996</v>
      </c>
      <c r="N606" s="104">
        <f t="shared" ref="N606:N637" si="293">H606*J606*T606/M606</f>
        <v>0</v>
      </c>
      <c r="O606" s="253">
        <f>N606 / Y903</f>
        <v>0</v>
      </c>
      <c r="P606" s="140">
        <f t="shared" ref="P606:P637" si="294">IF(OR(OR(J606=0,G606 = "#N/A N/A"),G606="#N/A Real Time"),0,G606*J606*T606/M606)</f>
        <v>580090.68037755054</v>
      </c>
      <c r="Q606" s="255">
        <f>P606 / Y903*100</f>
        <v>0.17857414769562546</v>
      </c>
      <c r="R606" s="106">
        <f t="shared" ref="R606:R637" si="295">IF(Q606&lt;0,Q606,0)</f>
        <v>0</v>
      </c>
      <c r="S606" s="255">
        <f t="shared" ref="S606:S637" si="296">IF(Q606&gt;0,Q606,0)</f>
        <v>0.17857414769562546</v>
      </c>
      <c r="T606">
        <f t="shared" ref="T606:T637" si="297">IF(EXACT(D606,UPPER(D606)),1,0.01)/V606</f>
        <v>1</v>
      </c>
      <c r="U606">
        <v>1</v>
      </c>
      <c r="V606">
        <v>1</v>
      </c>
      <c r="W606" s="105">
        <f t="shared" ref="W606:W637" si="298">IF(AND(Q606&lt;0,O606&gt;0),O606,0)</f>
        <v>0</v>
      </c>
      <c r="X606" s="105">
        <f t="shared" ref="X606:X637" si="299">IF(AND(Q606&gt;0,O606&gt;0),O606,0)</f>
        <v>0</v>
      </c>
      <c r="Y606" s="141"/>
      <c r="Z606" s="107">
        <v>1.4999999999999999E-2</v>
      </c>
      <c r="AA606" s="107">
        <f t="shared" ref="AA606:AA637" si="300">IF(OR(OR(F606="#N/A N/A",F606="#N/A Real Time"),OR(Z606="#N/A N/A",Z606="#N/A Real Time")),0,  F606 - Z606)</f>
        <v>0</v>
      </c>
      <c r="AB606" s="117">
        <f t="shared" ref="AB606:AB637" si="301">IF(OR(Z606=0,Z606="#N/A N/A"),0,AA606 / Z606*100)</f>
        <v>0</v>
      </c>
      <c r="AC606" s="109">
        <v>33433333</v>
      </c>
      <c r="AD606" s="110">
        <f>IF(D606 = D903,1,_xll.BDP(K606,$AD$12)*L606)</f>
        <v>0.85989000000000004</v>
      </c>
      <c r="AE606" s="259">
        <f>AA606*AC606*T606/AD606 / AF903</f>
        <v>0</v>
      </c>
      <c r="AF606" s="142"/>
      <c r="AG606" s="64"/>
      <c r="AH606" s="56"/>
    </row>
    <row r="607" spans="1:34" x14ac:dyDescent="0.2">
      <c r="A607" s="1"/>
      <c r="B607">
        <v>3488</v>
      </c>
      <c r="C607" t="s">
        <v>997</v>
      </c>
      <c r="D607" t="str">
        <f>_xll.BDP(C607,$D$12)</f>
        <v>GBp</v>
      </c>
      <c r="E607" t="s">
        <v>1080</v>
      </c>
      <c r="F607" s="99">
        <f>_xll.BDP(C607,$F$12)</f>
        <v>816</v>
      </c>
      <c r="G607" s="99">
        <f>_xll.BDP(C607,$G$12)</f>
        <v>808</v>
      </c>
      <c r="H607" s="100">
        <f t="shared" si="291"/>
        <v>-8</v>
      </c>
      <c r="I607" s="101">
        <f t="shared" si="292"/>
        <v>-0.98039215686274506</v>
      </c>
      <c r="J607" s="102">
        <v>0</v>
      </c>
      <c r="K607" t="str">
        <f>CONCATENATE(D903,D607, " Curncy")</f>
        <v>EURGBp Curncy</v>
      </c>
      <c r="L607">
        <f>IF(D607 = D903,1,_xll.BDP(K607,$L$12))</f>
        <v>1</v>
      </c>
      <c r="M607" s="247">
        <f>IF(D607 = D903,1,_xll.BDP(K607,$M$12)*L607)</f>
        <v>0.86451999999999996</v>
      </c>
      <c r="N607" s="104">
        <f t="shared" si="293"/>
        <v>0</v>
      </c>
      <c r="O607" s="253">
        <f>N607 / Y903</f>
        <v>0</v>
      </c>
      <c r="P607" s="140">
        <f t="shared" si="294"/>
        <v>0</v>
      </c>
      <c r="Q607" s="255">
        <f>P607 / Y903*100</f>
        <v>0</v>
      </c>
      <c r="R607" s="106">
        <f t="shared" si="295"/>
        <v>0</v>
      </c>
      <c r="S607" s="255">
        <f t="shared" si="296"/>
        <v>0</v>
      </c>
      <c r="T607">
        <f t="shared" si="297"/>
        <v>0.01</v>
      </c>
      <c r="U607">
        <v>0</v>
      </c>
      <c r="V607">
        <v>1</v>
      </c>
      <c r="W607" s="105">
        <f t="shared" si="298"/>
        <v>0</v>
      </c>
      <c r="X607" s="105">
        <f t="shared" si="299"/>
        <v>0</v>
      </c>
      <c r="Y607" s="65"/>
      <c r="Z607" s="107">
        <f>_xll.BDH(C607,$Z$12,$D$1,$D$1)</f>
        <v>836</v>
      </c>
      <c r="AA607" s="107">
        <f t="shared" si="300"/>
        <v>-20</v>
      </c>
      <c r="AB607" s="117">
        <f t="shared" si="301"/>
        <v>-2.3923444976076556</v>
      </c>
      <c r="AC607" s="109">
        <v>0</v>
      </c>
      <c r="AD607" s="110">
        <f>IF(D607 = D903,1,_xll.BDP(K607,$AD$12)*L607)</f>
        <v>0.85989000000000004</v>
      </c>
      <c r="AE607" s="259">
        <f>AA607*AC607*T607/AD607 / AF903</f>
        <v>0</v>
      </c>
      <c r="AF607" s="68"/>
      <c r="AG607" s="64"/>
      <c r="AH607" s="56"/>
    </row>
    <row r="608" spans="1:34" x14ac:dyDescent="0.2">
      <c r="B608">
        <v>6379</v>
      </c>
      <c r="C608" t="s">
        <v>998</v>
      </c>
      <c r="D608" t="str">
        <f>_xll.BDP(C608,$D$12)</f>
        <v>GBp</v>
      </c>
      <c r="E608" t="s">
        <v>1081</v>
      </c>
      <c r="F608" s="99">
        <f>_xll.BDP(C608,$F$12)</f>
        <v>1103.5</v>
      </c>
      <c r="G608" s="99">
        <f>_xll.BDP(C608,$G$12)</f>
        <v>1083</v>
      </c>
      <c r="H608" s="100">
        <f t="shared" si="291"/>
        <v>-20.5</v>
      </c>
      <c r="I608" s="101">
        <f t="shared" si="292"/>
        <v>-1.8577254191209787</v>
      </c>
      <c r="J608" s="102">
        <v>0</v>
      </c>
      <c r="K608" t="str">
        <f>CONCATENATE(D903,D608, " Curncy")</f>
        <v>EURGBp Curncy</v>
      </c>
      <c r="L608">
        <f>IF(D608 = D903,1,_xll.BDP(K608,$L$12))</f>
        <v>1</v>
      </c>
      <c r="M608" s="247">
        <f>IF(D608 = D903,1,_xll.BDP(K608,$M$12)*L608)</f>
        <v>0.86451999999999996</v>
      </c>
      <c r="N608" s="104">
        <f t="shared" si="293"/>
        <v>0</v>
      </c>
      <c r="O608" s="253">
        <f>N608 / Y903</f>
        <v>0</v>
      </c>
      <c r="P608" s="140">
        <f t="shared" si="294"/>
        <v>0</v>
      </c>
      <c r="Q608" s="255">
        <f>P608 / Y903*100</f>
        <v>0</v>
      </c>
      <c r="R608" s="106">
        <f t="shared" si="295"/>
        <v>0</v>
      </c>
      <c r="S608" s="255">
        <f t="shared" si="296"/>
        <v>0</v>
      </c>
      <c r="T608">
        <f t="shared" si="297"/>
        <v>0.01</v>
      </c>
      <c r="U608">
        <v>0</v>
      </c>
      <c r="V608">
        <v>1</v>
      </c>
      <c r="W608" s="105">
        <f t="shared" si="298"/>
        <v>0</v>
      </c>
      <c r="X608" s="105">
        <f t="shared" si="299"/>
        <v>0</v>
      </c>
      <c r="Y608" s="65"/>
      <c r="Z608" s="107">
        <f>_xll.BDH(C608,$Z$12,$D$1,$D$1)</f>
        <v>1089</v>
      </c>
      <c r="AA608" s="107">
        <f t="shared" si="300"/>
        <v>14.5</v>
      </c>
      <c r="AB608" s="117">
        <f t="shared" si="301"/>
        <v>1.3314967860422406</v>
      </c>
      <c r="AC608" s="109">
        <v>0</v>
      </c>
      <c r="AD608" s="110">
        <f>IF(D608 = D903,1,_xll.BDP(K608,$AD$12)*L608)</f>
        <v>0.85989000000000004</v>
      </c>
      <c r="AE608" s="259">
        <f>AA608*AC608*T608/AD608 / AF903</f>
        <v>0</v>
      </c>
      <c r="AF608" s="68"/>
      <c r="AG608" s="64"/>
      <c r="AH608" s="56"/>
    </row>
    <row r="609" spans="2:34" x14ac:dyDescent="0.2">
      <c r="B609">
        <v>8131</v>
      </c>
      <c r="C609" t="s">
        <v>999</v>
      </c>
      <c r="D609" t="str">
        <f>_xll.BDP(C609,$D$12)</f>
        <v>GBp</v>
      </c>
      <c r="E609" t="s">
        <v>1082</v>
      </c>
      <c r="F609" s="99">
        <f>_xll.BDP(C609,$F$12)</f>
        <v>1615.5</v>
      </c>
      <c r="G609" s="99">
        <f>_xll.BDP(C609,$G$12)</f>
        <v>1611</v>
      </c>
      <c r="H609" s="100">
        <f t="shared" si="291"/>
        <v>-4.5</v>
      </c>
      <c r="I609" s="101">
        <f t="shared" si="292"/>
        <v>-0.2785515320334262</v>
      </c>
      <c r="J609" s="102">
        <v>0</v>
      </c>
      <c r="K609" t="str">
        <f>CONCATENATE(D903,D609, " Curncy")</f>
        <v>EURGBp Curncy</v>
      </c>
      <c r="L609">
        <f>IF(D609 = D903,1,_xll.BDP(K609,$L$12))</f>
        <v>1</v>
      </c>
      <c r="M609" s="247">
        <f>IF(D609 = D903,1,_xll.BDP(K609,$M$12)*L609)</f>
        <v>0.86451999999999996</v>
      </c>
      <c r="N609" s="104">
        <f t="shared" si="293"/>
        <v>0</v>
      </c>
      <c r="O609" s="253">
        <f>N609 / Y903</f>
        <v>0</v>
      </c>
      <c r="P609" s="140">
        <f t="shared" si="294"/>
        <v>0</v>
      </c>
      <c r="Q609" s="255">
        <f>P609 / Y903*100</f>
        <v>0</v>
      </c>
      <c r="R609" s="106">
        <f t="shared" si="295"/>
        <v>0</v>
      </c>
      <c r="S609" s="255">
        <f t="shared" si="296"/>
        <v>0</v>
      </c>
      <c r="T609">
        <f t="shared" si="297"/>
        <v>0.01</v>
      </c>
      <c r="U609">
        <v>0</v>
      </c>
      <c r="V609">
        <v>1</v>
      </c>
      <c r="W609" s="105">
        <f t="shared" si="298"/>
        <v>0</v>
      </c>
      <c r="X609" s="105">
        <f t="shared" si="299"/>
        <v>0</v>
      </c>
      <c r="Y609" s="65"/>
      <c r="Z609" s="107">
        <f>_xll.BDH(C609,$Z$12,$D$1,$D$1)</f>
        <v>1608.5</v>
      </c>
      <c r="AA609" s="107">
        <f t="shared" si="300"/>
        <v>7</v>
      </c>
      <c r="AB609" s="117">
        <f t="shared" si="301"/>
        <v>0.43518806341311778</v>
      </c>
      <c r="AC609" s="109">
        <v>0</v>
      </c>
      <c r="AD609" s="110">
        <f>IF(D609 = D903,1,_xll.BDP(K609,$AD$12)*L609)</f>
        <v>0.85989000000000004</v>
      </c>
      <c r="AE609" s="259">
        <f>AA609*AC609*T609/AD609 / AF903</f>
        <v>0</v>
      </c>
      <c r="AF609" s="68"/>
      <c r="AG609" s="64"/>
      <c r="AH609" s="56"/>
    </row>
    <row r="610" spans="2:34" x14ac:dyDescent="0.2">
      <c r="B610">
        <v>29835</v>
      </c>
      <c r="C610" t="s">
        <v>1371</v>
      </c>
      <c r="D610" t="str">
        <f>_xll.BDP(C610,$D$12)</f>
        <v>USD</v>
      </c>
      <c r="E610" t="s">
        <v>1372</v>
      </c>
      <c r="F610" s="99">
        <f>_xll.BDP(C610,$F$12)</f>
        <v>29.31</v>
      </c>
      <c r="G610" s="99">
        <f>_xll.BDP(C610,$G$12)</f>
        <v>29.36</v>
      </c>
      <c r="H610" s="100">
        <f t="shared" si="291"/>
        <v>5.0000000000000711E-2</v>
      </c>
      <c r="I610" s="101">
        <f t="shared" si="292"/>
        <v>0.17059024223814639</v>
      </c>
      <c r="J610" s="102">
        <v>0</v>
      </c>
      <c r="K610" t="str">
        <f>CONCATENATE(D903,D610, " Curncy")</f>
        <v>EURUSD Curncy</v>
      </c>
      <c r="L610">
        <f>IF(D610 = D903,1,_xll.BDP(K610,$L$12))</f>
        <v>1</v>
      </c>
      <c r="M610" s="247">
        <f>IF(D610 = D903,1,_xll.BDP(K610,$M$12)*L610)</f>
        <v>1.0417000000000001</v>
      </c>
      <c r="N610" s="104">
        <f t="shared" si="293"/>
        <v>0</v>
      </c>
      <c r="O610" s="253">
        <f>N610 / Y903</f>
        <v>0</v>
      </c>
      <c r="P610" s="140">
        <f t="shared" si="294"/>
        <v>0</v>
      </c>
      <c r="Q610" s="255">
        <f>P610 / Y903*100</f>
        <v>0</v>
      </c>
      <c r="R610" s="106">
        <f t="shared" si="295"/>
        <v>0</v>
      </c>
      <c r="S610" s="255">
        <f t="shared" si="296"/>
        <v>0</v>
      </c>
      <c r="T610">
        <f t="shared" si="297"/>
        <v>1</v>
      </c>
      <c r="U610">
        <v>0</v>
      </c>
      <c r="V610">
        <v>1</v>
      </c>
      <c r="W610" s="105">
        <f t="shared" si="298"/>
        <v>0</v>
      </c>
      <c r="X610" s="105">
        <f t="shared" si="299"/>
        <v>0</v>
      </c>
      <c r="Y610" s="141"/>
      <c r="Z610" s="107">
        <f>_xll.BDH(C610,$Z$12,$D$1,$D$1)</f>
        <v>29.41</v>
      </c>
      <c r="AA610" s="107">
        <f t="shared" si="300"/>
        <v>-0.10000000000000142</v>
      </c>
      <c r="AB610" s="117">
        <f t="shared" si="301"/>
        <v>-0.34002040122407828</v>
      </c>
      <c r="AC610" s="109">
        <v>0</v>
      </c>
      <c r="AD610" s="110">
        <f>IF(D610 = D903,1,_xll.BDP(K610,$AD$12)*L610)</f>
        <v>1.0395000000000001</v>
      </c>
      <c r="AE610" s="259">
        <f>AA610*AC610*T610/AD610 / AF903</f>
        <v>0</v>
      </c>
      <c r="AF610" s="142"/>
      <c r="AG610" s="64"/>
      <c r="AH610" s="56"/>
    </row>
    <row r="611" spans="2:34" x14ac:dyDescent="0.2">
      <c r="B611">
        <v>31812</v>
      </c>
      <c r="C611" t="s">
        <v>1450</v>
      </c>
      <c r="D611" t="str">
        <f>_xll.BDP(C611,$D$12)</f>
        <v>GBp</v>
      </c>
      <c r="E611" t="s">
        <v>1451</v>
      </c>
      <c r="F611" s="99">
        <f>_xll.BDP(C611,$F$12)</f>
        <v>230.5</v>
      </c>
      <c r="G611" s="99">
        <f>_xll.BDP(C611,$G$12)</f>
        <v>228</v>
      </c>
      <c r="H611" s="100">
        <f t="shared" si="291"/>
        <v>-2.5</v>
      </c>
      <c r="I611" s="101">
        <f t="shared" si="292"/>
        <v>-1.0845986984815619</v>
      </c>
      <c r="J611" s="102">
        <v>0</v>
      </c>
      <c r="K611" t="str">
        <f>CONCATENATE(D903,D611, " Curncy")</f>
        <v>EURGBp Curncy</v>
      </c>
      <c r="L611">
        <f>IF(D611 = D903,1,_xll.BDP(K611,$L$12))</f>
        <v>1</v>
      </c>
      <c r="M611" s="247">
        <f>IF(D611 = D903,1,_xll.BDP(K611,$M$12)*L611)</f>
        <v>0.86451999999999996</v>
      </c>
      <c r="N611" s="104">
        <f t="shared" si="293"/>
        <v>0</v>
      </c>
      <c r="O611" s="253">
        <f>N611 / Y903</f>
        <v>0</v>
      </c>
      <c r="P611" s="140">
        <f t="shared" si="294"/>
        <v>0</v>
      </c>
      <c r="Q611" s="255">
        <f>P611 / Y903*100</f>
        <v>0</v>
      </c>
      <c r="R611" s="106">
        <f t="shared" si="295"/>
        <v>0</v>
      </c>
      <c r="S611" s="255">
        <f t="shared" si="296"/>
        <v>0</v>
      </c>
      <c r="T611">
        <f t="shared" si="297"/>
        <v>0.01</v>
      </c>
      <c r="U611">
        <v>0</v>
      </c>
      <c r="V611">
        <v>1</v>
      </c>
      <c r="W611" s="105">
        <f t="shared" si="298"/>
        <v>0</v>
      </c>
      <c r="X611" s="105">
        <f t="shared" si="299"/>
        <v>0</v>
      </c>
      <c r="Y611" s="141"/>
      <c r="Z611" s="107">
        <f>_xll.BDH(C611,$Z$12,$D$1,$D$1)</f>
        <v>227.5</v>
      </c>
      <c r="AA611" s="107">
        <f t="shared" si="300"/>
        <v>3</v>
      </c>
      <c r="AB611" s="117">
        <f t="shared" si="301"/>
        <v>1.3186813186813187</v>
      </c>
      <c r="AC611" s="109">
        <v>0</v>
      </c>
      <c r="AD611" s="110">
        <f>IF(D611 = D903,1,_xll.BDP(K611,$AD$12)*L611)</f>
        <v>0.85989000000000004</v>
      </c>
      <c r="AE611" s="259">
        <f>AA611*AC611*T611/AD611 / AF903</f>
        <v>0</v>
      </c>
      <c r="AF611" s="142"/>
      <c r="AG611" s="64"/>
      <c r="AH611" s="56"/>
    </row>
    <row r="612" spans="2:34" ht="12" customHeight="1" x14ac:dyDescent="0.2">
      <c r="B612">
        <v>6512</v>
      </c>
      <c r="C612" t="s">
        <v>1273</v>
      </c>
      <c r="D612" t="str">
        <f>_xll.BDP(C612,$D$12)</f>
        <v>GBp</v>
      </c>
      <c r="E612" t="s">
        <v>1274</v>
      </c>
      <c r="F612" s="99">
        <f>_xll.BDP(C612,$F$12)</f>
        <v>282.8</v>
      </c>
      <c r="G612" s="99">
        <f>_xll.BDP(C612,$G$12)</f>
        <v>280.39999999999998</v>
      </c>
      <c r="H612" s="100">
        <f t="shared" si="291"/>
        <v>-2.4000000000000341</v>
      </c>
      <c r="I612" s="101">
        <f t="shared" si="292"/>
        <v>-0.84865629420086064</v>
      </c>
      <c r="J612" s="102">
        <v>0</v>
      </c>
      <c r="K612" t="str">
        <f>CONCATENATE(D903,D612, " Curncy")</f>
        <v>EURGBp Curncy</v>
      </c>
      <c r="L612">
        <f>IF(D612 = D903,1,_xll.BDP(K612,$L$12))</f>
        <v>1</v>
      </c>
      <c r="M612" s="247">
        <f>IF(D612 = D903,1,_xll.BDP(K612,$M$12)*L612)</f>
        <v>0.86451999999999996</v>
      </c>
      <c r="N612" s="104">
        <f t="shared" si="293"/>
        <v>0</v>
      </c>
      <c r="O612" s="253">
        <f>N612 / Y903</f>
        <v>0</v>
      </c>
      <c r="P612" s="140">
        <f t="shared" si="294"/>
        <v>0</v>
      </c>
      <c r="Q612" s="255">
        <f>P612 / Y903*100</f>
        <v>0</v>
      </c>
      <c r="R612" s="106">
        <f t="shared" si="295"/>
        <v>0</v>
      </c>
      <c r="S612" s="255">
        <f t="shared" si="296"/>
        <v>0</v>
      </c>
      <c r="T612">
        <f t="shared" si="297"/>
        <v>0.01</v>
      </c>
      <c r="U612">
        <v>0</v>
      </c>
      <c r="V612">
        <v>1</v>
      </c>
      <c r="W612" s="105">
        <f t="shared" si="298"/>
        <v>0</v>
      </c>
      <c r="X612" s="105">
        <f t="shared" si="299"/>
        <v>0</v>
      </c>
      <c r="Z612" s="107">
        <f>_xll.BDH(C612,$Z$12,$D$1,$D$1)</f>
        <v>283</v>
      </c>
      <c r="AA612" s="107">
        <f t="shared" si="300"/>
        <v>-0.19999999999998863</v>
      </c>
      <c r="AB612" s="117">
        <f t="shared" si="301"/>
        <v>-7.0671378091868783E-2</v>
      </c>
      <c r="AC612" s="109">
        <v>0</v>
      </c>
      <c r="AD612" s="110">
        <f>IF(D612 = D903,1,_xll.BDP(K612,$AD$12)*L612)</f>
        <v>0.85989000000000004</v>
      </c>
      <c r="AE612" s="259">
        <f>AA612*AC612*T612/AD612 / AF903</f>
        <v>0</v>
      </c>
      <c r="AF612" s="111"/>
      <c r="AG612" s="64"/>
      <c r="AH612" s="56"/>
    </row>
    <row r="613" spans="2:34" x14ac:dyDescent="0.2">
      <c r="B613">
        <v>3528</v>
      </c>
      <c r="C613" t="s">
        <v>1373</v>
      </c>
      <c r="D613" t="str">
        <f>_xll.BDP(C613,$D$12)</f>
        <v>GBp</v>
      </c>
      <c r="E613" t="s">
        <v>1553</v>
      </c>
      <c r="F613" s="99">
        <f>_xll.BDP(C613,$F$12)</f>
        <v>888</v>
      </c>
      <c r="G613" s="99">
        <f>_xll.BDP(C613,$G$12)</f>
        <v>896</v>
      </c>
      <c r="H613" s="100">
        <f t="shared" si="291"/>
        <v>8</v>
      </c>
      <c r="I613" s="101">
        <f t="shared" si="292"/>
        <v>0.90090090090090091</v>
      </c>
      <c r="J613" s="102">
        <v>0</v>
      </c>
      <c r="K613" t="str">
        <f>CONCATENATE(D903,D613, " Curncy")</f>
        <v>EURGBp Curncy</v>
      </c>
      <c r="L613">
        <f>IF(D613 = D903,1,_xll.BDP(K613,$L$12))</f>
        <v>1</v>
      </c>
      <c r="M613" s="247">
        <f>IF(D613 = D903,1,_xll.BDP(K613,$M$12)*L613)</f>
        <v>0.86451999999999996</v>
      </c>
      <c r="N613" s="104">
        <f t="shared" si="293"/>
        <v>0</v>
      </c>
      <c r="O613" s="253">
        <f>N613 / Y903</f>
        <v>0</v>
      </c>
      <c r="P613" s="140">
        <f t="shared" si="294"/>
        <v>0</v>
      </c>
      <c r="Q613" s="255">
        <f>P613 / Y903*100</f>
        <v>0</v>
      </c>
      <c r="R613" s="106">
        <f t="shared" si="295"/>
        <v>0</v>
      </c>
      <c r="S613" s="255">
        <f t="shared" si="296"/>
        <v>0</v>
      </c>
      <c r="T613">
        <f t="shared" si="297"/>
        <v>0.01</v>
      </c>
      <c r="U613">
        <v>0</v>
      </c>
      <c r="V613">
        <v>1</v>
      </c>
      <c r="W613" s="105">
        <f t="shared" si="298"/>
        <v>0</v>
      </c>
      <c r="X613" s="105">
        <f t="shared" si="299"/>
        <v>0</v>
      </c>
      <c r="Y613" s="65"/>
      <c r="Z613" s="107">
        <f>_xll.BDH(C613,$Z$12,$D$1,$D$1)</f>
        <v>878</v>
      </c>
      <c r="AA613" s="107">
        <f t="shared" si="300"/>
        <v>10</v>
      </c>
      <c r="AB613" s="117">
        <f t="shared" si="301"/>
        <v>1.1389521640091116</v>
      </c>
      <c r="AC613" s="109">
        <v>0</v>
      </c>
      <c r="AD613" s="110">
        <f>IF(D613 = D903,1,_xll.BDP(K613,$AD$12)*L613)</f>
        <v>0.85989000000000004</v>
      </c>
      <c r="AE613" s="259">
        <f>AA613*AC613*T613/AD613 / AF903</f>
        <v>0</v>
      </c>
      <c r="AF613" s="68"/>
      <c r="AG613" s="64"/>
      <c r="AH613" s="56"/>
    </row>
    <row r="614" spans="2:34" x14ac:dyDescent="0.2">
      <c r="B614">
        <v>3430</v>
      </c>
      <c r="C614" t="s">
        <v>1000</v>
      </c>
      <c r="D614" t="str">
        <f>_xll.BDP(C614,$D$12)</f>
        <v>GBp</v>
      </c>
      <c r="E614" t="s">
        <v>1083</v>
      </c>
      <c r="F614" s="99">
        <f>_xll.BDP(C614,$F$12)</f>
        <v>1725</v>
      </c>
      <c r="G614" s="99">
        <f>_xll.BDP(C614,$G$12)</f>
        <v>1715.5</v>
      </c>
      <c r="H614" s="100">
        <f t="shared" si="291"/>
        <v>-9.5</v>
      </c>
      <c r="I614" s="101">
        <f t="shared" si="292"/>
        <v>-0.55072463768115942</v>
      </c>
      <c r="J614" s="102">
        <v>0</v>
      </c>
      <c r="K614" t="str">
        <f>CONCATENATE(D903,D614, " Curncy")</f>
        <v>EURGBp Curncy</v>
      </c>
      <c r="L614">
        <f>IF(D614 = D903,1,_xll.BDP(K614,$L$12))</f>
        <v>1</v>
      </c>
      <c r="M614" s="247">
        <f>IF(D614 = D903,1,_xll.BDP(K614,$M$12)*L614)</f>
        <v>0.86451999999999996</v>
      </c>
      <c r="N614" s="104">
        <f t="shared" si="293"/>
        <v>0</v>
      </c>
      <c r="O614" s="253">
        <f>N614 / Y903</f>
        <v>0</v>
      </c>
      <c r="P614" s="140">
        <f t="shared" si="294"/>
        <v>0</v>
      </c>
      <c r="Q614" s="255">
        <f>P614 / Y903*100</f>
        <v>0</v>
      </c>
      <c r="R614" s="106">
        <f t="shared" si="295"/>
        <v>0</v>
      </c>
      <c r="S614" s="255">
        <f t="shared" si="296"/>
        <v>0</v>
      </c>
      <c r="T614">
        <f t="shared" si="297"/>
        <v>0.01</v>
      </c>
      <c r="U614">
        <v>0</v>
      </c>
      <c r="V614">
        <v>1</v>
      </c>
      <c r="W614" s="105">
        <f t="shared" si="298"/>
        <v>0</v>
      </c>
      <c r="X614" s="105">
        <f t="shared" si="299"/>
        <v>0</v>
      </c>
      <c r="Y614" s="65"/>
      <c r="Z614" s="107">
        <f>_xll.BDH(C614,$Z$12,$D$1,$D$1)</f>
        <v>1732.5</v>
      </c>
      <c r="AA614" s="107">
        <f t="shared" si="300"/>
        <v>-7.5</v>
      </c>
      <c r="AB614" s="117">
        <f t="shared" si="301"/>
        <v>-0.4329004329004329</v>
      </c>
      <c r="AC614" s="109">
        <v>0</v>
      </c>
      <c r="AD614" s="110">
        <f>IF(D614 = D903,1,_xll.BDP(K614,$AD$12)*L614)</f>
        <v>0.85989000000000004</v>
      </c>
      <c r="AE614" s="259">
        <f>AA614*AC614*T614/AD614 / AF903</f>
        <v>0</v>
      </c>
      <c r="AF614" s="68"/>
      <c r="AG614" s="64"/>
      <c r="AH614" s="56"/>
    </row>
    <row r="615" spans="2:34" x14ac:dyDescent="0.2">
      <c r="B615">
        <v>30056</v>
      </c>
      <c r="C615" t="s">
        <v>1408</v>
      </c>
      <c r="D615" t="str">
        <f>_xll.BDP(C615,$D$12)</f>
        <v>GBp</v>
      </c>
      <c r="E615" t="s">
        <v>1409</v>
      </c>
      <c r="F615" s="99">
        <f>_xll.BDP(C615,$F$12)</f>
        <v>216.7</v>
      </c>
      <c r="G615" s="99">
        <f>_xll.BDP(C615,$G$12)</f>
        <v>211.1</v>
      </c>
      <c r="H615" s="100">
        <f t="shared" si="291"/>
        <v>-5.5999999999999943</v>
      </c>
      <c r="I615" s="101">
        <f t="shared" si="292"/>
        <v>-2.5842178126442064</v>
      </c>
      <c r="J615" s="102">
        <v>0</v>
      </c>
      <c r="K615" t="str">
        <f>CONCATENATE(D903,D615, " Curncy")</f>
        <v>EURGBp Curncy</v>
      </c>
      <c r="L615">
        <f>IF(D615 = D903,1,_xll.BDP(K615,$L$12))</f>
        <v>1</v>
      </c>
      <c r="M615" s="247">
        <f>IF(D615 = D903,1,_xll.BDP(K615,$M$12)*L615)</f>
        <v>0.86451999999999996</v>
      </c>
      <c r="N615" s="104">
        <f t="shared" si="293"/>
        <v>0</v>
      </c>
      <c r="O615" s="253">
        <f>N615 / Y903</f>
        <v>0</v>
      </c>
      <c r="P615" s="140">
        <f t="shared" si="294"/>
        <v>0</v>
      </c>
      <c r="Q615" s="255">
        <f>P615 / Y903*100</f>
        <v>0</v>
      </c>
      <c r="R615" s="106">
        <f t="shared" si="295"/>
        <v>0</v>
      </c>
      <c r="S615" s="255">
        <f t="shared" si="296"/>
        <v>0</v>
      </c>
      <c r="T615">
        <f t="shared" si="297"/>
        <v>0.01</v>
      </c>
      <c r="U615">
        <v>0</v>
      </c>
      <c r="V615">
        <v>1</v>
      </c>
      <c r="W615" s="105">
        <f t="shared" si="298"/>
        <v>0</v>
      </c>
      <c r="X615" s="105">
        <f t="shared" si="299"/>
        <v>0</v>
      </c>
      <c r="Y615" s="141"/>
      <c r="Z615" s="107">
        <f>_xll.BDH(C615,$Z$12,$D$1,$D$1)</f>
        <v>216.5</v>
      </c>
      <c r="AA615" s="107">
        <f t="shared" si="300"/>
        <v>0.19999999999998863</v>
      </c>
      <c r="AB615" s="117">
        <f t="shared" si="301"/>
        <v>9.2378752886830784E-2</v>
      </c>
      <c r="AC615" s="109">
        <v>0</v>
      </c>
      <c r="AD615" s="110">
        <f>IF(D615 = D903,1,_xll.BDP(K615,$AD$12)*L615)</f>
        <v>0.85989000000000004</v>
      </c>
      <c r="AE615" s="259">
        <f>AA615*AC615*T615/AD615 / AF903</f>
        <v>0</v>
      </c>
      <c r="AF615" s="142"/>
      <c r="AG615" s="64"/>
      <c r="AH615" s="56"/>
    </row>
    <row r="616" spans="2:34" x14ac:dyDescent="0.2">
      <c r="B616">
        <v>8603</v>
      </c>
      <c r="C616" t="s">
        <v>1001</v>
      </c>
      <c r="D616" t="str">
        <f>_xll.BDP(C616,$D$12)</f>
        <v>GBp</v>
      </c>
      <c r="E616" t="s">
        <v>1084</v>
      </c>
      <c r="F616" s="99">
        <f>_xll.BDP(C616,$F$12)</f>
        <v>1177</v>
      </c>
      <c r="G616" s="99">
        <f>_xll.BDP(C616,$G$12)</f>
        <v>1171</v>
      </c>
      <c r="H616" s="100">
        <f t="shared" si="291"/>
        <v>-6</v>
      </c>
      <c r="I616" s="101">
        <f t="shared" si="292"/>
        <v>-0.50977060322854717</v>
      </c>
      <c r="J616" s="102">
        <v>0</v>
      </c>
      <c r="K616" t="str">
        <f>CONCATENATE(D903,D616, " Curncy")</f>
        <v>EURGBp Curncy</v>
      </c>
      <c r="L616">
        <f>IF(D616 = D903,1,_xll.BDP(K616,$L$12))</f>
        <v>1</v>
      </c>
      <c r="M616" s="247">
        <f>IF(D616 = D903,1,_xll.BDP(K616,$M$12)*L616)</f>
        <v>0.86451999999999996</v>
      </c>
      <c r="N616" s="104">
        <f t="shared" si="293"/>
        <v>0</v>
      </c>
      <c r="O616" s="253">
        <f>N616 / Y903</f>
        <v>0</v>
      </c>
      <c r="P616" s="140">
        <f t="shared" si="294"/>
        <v>0</v>
      </c>
      <c r="Q616" s="255">
        <f>P616 / Y903*100</f>
        <v>0</v>
      </c>
      <c r="R616" s="106">
        <f t="shared" si="295"/>
        <v>0</v>
      </c>
      <c r="S616" s="255">
        <f t="shared" si="296"/>
        <v>0</v>
      </c>
      <c r="T616">
        <f t="shared" si="297"/>
        <v>0.01</v>
      </c>
      <c r="U616">
        <v>0</v>
      </c>
      <c r="V616">
        <v>1</v>
      </c>
      <c r="W616" s="105">
        <f t="shared" si="298"/>
        <v>0</v>
      </c>
      <c r="X616" s="105">
        <f t="shared" si="299"/>
        <v>0</v>
      </c>
      <c r="Y616" s="65"/>
      <c r="Z616" s="107">
        <f>_xll.BDH(C616,$Z$12,$D$1,$D$1)</f>
        <v>1178</v>
      </c>
      <c r="AA616" s="107">
        <f t="shared" si="300"/>
        <v>-1</v>
      </c>
      <c r="AB616" s="117">
        <f t="shared" si="301"/>
        <v>-8.4889643463497449E-2</v>
      </c>
      <c r="AC616" s="109">
        <v>0</v>
      </c>
      <c r="AD616" s="110">
        <f>IF(D616 = D903,1,_xll.BDP(K616,$AD$12)*L616)</f>
        <v>0.85989000000000004</v>
      </c>
      <c r="AE616" s="259">
        <f>AA616*AC616*T616/AD616 / AF903</f>
        <v>0</v>
      </c>
      <c r="AF616" s="68"/>
      <c r="AG616" s="64"/>
      <c r="AH616" s="56"/>
    </row>
    <row r="617" spans="2:34" x14ac:dyDescent="0.2">
      <c r="B617">
        <v>6032</v>
      </c>
      <c r="C617" t="s">
        <v>1002</v>
      </c>
      <c r="D617" t="str">
        <f>_xll.BDP(C617,$D$12)</f>
        <v>GBp</v>
      </c>
      <c r="E617" t="s">
        <v>1085</v>
      </c>
      <c r="F617" s="99">
        <f>_xll.BDP(C617,$F$12)</f>
        <v>590</v>
      </c>
      <c r="G617" s="99">
        <f>_xll.BDP(C617,$G$12)</f>
        <v>583.79999999999995</v>
      </c>
      <c r="H617" s="100">
        <f t="shared" si="291"/>
        <v>-6.2000000000000455</v>
      </c>
      <c r="I617" s="101">
        <f t="shared" si="292"/>
        <v>-1.0508474576271263</v>
      </c>
      <c r="J617" s="102">
        <v>0</v>
      </c>
      <c r="K617" t="str">
        <f>CONCATENATE(D903,D617, " Curncy")</f>
        <v>EURGBp Curncy</v>
      </c>
      <c r="L617">
        <f>IF(D617 = D903,1,_xll.BDP(K617,$L$12))</f>
        <v>1</v>
      </c>
      <c r="M617" s="247">
        <f>IF(D617 = D903,1,_xll.BDP(K617,$M$12)*L617)</f>
        <v>0.86451999999999996</v>
      </c>
      <c r="N617" s="104">
        <f t="shared" si="293"/>
        <v>0</v>
      </c>
      <c r="O617" s="253">
        <f>N617 / Y903</f>
        <v>0</v>
      </c>
      <c r="P617" s="140">
        <f t="shared" si="294"/>
        <v>0</v>
      </c>
      <c r="Q617" s="255">
        <f>P617 / Y903*100</f>
        <v>0</v>
      </c>
      <c r="R617" s="106">
        <f t="shared" si="295"/>
        <v>0</v>
      </c>
      <c r="S617" s="255">
        <f t="shared" si="296"/>
        <v>0</v>
      </c>
      <c r="T617">
        <f t="shared" si="297"/>
        <v>0.01</v>
      </c>
      <c r="U617">
        <v>0</v>
      </c>
      <c r="V617">
        <v>1</v>
      </c>
      <c r="W617" s="105">
        <f t="shared" si="298"/>
        <v>0</v>
      </c>
      <c r="X617" s="105">
        <f t="shared" si="299"/>
        <v>0</v>
      </c>
      <c r="Y617" s="65"/>
      <c r="Z617" s="107">
        <f>_xll.BDH(C617,$Z$12,$D$1,$D$1)</f>
        <v>589.4</v>
      </c>
      <c r="AA617" s="107">
        <f t="shared" si="300"/>
        <v>0.60000000000002274</v>
      </c>
      <c r="AB617" s="117">
        <f t="shared" si="301"/>
        <v>0.10179843909060447</v>
      </c>
      <c r="AC617" s="109">
        <v>0</v>
      </c>
      <c r="AD617" s="110">
        <f>IF(D617 = D903,1,_xll.BDP(K617,$AD$12)*L617)</f>
        <v>0.85989000000000004</v>
      </c>
      <c r="AE617" s="259">
        <f>AA617*AC617*T617/AD617 / AF903</f>
        <v>0</v>
      </c>
      <c r="AF617" s="68"/>
      <c r="AG617" s="64"/>
      <c r="AH617" s="56"/>
    </row>
    <row r="618" spans="2:34" x14ac:dyDescent="0.2">
      <c r="B618">
        <v>8399</v>
      </c>
      <c r="C618" t="s">
        <v>1003</v>
      </c>
      <c r="D618" t="str">
        <f>_xll.BDP(C618,$D$12)</f>
        <v>GBp</v>
      </c>
      <c r="E618" t="s">
        <v>1086</v>
      </c>
      <c r="F618" s="99">
        <f>_xll.BDP(C618,$F$12)</f>
        <v>250</v>
      </c>
      <c r="G618" s="99">
        <f>_xll.BDP(C618,$G$12)</f>
        <v>260</v>
      </c>
      <c r="H618" s="100">
        <f t="shared" si="291"/>
        <v>10</v>
      </c>
      <c r="I618" s="101">
        <f t="shared" si="292"/>
        <v>4</v>
      </c>
      <c r="J618" s="102">
        <v>0</v>
      </c>
      <c r="K618" t="str">
        <f>CONCATENATE(D903,D618, " Curncy")</f>
        <v>EURGBp Curncy</v>
      </c>
      <c r="L618">
        <f>IF(D618 = D903,1,_xll.BDP(K618,$L$12))</f>
        <v>1</v>
      </c>
      <c r="M618" s="247">
        <f>IF(D618 = D903,1,_xll.BDP(K618,$M$12)*L618)</f>
        <v>0.86451999999999996</v>
      </c>
      <c r="N618" s="104">
        <f t="shared" si="293"/>
        <v>0</v>
      </c>
      <c r="O618" s="253">
        <f>N618 / Y903</f>
        <v>0</v>
      </c>
      <c r="P618" s="140">
        <f t="shared" si="294"/>
        <v>0</v>
      </c>
      <c r="Q618" s="255">
        <f>P618 / Y903*100</f>
        <v>0</v>
      </c>
      <c r="R618" s="106">
        <f t="shared" si="295"/>
        <v>0</v>
      </c>
      <c r="S618" s="255">
        <f t="shared" si="296"/>
        <v>0</v>
      </c>
      <c r="T618">
        <f t="shared" si="297"/>
        <v>0.01</v>
      </c>
      <c r="U618">
        <v>0</v>
      </c>
      <c r="V618">
        <v>1</v>
      </c>
      <c r="W618" s="105">
        <f t="shared" si="298"/>
        <v>0</v>
      </c>
      <c r="X618" s="105">
        <f t="shared" si="299"/>
        <v>0</v>
      </c>
      <c r="Y618" s="65"/>
      <c r="Z618" s="107">
        <f>_xll.BDH(C618,$Z$12,$D$1,$D$1)</f>
        <v>255</v>
      </c>
      <c r="AA618" s="107">
        <f t="shared" si="300"/>
        <v>-5</v>
      </c>
      <c r="AB618" s="117">
        <f t="shared" si="301"/>
        <v>-1.9607843137254901</v>
      </c>
      <c r="AC618" s="109">
        <v>0</v>
      </c>
      <c r="AD618" s="110">
        <f>IF(D618 = D903,1,_xll.BDP(K618,$AD$12)*L618)</f>
        <v>0.85989000000000004</v>
      </c>
      <c r="AE618" s="259">
        <f>AA618*AC618*T618/AD618 / AF903</f>
        <v>0</v>
      </c>
      <c r="AF618" s="68"/>
      <c r="AG618" s="64"/>
      <c r="AH618" s="56"/>
    </row>
    <row r="619" spans="2:34" x14ac:dyDescent="0.2">
      <c r="B619">
        <v>29721</v>
      </c>
      <c r="C619" t="s">
        <v>1724</v>
      </c>
      <c r="D619" t="str">
        <f>_xll.BDP(C619,$D$12)</f>
        <v>GBp</v>
      </c>
      <c r="E619" t="s">
        <v>1725</v>
      </c>
      <c r="F619" s="99">
        <f>_xll.BDP(C619,$F$12)</f>
        <v>126.6</v>
      </c>
      <c r="G619" s="99">
        <f>_xll.BDP(C619,$G$12)</f>
        <v>111</v>
      </c>
      <c r="H619" s="100">
        <f t="shared" si="291"/>
        <v>-15.599999999999994</v>
      </c>
      <c r="I619" s="101">
        <f t="shared" si="292"/>
        <v>-12.322274881516583</v>
      </c>
      <c r="J619" s="102">
        <v>0</v>
      </c>
      <c r="K619" t="str">
        <f>CONCATENATE(D903,D619, " Curncy")</f>
        <v>EURGBp Curncy</v>
      </c>
      <c r="L619">
        <f>IF(D619 = D903,1,_xll.BDP(K619,$L$12))</f>
        <v>1</v>
      </c>
      <c r="M619" s="247">
        <f>IF(D619 = D903,1,_xll.BDP(K619,$M$12)*L619)</f>
        <v>0.86451999999999996</v>
      </c>
      <c r="N619" s="104">
        <f t="shared" si="293"/>
        <v>0</v>
      </c>
      <c r="O619" s="253">
        <f>N619 / Y903</f>
        <v>0</v>
      </c>
      <c r="P619" s="140">
        <f t="shared" si="294"/>
        <v>0</v>
      </c>
      <c r="Q619" s="255">
        <f>P619 / Y903*100</f>
        <v>0</v>
      </c>
      <c r="R619" s="106">
        <f t="shared" si="295"/>
        <v>0</v>
      </c>
      <c r="S619" s="255">
        <f t="shared" si="296"/>
        <v>0</v>
      </c>
      <c r="T619">
        <f t="shared" si="297"/>
        <v>0.01</v>
      </c>
      <c r="U619">
        <v>0</v>
      </c>
      <c r="V619">
        <v>1</v>
      </c>
      <c r="W619" s="105">
        <f t="shared" si="298"/>
        <v>0</v>
      </c>
      <c r="X619" s="105">
        <f t="shared" si="299"/>
        <v>0</v>
      </c>
      <c r="Z619" s="107">
        <f>_xll.BDH(C619,$Z$12,$D$1,$D$1)</f>
        <v>126.6</v>
      </c>
      <c r="AA619" s="107">
        <f t="shared" si="300"/>
        <v>0</v>
      </c>
      <c r="AB619" s="117">
        <f t="shared" si="301"/>
        <v>0</v>
      </c>
      <c r="AC619" s="109">
        <v>0</v>
      </c>
      <c r="AD619" s="110">
        <f>IF(D619 = D903,1,_xll.BDP(K619,$AD$12)*L619)</f>
        <v>0.85989000000000004</v>
      </c>
      <c r="AE619" s="259">
        <f>AA619*AC619*T619/AD619 / AF903</f>
        <v>0</v>
      </c>
      <c r="AF619" s="111"/>
      <c r="AG619" s="64"/>
      <c r="AH619" s="56"/>
    </row>
    <row r="620" spans="2:34" x14ac:dyDescent="0.2">
      <c r="B620">
        <v>1177</v>
      </c>
      <c r="C620" t="s">
        <v>65</v>
      </c>
      <c r="D620" t="str">
        <f>_xll.BDP(C620,$D$12)</f>
        <v>GBp</v>
      </c>
      <c r="E620" t="s">
        <v>270</v>
      </c>
      <c r="F620" s="99">
        <f>_xll.BDP(C620,$F$12)</f>
        <v>94.5</v>
      </c>
      <c r="G620" s="99">
        <f>_xll.BDP(C620,$G$12)</f>
        <v>96</v>
      </c>
      <c r="H620" s="100">
        <f t="shared" si="291"/>
        <v>1.5</v>
      </c>
      <c r="I620" s="101">
        <f t="shared" si="292"/>
        <v>1.5873015873015872</v>
      </c>
      <c r="J620" s="102">
        <v>0</v>
      </c>
      <c r="K620" t="str">
        <f>CONCATENATE(D903,D620, " Curncy")</f>
        <v>EURGBp Curncy</v>
      </c>
      <c r="L620">
        <f>IF(D620 = D903,1,_xll.BDP(K620,$L$12))</f>
        <v>1</v>
      </c>
      <c r="M620" s="247">
        <f>IF(D620 = D903,1,_xll.BDP(K620,$M$12)*L620)</f>
        <v>0.86451999999999996</v>
      </c>
      <c r="N620" s="104">
        <f t="shared" si="293"/>
        <v>0</v>
      </c>
      <c r="O620" s="253">
        <f>N620 / Y903</f>
        <v>0</v>
      </c>
      <c r="P620" s="140">
        <f t="shared" si="294"/>
        <v>0</v>
      </c>
      <c r="Q620" s="255">
        <f>P620 / Y903*100</f>
        <v>0</v>
      </c>
      <c r="R620" s="106">
        <f t="shared" si="295"/>
        <v>0</v>
      </c>
      <c r="S620" s="255">
        <f t="shared" si="296"/>
        <v>0</v>
      </c>
      <c r="T620">
        <f t="shared" si="297"/>
        <v>0.01</v>
      </c>
      <c r="U620">
        <v>0</v>
      </c>
      <c r="V620">
        <v>1</v>
      </c>
      <c r="W620" s="105">
        <f t="shared" si="298"/>
        <v>0</v>
      </c>
      <c r="X620" s="105">
        <f t="shared" si="299"/>
        <v>0</v>
      </c>
      <c r="Y620" s="65"/>
      <c r="Z620" s="107">
        <f>_xll.BDH(C620,$Z$12,$D$1,$D$1)</f>
        <v>94</v>
      </c>
      <c r="AA620" s="107">
        <f t="shared" si="300"/>
        <v>0.5</v>
      </c>
      <c r="AB620" s="117">
        <f t="shared" si="301"/>
        <v>0.53191489361702127</v>
      </c>
      <c r="AC620" s="109">
        <v>0</v>
      </c>
      <c r="AD620" s="110">
        <f>IF(D620 = D903,1,_xll.BDP(K620,$AD$12)*L620)</f>
        <v>0.85989000000000004</v>
      </c>
      <c r="AE620" s="259">
        <f>AA620*AC620*T620/AD620 / AF903</f>
        <v>0</v>
      </c>
      <c r="AF620" s="68"/>
      <c r="AG620" s="64"/>
      <c r="AH620" s="56"/>
    </row>
    <row r="621" spans="2:34" x14ac:dyDescent="0.2">
      <c r="B621">
        <v>3747</v>
      </c>
      <c r="C621" t="s">
        <v>1004</v>
      </c>
      <c r="D621" t="str">
        <f>_xll.BDP(C621,$D$12)</f>
        <v>GBp</v>
      </c>
      <c r="E621" t="s">
        <v>1087</v>
      </c>
      <c r="F621" s="99">
        <f>_xll.BDP(C621,$F$12)</f>
        <v>235</v>
      </c>
      <c r="G621" s="99">
        <f>_xll.BDP(C621,$G$12)</f>
        <v>233.4</v>
      </c>
      <c r="H621" s="100">
        <f t="shared" si="291"/>
        <v>-1.5999999999999943</v>
      </c>
      <c r="I621" s="101">
        <f t="shared" si="292"/>
        <v>-0.68085106382978478</v>
      </c>
      <c r="J621" s="102">
        <v>0</v>
      </c>
      <c r="K621" t="str">
        <f>CONCATENATE(D903,D621, " Curncy")</f>
        <v>EURGBp Curncy</v>
      </c>
      <c r="L621">
        <f>IF(D621 = D903,1,_xll.BDP(K621,$L$12))</f>
        <v>1</v>
      </c>
      <c r="M621" s="247">
        <f>IF(D621 = D903,1,_xll.BDP(K621,$M$12)*L621)</f>
        <v>0.86451999999999996</v>
      </c>
      <c r="N621" s="104">
        <f t="shared" si="293"/>
        <v>0</v>
      </c>
      <c r="O621" s="253">
        <f>N621 / Y903</f>
        <v>0</v>
      </c>
      <c r="P621" s="140">
        <f t="shared" si="294"/>
        <v>0</v>
      </c>
      <c r="Q621" s="255">
        <f>P621 / Y903*100</f>
        <v>0</v>
      </c>
      <c r="R621" s="106">
        <f t="shared" si="295"/>
        <v>0</v>
      </c>
      <c r="S621" s="255">
        <f t="shared" si="296"/>
        <v>0</v>
      </c>
      <c r="T621">
        <f t="shared" si="297"/>
        <v>0.01</v>
      </c>
      <c r="U621">
        <v>0</v>
      </c>
      <c r="V621">
        <v>1</v>
      </c>
      <c r="W621" s="105">
        <f t="shared" si="298"/>
        <v>0</v>
      </c>
      <c r="X621" s="105">
        <f t="shared" si="299"/>
        <v>0</v>
      </c>
      <c r="Y621" s="65"/>
      <c r="Z621" s="107">
        <f>_xll.BDH(C621,$Z$12,$D$1,$D$1)</f>
        <v>237.6</v>
      </c>
      <c r="AA621" s="107">
        <f t="shared" si="300"/>
        <v>-2.5999999999999943</v>
      </c>
      <c r="AB621" s="117">
        <f t="shared" si="301"/>
        <v>-1.0942760942760918</v>
      </c>
      <c r="AC621" s="109">
        <v>0</v>
      </c>
      <c r="AD621" s="110">
        <f>IF(D621 = D903,1,_xll.BDP(K621,$AD$12)*L621)</f>
        <v>0.85989000000000004</v>
      </c>
      <c r="AE621" s="259">
        <f>AA621*AC621*T621/AD621 / AF903</f>
        <v>0</v>
      </c>
      <c r="AF621" s="68"/>
      <c r="AG621" s="64"/>
      <c r="AH621" s="56"/>
    </row>
    <row r="622" spans="2:34" ht="12" customHeight="1" x14ac:dyDescent="0.2">
      <c r="B622">
        <v>7244</v>
      </c>
      <c r="C622" t="s">
        <v>992</v>
      </c>
      <c r="D622" t="str">
        <f>_xll.BDP(C622,$D$12)</f>
        <v>GBp</v>
      </c>
      <c r="E622" t="s">
        <v>1075</v>
      </c>
      <c r="F622" s="99">
        <f>_xll.BDP(C622,$F$12)</f>
        <v>812.6</v>
      </c>
      <c r="G622" s="99">
        <f>_xll.BDP(C622,$G$12)</f>
        <v>816.4</v>
      </c>
      <c r="H622" s="100">
        <f t="shared" si="291"/>
        <v>3.7999999999999545</v>
      </c>
      <c r="I622" s="101">
        <f t="shared" si="292"/>
        <v>0.4676347526458226</v>
      </c>
      <c r="J622" s="102">
        <v>0</v>
      </c>
      <c r="K622" t="str">
        <f>CONCATENATE(D903,D622, " Curncy")</f>
        <v>EURGBp Curncy</v>
      </c>
      <c r="L622">
        <f>IF(D622 = D903,1,_xll.BDP(K622,$L$12))</f>
        <v>1</v>
      </c>
      <c r="M622" s="247">
        <f>IF(D622 = D903,1,_xll.BDP(K622,$M$12)*L622)</f>
        <v>0.86451999999999996</v>
      </c>
      <c r="N622" s="104">
        <f t="shared" si="293"/>
        <v>0</v>
      </c>
      <c r="O622" s="253">
        <f>N622 / Y903</f>
        <v>0</v>
      </c>
      <c r="P622" s="140">
        <f t="shared" si="294"/>
        <v>0</v>
      </c>
      <c r="Q622" s="255">
        <f>P622 / Y903*100</f>
        <v>0</v>
      </c>
      <c r="R622" s="106">
        <f t="shared" si="295"/>
        <v>0</v>
      </c>
      <c r="S622" s="255">
        <f t="shared" si="296"/>
        <v>0</v>
      </c>
      <c r="T622">
        <f t="shared" si="297"/>
        <v>0.01</v>
      </c>
      <c r="U622">
        <v>0</v>
      </c>
      <c r="V622">
        <v>1</v>
      </c>
      <c r="W622" s="105">
        <f t="shared" si="298"/>
        <v>0</v>
      </c>
      <c r="X622" s="105">
        <f t="shared" si="299"/>
        <v>0</v>
      </c>
      <c r="Y622" s="65"/>
      <c r="Z622" s="107">
        <f>_xll.BDH(C622,$Z$12,$D$1,$D$1)</f>
        <v>813.4</v>
      </c>
      <c r="AA622" s="107">
        <f t="shared" si="300"/>
        <v>-0.79999999999995453</v>
      </c>
      <c r="AB622" s="117">
        <f t="shared" si="301"/>
        <v>-9.835259404966247E-2</v>
      </c>
      <c r="AC622" s="109">
        <v>0</v>
      </c>
      <c r="AD622" s="110">
        <f>IF(D622 = D903,1,_xll.BDP(K622,$AD$12)*L622)</f>
        <v>0.85989000000000004</v>
      </c>
      <c r="AE622" s="259">
        <f>AA622*AC622*T622/AD622 / AF903</f>
        <v>0</v>
      </c>
      <c r="AF622" s="68"/>
      <c r="AG622" s="64"/>
      <c r="AH622" s="56"/>
    </row>
    <row r="623" spans="2:34" x14ac:dyDescent="0.2">
      <c r="B623">
        <v>3426</v>
      </c>
      <c r="C623" t="s">
        <v>1008</v>
      </c>
      <c r="D623" t="str">
        <f>_xll.BDP(C623,$D$12)</f>
        <v>GBp</v>
      </c>
      <c r="E623" t="s">
        <v>1091</v>
      </c>
      <c r="F623" s="99">
        <f>_xll.BDP(C623,$F$12)</f>
        <v>1813</v>
      </c>
      <c r="G623" s="99">
        <f>_xll.BDP(C623,$G$12)</f>
        <v>1806.5</v>
      </c>
      <c r="H623" s="100">
        <f t="shared" si="291"/>
        <v>-6.5</v>
      </c>
      <c r="I623" s="101">
        <f t="shared" si="292"/>
        <v>-0.35852178709321564</v>
      </c>
      <c r="J623" s="102">
        <v>0</v>
      </c>
      <c r="K623" t="str">
        <f>CONCATENATE(D903,D623, " Curncy")</f>
        <v>EURGBp Curncy</v>
      </c>
      <c r="L623">
        <f>IF(D623 = D903,1,_xll.BDP(K623,$L$12))</f>
        <v>1</v>
      </c>
      <c r="M623" s="247">
        <f>IF(D623 = D903,1,_xll.BDP(K623,$M$12)*L623)</f>
        <v>0.86451999999999996</v>
      </c>
      <c r="N623" s="104">
        <f t="shared" si="293"/>
        <v>0</v>
      </c>
      <c r="O623" s="253">
        <f>N623 / Y903</f>
        <v>0</v>
      </c>
      <c r="P623" s="140">
        <f t="shared" si="294"/>
        <v>0</v>
      </c>
      <c r="Q623" s="255">
        <f>P623 / Y903*100</f>
        <v>0</v>
      </c>
      <c r="R623" s="106">
        <f t="shared" si="295"/>
        <v>0</v>
      </c>
      <c r="S623" s="255">
        <f t="shared" si="296"/>
        <v>0</v>
      </c>
      <c r="T623">
        <f t="shared" si="297"/>
        <v>0.01</v>
      </c>
      <c r="U623">
        <v>0</v>
      </c>
      <c r="V623">
        <v>1</v>
      </c>
      <c r="W623" s="105">
        <f t="shared" si="298"/>
        <v>0</v>
      </c>
      <c r="X623" s="105">
        <f t="shared" si="299"/>
        <v>0</v>
      </c>
      <c r="Y623" s="65"/>
      <c r="Z623" s="107">
        <f>_xll.BDH(C623,$Z$12,$D$1,$D$1)</f>
        <v>1809</v>
      </c>
      <c r="AA623" s="107">
        <f t="shared" si="300"/>
        <v>4</v>
      </c>
      <c r="AB623" s="117">
        <f t="shared" si="301"/>
        <v>0.22111663902708678</v>
      </c>
      <c r="AC623" s="109">
        <v>0</v>
      </c>
      <c r="AD623" s="110">
        <f>IF(D623 = D903,1,_xll.BDP(K623,$AD$12)*L623)</f>
        <v>0.85989000000000004</v>
      </c>
      <c r="AE623" s="259">
        <f>AA623*AC623*T623/AD623 / AF903</f>
        <v>0</v>
      </c>
      <c r="AF623" s="68"/>
      <c r="AG623" s="64"/>
      <c r="AH623" s="56"/>
    </row>
    <row r="624" spans="2:34" x14ac:dyDescent="0.2">
      <c r="B624">
        <v>32675</v>
      </c>
      <c r="C624" t="s">
        <v>1629</v>
      </c>
      <c r="D624" t="str">
        <f>_xll.BDP(C624,$D$12)</f>
        <v>GBp</v>
      </c>
      <c r="E624" t="s">
        <v>1630</v>
      </c>
      <c r="F624" s="99">
        <f>_xll.BDP(C624,$F$12)</f>
        <v>1374</v>
      </c>
      <c r="G624" s="99">
        <f>_xll.BDP(C624,$G$12)</f>
        <v>1456</v>
      </c>
      <c r="H624" s="100">
        <f t="shared" si="291"/>
        <v>82</v>
      </c>
      <c r="I624" s="101">
        <f t="shared" si="292"/>
        <v>5.9679767103347885</v>
      </c>
      <c r="J624" s="102">
        <v>29997</v>
      </c>
      <c r="K624" t="str">
        <f>CONCATENATE(D903,D624, " Curncy")</f>
        <v>EURGBp Curncy</v>
      </c>
      <c r="L624">
        <f>IF(D624 = D903,1,_xll.BDP(K624,$L$12))</f>
        <v>1</v>
      </c>
      <c r="M624" s="247">
        <f>IF(D624 = D903,1,_xll.BDP(K624,$M$12)*L624)</f>
        <v>0.86451999999999996</v>
      </c>
      <c r="N624" s="104">
        <f t="shared" si="293"/>
        <v>28452.250960070331</v>
      </c>
      <c r="O624" s="253">
        <f>N624 / Y903</f>
        <v>8.7586934889382311E-5</v>
      </c>
      <c r="P624" s="140">
        <f t="shared" si="294"/>
        <v>505200.94387637073</v>
      </c>
      <c r="Q624" s="255">
        <f>P624 / Y903*100</f>
        <v>0.15552021609626906</v>
      </c>
      <c r="R624" s="106">
        <f t="shared" si="295"/>
        <v>0</v>
      </c>
      <c r="S624" s="255">
        <f t="shared" si="296"/>
        <v>0.15552021609626906</v>
      </c>
      <c r="T624">
        <f t="shared" si="297"/>
        <v>0.01</v>
      </c>
      <c r="U624">
        <v>0</v>
      </c>
      <c r="V624">
        <v>1</v>
      </c>
      <c r="W624" s="105">
        <f t="shared" si="298"/>
        <v>0</v>
      </c>
      <c r="X624" s="105">
        <f t="shared" si="299"/>
        <v>8.7586934889382311E-5</v>
      </c>
      <c r="Y624" s="141"/>
      <c r="Z624" s="107">
        <f>_xll.BDH(C624,$Z$12,$D$1,$D$1)</f>
        <v>1336</v>
      </c>
      <c r="AA624" s="107">
        <f t="shared" si="300"/>
        <v>38</v>
      </c>
      <c r="AB624" s="117">
        <f t="shared" si="301"/>
        <v>2.8443113772455089</v>
      </c>
      <c r="AC624" s="109">
        <v>29997</v>
      </c>
      <c r="AD624" s="110">
        <f>IF(D624 = D903,1,_xll.BDP(K624,$AD$12)*L624)</f>
        <v>0.85989000000000004</v>
      </c>
      <c r="AE624" s="259">
        <f>AA624*AC624*T624/AD624 / AF903</f>
        <v>4.0210373045783388E-5</v>
      </c>
      <c r="AF624" s="142"/>
      <c r="AG624" s="64"/>
      <c r="AH624" s="56"/>
    </row>
    <row r="625" spans="1:34" x14ac:dyDescent="0.2">
      <c r="B625">
        <v>6418</v>
      </c>
      <c r="C625" t="s">
        <v>1556</v>
      </c>
      <c r="D625" t="str">
        <f>_xll.BDP(C625,$D$12)</f>
        <v>GBp</v>
      </c>
      <c r="E625" t="s">
        <v>1595</v>
      </c>
      <c r="F625" s="99">
        <f>_xll.BDP(C625,$F$12)</f>
        <v>175.9</v>
      </c>
      <c r="G625" s="99">
        <f>_xll.BDP(C625,$G$12)</f>
        <v>177.3</v>
      </c>
      <c r="H625" s="100">
        <f t="shared" si="291"/>
        <v>1.4000000000000057</v>
      </c>
      <c r="I625" s="101">
        <f t="shared" si="292"/>
        <v>0.79590676520750747</v>
      </c>
      <c r="J625" s="102">
        <v>0</v>
      </c>
      <c r="K625" t="str">
        <f>CONCATENATE(D903,D625, " Curncy")</f>
        <v>EURGBp Curncy</v>
      </c>
      <c r="L625">
        <f>IF(D625 = D903,1,_xll.BDP(K625,$L$12))</f>
        <v>1</v>
      </c>
      <c r="M625" s="247">
        <f>IF(D625 = D903,1,_xll.BDP(K625,$M$12)*L625)</f>
        <v>0.86451999999999996</v>
      </c>
      <c r="N625" s="104">
        <f t="shared" si="293"/>
        <v>0</v>
      </c>
      <c r="O625" s="253">
        <f>N625 / Y903</f>
        <v>0</v>
      </c>
      <c r="P625" s="140">
        <f t="shared" si="294"/>
        <v>0</v>
      </c>
      <c r="Q625" s="255">
        <f>P625 / Y903*100</f>
        <v>0</v>
      </c>
      <c r="R625" s="106">
        <f t="shared" si="295"/>
        <v>0</v>
      </c>
      <c r="S625" s="255">
        <f t="shared" si="296"/>
        <v>0</v>
      </c>
      <c r="T625">
        <f t="shared" si="297"/>
        <v>0.01</v>
      </c>
      <c r="U625">
        <v>0</v>
      </c>
      <c r="V625">
        <v>1</v>
      </c>
      <c r="W625" s="105">
        <f t="shared" si="298"/>
        <v>0</v>
      </c>
      <c r="X625" s="105">
        <f t="shared" si="299"/>
        <v>0</v>
      </c>
      <c r="Y625" s="141"/>
      <c r="Z625" s="107">
        <f>_xll.BDH(C625,$Z$12,$D$1,$D$1)</f>
        <v>177.1</v>
      </c>
      <c r="AA625" s="107">
        <f t="shared" si="300"/>
        <v>-1.1999999999999886</v>
      </c>
      <c r="AB625" s="117">
        <f t="shared" si="301"/>
        <v>-0.67758328627893205</v>
      </c>
      <c r="AC625" s="109">
        <v>0</v>
      </c>
      <c r="AD625" s="110">
        <f>IF(D625 = D903,1,_xll.BDP(K625,$AD$12)*L625)</f>
        <v>0.85989000000000004</v>
      </c>
      <c r="AE625" s="259">
        <f>AA625*AC625*T625/AD625 / AF903</f>
        <v>0</v>
      </c>
      <c r="AF625" s="142"/>
      <c r="AG625" s="64"/>
      <c r="AH625" s="56"/>
    </row>
    <row r="626" spans="1:34" x14ac:dyDescent="0.2">
      <c r="B626">
        <v>3542</v>
      </c>
      <c r="C626" t="s">
        <v>64</v>
      </c>
      <c r="D626" t="str">
        <f>_xll.BDP(C626,$D$12)</f>
        <v>GBp</v>
      </c>
      <c r="E626" t="s">
        <v>368</v>
      </c>
      <c r="F626" s="99">
        <f>_xll.BDP(C626,$F$12)</f>
        <v>984.4</v>
      </c>
      <c r="G626" s="99">
        <f>_xll.BDP(C626,$G$12)</f>
        <v>947.8</v>
      </c>
      <c r="H626" s="100">
        <f t="shared" si="291"/>
        <v>-36.600000000000023</v>
      </c>
      <c r="I626" s="101">
        <f t="shared" si="292"/>
        <v>-3.7180008126777757</v>
      </c>
      <c r="J626" s="102">
        <v>0</v>
      </c>
      <c r="K626" t="str">
        <f>CONCATENATE(D903,D626, " Curncy")</f>
        <v>EURGBp Curncy</v>
      </c>
      <c r="L626">
        <f>IF(D626 = D903,1,_xll.BDP(K626,$L$12))</f>
        <v>1</v>
      </c>
      <c r="M626" s="247">
        <f>IF(D626 = D903,1,_xll.BDP(K626,$M$12)*L626)</f>
        <v>0.86451999999999996</v>
      </c>
      <c r="N626" s="104">
        <f t="shared" si="293"/>
        <v>0</v>
      </c>
      <c r="O626" s="253">
        <f>N626 / Y903</f>
        <v>0</v>
      </c>
      <c r="P626" s="140">
        <f t="shared" si="294"/>
        <v>0</v>
      </c>
      <c r="Q626" s="255">
        <f>P626 / Y903*100</f>
        <v>0</v>
      </c>
      <c r="R626" s="106">
        <f t="shared" si="295"/>
        <v>0</v>
      </c>
      <c r="S626" s="255">
        <f t="shared" si="296"/>
        <v>0</v>
      </c>
      <c r="T626">
        <f t="shared" si="297"/>
        <v>0.01</v>
      </c>
      <c r="U626">
        <v>0</v>
      </c>
      <c r="V626">
        <v>1</v>
      </c>
      <c r="W626" s="105">
        <f t="shared" si="298"/>
        <v>0</v>
      </c>
      <c r="X626" s="105">
        <f t="shared" si="299"/>
        <v>0</v>
      </c>
      <c r="Y626" s="65"/>
      <c r="Z626" s="107">
        <f>_xll.BDH(C626,$Z$12,$D$1,$D$1)</f>
        <v>984.6</v>
      </c>
      <c r="AA626" s="107">
        <f t="shared" si="300"/>
        <v>-0.20000000000004547</v>
      </c>
      <c r="AB626" s="117">
        <f t="shared" si="301"/>
        <v>-2.0312817387776304E-2</v>
      </c>
      <c r="AC626" s="109">
        <v>0</v>
      </c>
      <c r="AD626" s="110">
        <f>IF(D626 = D903,1,_xll.BDP(K626,$AD$12)*L626)</f>
        <v>0.85989000000000004</v>
      </c>
      <c r="AE626" s="259">
        <f>AA626*AC626*T626/AD626 / AF903</f>
        <v>0</v>
      </c>
      <c r="AF626" s="68"/>
      <c r="AG626" s="64"/>
      <c r="AH626" s="56"/>
    </row>
    <row r="627" spans="1:34" x14ac:dyDescent="0.2">
      <c r="B627">
        <v>6356</v>
      </c>
      <c r="C627" t="s">
        <v>1186</v>
      </c>
      <c r="D627" t="str">
        <f>_xll.BDP(C627,$D$12)</f>
        <v>GBp</v>
      </c>
      <c r="E627" t="s">
        <v>1293</v>
      </c>
      <c r="F627" s="99">
        <f>_xll.BDP(C627,$F$12)</f>
        <v>120.7</v>
      </c>
      <c r="G627" s="99">
        <f>_xll.BDP(C627,$G$12)</f>
        <v>120.2</v>
      </c>
      <c r="H627" s="100">
        <f t="shared" si="291"/>
        <v>-0.5</v>
      </c>
      <c r="I627" s="101">
        <f t="shared" si="292"/>
        <v>-0.41425020712510358</v>
      </c>
      <c r="J627" s="102">
        <v>0</v>
      </c>
      <c r="K627" t="str">
        <f>CONCATENATE(D903,D627, " Curncy")</f>
        <v>EURGBp Curncy</v>
      </c>
      <c r="L627">
        <f>IF(D627 = D903,1,_xll.BDP(K627,$L$12))</f>
        <v>1</v>
      </c>
      <c r="M627" s="247">
        <f>IF(D627 = D903,1,_xll.BDP(K627,$M$12)*L627)</f>
        <v>0.86451999999999996</v>
      </c>
      <c r="N627" s="104">
        <f t="shared" si="293"/>
        <v>0</v>
      </c>
      <c r="O627" s="253">
        <f>N627 / Y903</f>
        <v>0</v>
      </c>
      <c r="P627" s="140">
        <f t="shared" si="294"/>
        <v>0</v>
      </c>
      <c r="Q627" s="255">
        <f>P627 / Y903*100</f>
        <v>0</v>
      </c>
      <c r="R627" s="106">
        <f t="shared" si="295"/>
        <v>0</v>
      </c>
      <c r="S627" s="255">
        <f t="shared" si="296"/>
        <v>0</v>
      </c>
      <c r="T627">
        <f t="shared" si="297"/>
        <v>0.01</v>
      </c>
      <c r="U627">
        <v>0</v>
      </c>
      <c r="V627">
        <v>1</v>
      </c>
      <c r="W627" s="105">
        <f t="shared" si="298"/>
        <v>0</v>
      </c>
      <c r="X627" s="105">
        <f t="shared" si="299"/>
        <v>0</v>
      </c>
      <c r="Y627" s="65"/>
      <c r="Z627" s="107">
        <f>_xll.BDH(C627,$Z$12,$D$1,$D$1)</f>
        <v>117.8</v>
      </c>
      <c r="AA627" s="107">
        <f t="shared" si="300"/>
        <v>2.9000000000000057</v>
      </c>
      <c r="AB627" s="117">
        <f t="shared" si="301"/>
        <v>2.4617996604414309</v>
      </c>
      <c r="AC627" s="109">
        <v>0</v>
      </c>
      <c r="AD627" s="110">
        <f>IF(D627 = D903,1,_xll.BDP(K627,$AD$12)*L627)</f>
        <v>0.85989000000000004</v>
      </c>
      <c r="AE627" s="259">
        <f>AA627*AC627*T627/AD627 / AF903</f>
        <v>0</v>
      </c>
      <c r="AF627" s="68"/>
      <c r="AG627" s="64"/>
      <c r="AH627" s="56"/>
    </row>
    <row r="628" spans="1:34" x14ac:dyDescent="0.2">
      <c r="B628">
        <v>26475</v>
      </c>
      <c r="D628" t="s">
        <v>1148</v>
      </c>
      <c r="E628" t="s">
        <v>269</v>
      </c>
      <c r="F628" s="99">
        <v>2.75</v>
      </c>
      <c r="G628" s="99">
        <v>2.75</v>
      </c>
      <c r="H628" s="100">
        <f t="shared" si="291"/>
        <v>0</v>
      </c>
      <c r="I628" s="101">
        <f t="shared" si="292"/>
        <v>0</v>
      </c>
      <c r="J628" s="102">
        <v>25513097</v>
      </c>
      <c r="K628" t="str">
        <f>CONCATENATE(D903,D628, " Curncy")</f>
        <v>EURGBp Curncy</v>
      </c>
      <c r="L628">
        <f>IF(D628 = D903,1,_xll.BDP(K628,$L$12))</f>
        <v>1</v>
      </c>
      <c r="M628" s="247">
        <f>IF(D628 = D903,1,_xll.BDP(K628,$M$12)*L628)</f>
        <v>0.86451999999999996</v>
      </c>
      <c r="N628" s="104">
        <f t="shared" si="293"/>
        <v>0</v>
      </c>
      <c r="O628" s="253">
        <f>N628 / Y903</f>
        <v>0</v>
      </c>
      <c r="P628" s="140">
        <f t="shared" si="294"/>
        <v>811560.36586776481</v>
      </c>
      <c r="Q628" s="255">
        <f>P628 / Y903*100</f>
        <v>0.24982938968104579</v>
      </c>
      <c r="R628" s="106">
        <f t="shared" si="295"/>
        <v>0</v>
      </c>
      <c r="S628" s="255">
        <f t="shared" si="296"/>
        <v>0.24982938968104579</v>
      </c>
      <c r="T628">
        <f t="shared" si="297"/>
        <v>0.01</v>
      </c>
      <c r="U628">
        <v>1</v>
      </c>
      <c r="V628">
        <v>1</v>
      </c>
      <c r="W628" s="105">
        <f t="shared" si="298"/>
        <v>0</v>
      </c>
      <c r="X628" s="105">
        <f t="shared" si="299"/>
        <v>0</v>
      </c>
      <c r="Y628" s="65"/>
      <c r="Z628" s="107">
        <v>2.75</v>
      </c>
      <c r="AA628" s="107">
        <f t="shared" si="300"/>
        <v>0</v>
      </c>
      <c r="AB628" s="117">
        <f t="shared" si="301"/>
        <v>0</v>
      </c>
      <c r="AC628" s="109">
        <v>25513097</v>
      </c>
      <c r="AD628" s="110">
        <f>IF(D628 = D903,1,_xll.BDP(K628,$AD$12)*L628)</f>
        <v>0.85989000000000004</v>
      </c>
      <c r="AE628" s="259">
        <f>AA628*AC628*T628/AD628 / AF903</f>
        <v>0</v>
      </c>
      <c r="AF628" s="68"/>
      <c r="AG628" s="64"/>
      <c r="AH628" s="56"/>
    </row>
    <row r="629" spans="1:34" x14ac:dyDescent="0.2">
      <c r="B629">
        <v>3423</v>
      </c>
      <c r="C629" t="s">
        <v>63</v>
      </c>
      <c r="D629" t="str">
        <f>_xll.BDP(C629,$D$12)</f>
        <v>GBp</v>
      </c>
      <c r="E629" t="s">
        <v>369</v>
      </c>
      <c r="F629" s="99">
        <f>_xll.BDP(C629,$F$12)</f>
        <v>45.42</v>
      </c>
      <c r="G629" s="99">
        <f>_xll.BDP(C629,$G$12)</f>
        <v>43.96</v>
      </c>
      <c r="H629" s="100">
        <f t="shared" si="291"/>
        <v>-1.4600000000000009</v>
      </c>
      <c r="I629" s="101">
        <f t="shared" si="292"/>
        <v>-3.2144429766622649</v>
      </c>
      <c r="J629" s="102">
        <v>-4034814</v>
      </c>
      <c r="K629" t="str">
        <f>CONCATENATE(D903,D629, " Curncy")</f>
        <v>EURGBp Curncy</v>
      </c>
      <c r="L629">
        <f>IF(D629 = D903,1,_xll.BDP(K629,$L$12))</f>
        <v>1</v>
      </c>
      <c r="M629" s="247">
        <f>IF(D629 = D903,1,_xll.BDP(K629,$M$12)*L629)</f>
        <v>0.86451999999999996</v>
      </c>
      <c r="N629" s="104">
        <f t="shared" si="293"/>
        <v>68139.874612501779</v>
      </c>
      <c r="O629" s="253">
        <f>N629 / Y903</f>
        <v>2.0976065371529099E-4</v>
      </c>
      <c r="P629" s="140">
        <f t="shared" si="294"/>
        <v>-2051663.6218942304</v>
      </c>
      <c r="Q629" s="255">
        <f>P629 / Y903*100</f>
        <v>-0.63158070803590316</v>
      </c>
      <c r="R629" s="106">
        <f t="shared" si="295"/>
        <v>-0.63158070803590316</v>
      </c>
      <c r="S629" s="255">
        <f t="shared" si="296"/>
        <v>0</v>
      </c>
      <c r="T629">
        <f t="shared" si="297"/>
        <v>0.01</v>
      </c>
      <c r="U629">
        <v>0</v>
      </c>
      <c r="V629">
        <v>1</v>
      </c>
      <c r="W629" s="105">
        <f t="shared" si="298"/>
        <v>2.0976065371529099E-4</v>
      </c>
      <c r="X629" s="105">
        <f t="shared" si="299"/>
        <v>0</v>
      </c>
      <c r="Y629" s="65"/>
      <c r="Z629" s="107">
        <f>_xll.BDH(C629,$Z$12,$D$1,$D$1)</f>
        <v>45.58</v>
      </c>
      <c r="AA629" s="107">
        <f t="shared" si="300"/>
        <v>-0.15999999999999659</v>
      </c>
      <c r="AB629" s="117">
        <f t="shared" si="301"/>
        <v>-0.35103115401491136</v>
      </c>
      <c r="AC629" s="109">
        <v>-4034814</v>
      </c>
      <c r="AD629" s="110">
        <f>IF(D629 = D903,1,_xll.BDP(K629,$AD$12)*L629)</f>
        <v>0.85989000000000004</v>
      </c>
      <c r="AE629" s="259">
        <f>AA629*AC629*T629/AD629 / AF903</f>
        <v>2.2772996753759024E-5</v>
      </c>
      <c r="AF629" s="68"/>
      <c r="AG629" s="64"/>
      <c r="AH629" s="56"/>
    </row>
    <row r="630" spans="1:34" ht="12" customHeight="1" x14ac:dyDescent="0.2">
      <c r="B630">
        <v>3437</v>
      </c>
      <c r="C630" t="s">
        <v>1005</v>
      </c>
      <c r="D630" t="str">
        <f>_xll.BDP(C630,$D$12)</f>
        <v>GBp</v>
      </c>
      <c r="E630" t="s">
        <v>1088</v>
      </c>
      <c r="F630" s="99">
        <f>_xll.BDP(C630,$F$12)</f>
        <v>4113.5</v>
      </c>
      <c r="G630" s="99">
        <f>_xll.BDP(C630,$G$12)</f>
        <v>4151.5</v>
      </c>
      <c r="H630" s="100">
        <f t="shared" si="291"/>
        <v>38</v>
      </c>
      <c r="I630" s="101">
        <f t="shared" si="292"/>
        <v>0.92378752886836024</v>
      </c>
      <c r="J630" s="102">
        <v>0</v>
      </c>
      <c r="K630" t="str">
        <f>CONCATENATE(D903,D630, " Curncy")</f>
        <v>EURGBp Curncy</v>
      </c>
      <c r="L630">
        <f>IF(D630 = D903,1,_xll.BDP(K630,$L$12))</f>
        <v>1</v>
      </c>
      <c r="M630" s="247">
        <f>IF(D630 = D903,1,_xll.BDP(K630,$M$12)*L630)</f>
        <v>0.86451999999999996</v>
      </c>
      <c r="N630" s="104">
        <f t="shared" si="293"/>
        <v>0</v>
      </c>
      <c r="O630" s="253">
        <f>N630 / Y903</f>
        <v>0</v>
      </c>
      <c r="P630" s="140">
        <f t="shared" si="294"/>
        <v>0</v>
      </c>
      <c r="Q630" s="255">
        <f>P630 / Y903*100</f>
        <v>0</v>
      </c>
      <c r="R630" s="106">
        <f t="shared" si="295"/>
        <v>0</v>
      </c>
      <c r="S630" s="255">
        <f t="shared" si="296"/>
        <v>0</v>
      </c>
      <c r="T630">
        <f t="shared" si="297"/>
        <v>0.01</v>
      </c>
      <c r="U630">
        <v>0</v>
      </c>
      <c r="V630">
        <v>1</v>
      </c>
      <c r="W630" s="105">
        <f t="shared" si="298"/>
        <v>0</v>
      </c>
      <c r="X630" s="105">
        <f t="shared" si="299"/>
        <v>0</v>
      </c>
      <c r="Y630" s="65"/>
      <c r="Z630" s="107">
        <f>_xll.BDH(C630,$Z$12,$D$1,$D$1)</f>
        <v>4120</v>
      </c>
      <c r="AA630" s="107">
        <f t="shared" si="300"/>
        <v>-6.5</v>
      </c>
      <c r="AB630" s="117">
        <f t="shared" si="301"/>
        <v>-0.15776699029126212</v>
      </c>
      <c r="AC630" s="109">
        <v>0</v>
      </c>
      <c r="AD630" s="110">
        <f>IF(D630 = D903,1,_xll.BDP(K630,$AD$12)*L630)</f>
        <v>0.85989000000000004</v>
      </c>
      <c r="AE630" s="259">
        <f>AA630*AC630*T630/AD630 / AF903</f>
        <v>0</v>
      </c>
      <c r="AF630" s="68"/>
      <c r="AG630" s="64"/>
      <c r="AH630" s="56"/>
    </row>
    <row r="631" spans="1:34" x14ac:dyDescent="0.2">
      <c r="B631">
        <v>6520</v>
      </c>
      <c r="C631" t="s">
        <v>1006</v>
      </c>
      <c r="D631" t="str">
        <f>_xll.BDP(C631,$D$12)</f>
        <v>GBp</v>
      </c>
      <c r="E631" t="s">
        <v>1089</v>
      </c>
      <c r="F631" s="99">
        <f>_xll.BDP(C631,$F$12)</f>
        <v>1064.5</v>
      </c>
      <c r="G631" s="99">
        <f>_xll.BDP(C631,$G$12)</f>
        <v>1054</v>
      </c>
      <c r="H631" s="100">
        <f t="shared" si="291"/>
        <v>-10.5</v>
      </c>
      <c r="I631" s="101">
        <f t="shared" si="292"/>
        <v>-0.98637858149365898</v>
      </c>
      <c r="J631" s="102">
        <v>0</v>
      </c>
      <c r="K631" t="str">
        <f>CONCATENATE(D903,D631, " Curncy")</f>
        <v>EURGBp Curncy</v>
      </c>
      <c r="L631">
        <f>IF(D631 = D903,1,_xll.BDP(K631,$L$12))</f>
        <v>1</v>
      </c>
      <c r="M631" s="247">
        <f>IF(D631 = D903,1,_xll.BDP(K631,$M$12)*L631)</f>
        <v>0.86451999999999996</v>
      </c>
      <c r="N631" s="104">
        <f t="shared" si="293"/>
        <v>0</v>
      </c>
      <c r="O631" s="253">
        <f>N631 / Y903</f>
        <v>0</v>
      </c>
      <c r="P631" s="140">
        <f t="shared" si="294"/>
        <v>0</v>
      </c>
      <c r="Q631" s="255">
        <f>P631 / Y903*100</f>
        <v>0</v>
      </c>
      <c r="R631" s="106">
        <f t="shared" si="295"/>
        <v>0</v>
      </c>
      <c r="S631" s="255">
        <f t="shared" si="296"/>
        <v>0</v>
      </c>
      <c r="T631">
        <f t="shared" si="297"/>
        <v>0.01</v>
      </c>
      <c r="U631">
        <v>0</v>
      </c>
      <c r="V631">
        <v>1</v>
      </c>
      <c r="W631" s="105">
        <f t="shared" si="298"/>
        <v>0</v>
      </c>
      <c r="X631" s="105">
        <f t="shared" si="299"/>
        <v>0</v>
      </c>
      <c r="Y631" s="65"/>
      <c r="Z631" s="107">
        <f>_xll.BDH(C631,$Z$12,$D$1,$D$1)</f>
        <v>1086</v>
      </c>
      <c r="AA631" s="107">
        <f t="shared" si="300"/>
        <v>-21.5</v>
      </c>
      <c r="AB631" s="117">
        <f t="shared" si="301"/>
        <v>-1.979742173112339</v>
      </c>
      <c r="AC631" s="109">
        <v>0</v>
      </c>
      <c r="AD631" s="110">
        <f>IF(D631 = D903,1,_xll.BDP(K631,$AD$12)*L631)</f>
        <v>0.85989000000000004</v>
      </c>
      <c r="AE631" s="259">
        <f>AA631*AC631*T631/AD631 / AF903</f>
        <v>0</v>
      </c>
      <c r="AF631" s="68"/>
      <c r="AG631" s="64"/>
      <c r="AH631" s="56"/>
    </row>
    <row r="632" spans="1:34" x14ac:dyDescent="0.2">
      <c r="B632">
        <v>23560</v>
      </c>
      <c r="C632" t="s">
        <v>1007</v>
      </c>
      <c r="D632" t="str">
        <f>_xll.BDP(C632,$D$12)</f>
        <v>GBp</v>
      </c>
      <c r="E632" t="s">
        <v>1090</v>
      </c>
      <c r="F632" s="99">
        <f>_xll.BDP(C632,$F$12)</f>
        <v>1818</v>
      </c>
      <c r="G632" s="99">
        <f>_xll.BDP(C632,$G$12)</f>
        <v>1799</v>
      </c>
      <c r="H632" s="100">
        <f t="shared" si="291"/>
        <v>-19</v>
      </c>
      <c r="I632" s="101">
        <f t="shared" si="292"/>
        <v>-1.0451045104510452</v>
      </c>
      <c r="J632" s="102">
        <v>0</v>
      </c>
      <c r="K632" t="str">
        <f>CONCATENATE(D903,D632, " Curncy")</f>
        <v>EURGBp Curncy</v>
      </c>
      <c r="L632">
        <f>IF(D632 = D903,1,_xll.BDP(K632,$L$12))</f>
        <v>1</v>
      </c>
      <c r="M632" s="247">
        <f>IF(D632 = D903,1,_xll.BDP(K632,$M$12)*L632)</f>
        <v>0.86451999999999996</v>
      </c>
      <c r="N632" s="104">
        <f t="shared" si="293"/>
        <v>0</v>
      </c>
      <c r="O632" s="253">
        <f>N632 / Y903</f>
        <v>0</v>
      </c>
      <c r="P632" s="140">
        <f t="shared" si="294"/>
        <v>0</v>
      </c>
      <c r="Q632" s="255">
        <f>P632 / Y903*100</f>
        <v>0</v>
      </c>
      <c r="R632" s="106">
        <f t="shared" si="295"/>
        <v>0</v>
      </c>
      <c r="S632" s="255">
        <f t="shared" si="296"/>
        <v>0</v>
      </c>
      <c r="T632">
        <f t="shared" si="297"/>
        <v>0.01</v>
      </c>
      <c r="U632">
        <v>0</v>
      </c>
      <c r="V632">
        <v>1</v>
      </c>
      <c r="W632" s="105">
        <f t="shared" si="298"/>
        <v>0</v>
      </c>
      <c r="X632" s="105">
        <f t="shared" si="299"/>
        <v>0</v>
      </c>
      <c r="Y632" s="65"/>
      <c r="Z632" s="107">
        <f>_xll.BDH(C632,$Z$12,$D$1,$D$1)</f>
        <v>1829</v>
      </c>
      <c r="AA632" s="107">
        <f t="shared" si="300"/>
        <v>-11</v>
      </c>
      <c r="AB632" s="117">
        <f t="shared" si="301"/>
        <v>-0.6014215418261345</v>
      </c>
      <c r="AC632" s="109">
        <v>0</v>
      </c>
      <c r="AD632" s="110">
        <f>IF(D632 = D903,1,_xll.BDP(K632,$AD$12)*L632)</f>
        <v>0.85989000000000004</v>
      </c>
      <c r="AE632" s="259">
        <f>AA632*AC632*T632/AD632 / AF903</f>
        <v>0</v>
      </c>
      <c r="AF632" s="68"/>
      <c r="AG632" s="64"/>
      <c r="AH632" s="56"/>
    </row>
    <row r="633" spans="1:34" x14ac:dyDescent="0.2">
      <c r="A633" s="1"/>
      <c r="B633">
        <v>3419</v>
      </c>
      <c r="C633" t="s">
        <v>3</v>
      </c>
      <c r="D633" t="str">
        <f>_xll.BDP(C633,$D$12)</f>
        <v>GBp</v>
      </c>
      <c r="E633" t="s">
        <v>370</v>
      </c>
      <c r="F633" s="99">
        <f>_xll.BDP(C633,$F$12)</f>
        <v>93.06</v>
      </c>
      <c r="G633" s="99">
        <f>_xll.BDP(C633,$G$12)</f>
        <v>92.96</v>
      </c>
      <c r="H633" s="100">
        <f t="shared" si="291"/>
        <v>-0.10000000000000853</v>
      </c>
      <c r="I633" s="101">
        <f t="shared" si="292"/>
        <v>-0.10745755426607408</v>
      </c>
      <c r="J633" s="102">
        <v>0</v>
      </c>
      <c r="K633" t="str">
        <f>CONCATENATE(D903,D633, " Curncy")</f>
        <v>EURGBp Curncy</v>
      </c>
      <c r="L633">
        <f>IF(D633 = D903,1,_xll.BDP(K633,$L$12))</f>
        <v>1</v>
      </c>
      <c r="M633" s="247">
        <f>IF(D633 = D903,1,_xll.BDP(K633,$M$12)*L633)</f>
        <v>0.86451999999999996</v>
      </c>
      <c r="N633" s="104">
        <f t="shared" si="293"/>
        <v>0</v>
      </c>
      <c r="O633" s="253">
        <f>N633 / Y903</f>
        <v>0</v>
      </c>
      <c r="P633" s="140">
        <f t="shared" si="294"/>
        <v>0</v>
      </c>
      <c r="Q633" s="255">
        <f>P633 / Y903*100</f>
        <v>0</v>
      </c>
      <c r="R633" s="106">
        <f t="shared" si="295"/>
        <v>0</v>
      </c>
      <c r="S633" s="255">
        <f t="shared" si="296"/>
        <v>0</v>
      </c>
      <c r="T633">
        <f t="shared" si="297"/>
        <v>0.01</v>
      </c>
      <c r="U633">
        <v>0</v>
      </c>
      <c r="V633">
        <v>1</v>
      </c>
      <c r="W633" s="105">
        <f t="shared" si="298"/>
        <v>0</v>
      </c>
      <c r="X633" s="105">
        <f t="shared" si="299"/>
        <v>0</v>
      </c>
      <c r="Y633" s="65"/>
      <c r="Z633" s="107">
        <f>_xll.BDH(C633,$Z$12,$D$1,$D$1)</f>
        <v>92.67</v>
      </c>
      <c r="AA633" s="107">
        <f t="shared" si="300"/>
        <v>0.39000000000000057</v>
      </c>
      <c r="AB633" s="117">
        <f t="shared" si="301"/>
        <v>0.42084817092910393</v>
      </c>
      <c r="AC633" s="109">
        <v>0</v>
      </c>
      <c r="AD633" s="110">
        <f>IF(D633 = D903,1,_xll.BDP(K633,$AD$12)*L633)</f>
        <v>0.85989000000000004</v>
      </c>
      <c r="AE633" s="259">
        <f>AA633*AC633*T633/AD633 / AF903</f>
        <v>0</v>
      </c>
      <c r="AF633" s="68"/>
      <c r="AG633" s="64"/>
      <c r="AH633" s="56"/>
    </row>
    <row r="634" spans="1:34" x14ac:dyDescent="0.2">
      <c r="B634">
        <v>29624</v>
      </c>
      <c r="C634" t="s">
        <v>1410</v>
      </c>
      <c r="D634" t="str">
        <f>_xll.BDP(C634,$D$12)</f>
        <v>GBp</v>
      </c>
      <c r="E634" t="s">
        <v>1411</v>
      </c>
      <c r="F634" s="99">
        <f>_xll.BDP(C634,$F$12)</f>
        <v>295</v>
      </c>
      <c r="G634" s="99">
        <f>_xll.BDP(C634,$G$12)</f>
        <v>283.5</v>
      </c>
      <c r="H634" s="100">
        <f t="shared" si="291"/>
        <v>-11.5</v>
      </c>
      <c r="I634" s="101">
        <f t="shared" si="292"/>
        <v>-3.898305084745763</v>
      </c>
      <c r="J634" s="102">
        <v>1368410</v>
      </c>
      <c r="K634" t="str">
        <f>CONCATENATE(D903,D634, " Curncy")</f>
        <v>EURGBp Curncy</v>
      </c>
      <c r="L634">
        <f>IF(D634 = D903,1,_xll.BDP(K634,$L$12))</f>
        <v>1</v>
      </c>
      <c r="M634" s="247">
        <f>IF(D634 = D903,1,_xll.BDP(K634,$M$12)*L634)</f>
        <v>0.86451999999999996</v>
      </c>
      <c r="N634" s="104">
        <f t="shared" si="293"/>
        <v>-182028.35099245823</v>
      </c>
      <c r="O634" s="253">
        <f>N634 / Y903</f>
        <v>-5.603530402136823E-4</v>
      </c>
      <c r="P634" s="140">
        <f t="shared" si="294"/>
        <v>4487394.5657706009</v>
      </c>
      <c r="Q634" s="255">
        <f>P634 / Y903*100</f>
        <v>1.3813920600050342</v>
      </c>
      <c r="R634" s="106">
        <f t="shared" si="295"/>
        <v>0</v>
      </c>
      <c r="S634" s="255">
        <f t="shared" si="296"/>
        <v>1.3813920600050342</v>
      </c>
      <c r="T634">
        <f t="shared" si="297"/>
        <v>0.01</v>
      </c>
      <c r="U634">
        <v>0</v>
      </c>
      <c r="V634">
        <v>1</v>
      </c>
      <c r="W634" s="105">
        <f t="shared" si="298"/>
        <v>0</v>
      </c>
      <c r="X634" s="105">
        <f t="shared" si="299"/>
        <v>0</v>
      </c>
      <c r="Y634" s="141"/>
      <c r="Z634" s="107">
        <f>_xll.BDH(C634,$Z$12,$D$1,$D$1)</f>
        <v>295</v>
      </c>
      <c r="AA634" s="107">
        <f t="shared" si="300"/>
        <v>0</v>
      </c>
      <c r="AB634" s="117">
        <f t="shared" si="301"/>
        <v>0</v>
      </c>
      <c r="AC634" s="109">
        <v>1368410</v>
      </c>
      <c r="AD634" s="110">
        <f>IF(D634 = D903,1,_xll.BDP(K634,$AD$12)*L634)</f>
        <v>0.85989000000000004</v>
      </c>
      <c r="AE634" s="259">
        <f>AA634*AC634*T634/AD634 / AF903</f>
        <v>0</v>
      </c>
      <c r="AF634" s="142"/>
      <c r="AG634" s="64"/>
      <c r="AH634" s="56"/>
    </row>
    <row r="635" spans="1:34" x14ac:dyDescent="0.2">
      <c r="B635">
        <v>28571</v>
      </c>
      <c r="C635" t="s">
        <v>1239</v>
      </c>
      <c r="D635" t="str">
        <f>_xll.BDP(C635,$D$12)</f>
        <v>GBp</v>
      </c>
      <c r="E635" t="s">
        <v>1240</v>
      </c>
      <c r="F635" s="99">
        <f>_xll.BDP(C635,$F$12)</f>
        <v>2205</v>
      </c>
      <c r="G635" s="99">
        <f>_xll.BDP(C635,$G$12)</f>
        <v>2178</v>
      </c>
      <c r="H635" s="100">
        <f t="shared" si="291"/>
        <v>-27</v>
      </c>
      <c r="I635" s="101">
        <f t="shared" si="292"/>
        <v>-1.2244897959183674</v>
      </c>
      <c r="J635" s="102">
        <v>0</v>
      </c>
      <c r="K635" t="str">
        <f>CONCATENATE(D903,D635, " Curncy")</f>
        <v>EURGBp Curncy</v>
      </c>
      <c r="L635">
        <f>IF(D635 = D903,1,_xll.BDP(K635,$L$12))</f>
        <v>1</v>
      </c>
      <c r="M635" s="247">
        <f>IF(D635 = D903,1,_xll.BDP(K635,$M$12)*L635)</f>
        <v>0.86451999999999996</v>
      </c>
      <c r="N635" s="104">
        <f t="shared" si="293"/>
        <v>0</v>
      </c>
      <c r="O635" s="253">
        <f>N635 / Y903</f>
        <v>0</v>
      </c>
      <c r="P635" s="140">
        <f t="shared" si="294"/>
        <v>0</v>
      </c>
      <c r="Q635" s="255">
        <f>P635 / Y903*100</f>
        <v>0</v>
      </c>
      <c r="R635" s="106">
        <f t="shared" si="295"/>
        <v>0</v>
      </c>
      <c r="S635" s="255">
        <f t="shared" si="296"/>
        <v>0</v>
      </c>
      <c r="T635">
        <f t="shared" si="297"/>
        <v>0.01</v>
      </c>
      <c r="U635">
        <v>0</v>
      </c>
      <c r="V635">
        <v>1</v>
      </c>
      <c r="W635" s="105">
        <f t="shared" si="298"/>
        <v>0</v>
      </c>
      <c r="X635" s="105">
        <f t="shared" si="299"/>
        <v>0</v>
      </c>
      <c r="Y635" s="141"/>
      <c r="Z635" s="107">
        <f>_xll.BDH(C635,$Z$12,$D$1,$D$1)</f>
        <v>2175</v>
      </c>
      <c r="AA635" s="107">
        <f t="shared" si="300"/>
        <v>30</v>
      </c>
      <c r="AB635" s="117">
        <f t="shared" si="301"/>
        <v>1.3793103448275863</v>
      </c>
      <c r="AC635" s="109">
        <v>0</v>
      </c>
      <c r="AD635" s="110">
        <f>IF(D635 = D903,1,_xll.BDP(K635,$AD$12)*L635)</f>
        <v>0.85989000000000004</v>
      </c>
      <c r="AE635" s="259">
        <f>AA635*AC635*T635/AD635 / AF903</f>
        <v>0</v>
      </c>
      <c r="AF635" s="142"/>
      <c r="AG635" s="64"/>
      <c r="AH635" s="56"/>
    </row>
    <row r="636" spans="1:34" x14ac:dyDescent="0.2">
      <c r="B636">
        <v>10174</v>
      </c>
      <c r="C636" t="s">
        <v>61</v>
      </c>
      <c r="D636" t="str">
        <f>_xll.BDP(C636,$D$12)</f>
        <v>GBp</v>
      </c>
      <c r="E636" t="s">
        <v>371</v>
      </c>
      <c r="F636" s="99">
        <f>_xll.BDP(C636,$F$12)</f>
        <v>876.6</v>
      </c>
      <c r="G636" s="99">
        <f>_xll.BDP(C636,$G$12)</f>
        <v>877.2</v>
      </c>
      <c r="H636" s="100">
        <f t="shared" si="291"/>
        <v>0.60000000000002274</v>
      </c>
      <c r="I636" s="101">
        <f t="shared" si="292"/>
        <v>6.8446269678305124E-2</v>
      </c>
      <c r="J636" s="102">
        <v>0</v>
      </c>
      <c r="K636" t="str">
        <f>CONCATENATE(D903,D636, " Curncy")</f>
        <v>EURGBp Curncy</v>
      </c>
      <c r="L636">
        <f>IF(D636 = D903,1,_xll.BDP(K636,$L$12))</f>
        <v>1</v>
      </c>
      <c r="M636" s="247">
        <f>IF(D636 = D903,1,_xll.BDP(K636,$M$12)*L636)</f>
        <v>0.86451999999999996</v>
      </c>
      <c r="N636" s="104">
        <f t="shared" si="293"/>
        <v>0</v>
      </c>
      <c r="O636" s="253">
        <f>N636 / Y903</f>
        <v>0</v>
      </c>
      <c r="P636" s="140">
        <f t="shared" si="294"/>
        <v>0</v>
      </c>
      <c r="Q636" s="255">
        <f>P636 / Y903*100</f>
        <v>0</v>
      </c>
      <c r="R636" s="106">
        <f t="shared" si="295"/>
        <v>0</v>
      </c>
      <c r="S636" s="255">
        <f t="shared" si="296"/>
        <v>0</v>
      </c>
      <c r="T636">
        <f t="shared" si="297"/>
        <v>0.01</v>
      </c>
      <c r="U636">
        <v>0</v>
      </c>
      <c r="V636">
        <v>1</v>
      </c>
      <c r="W636" s="105">
        <f t="shared" si="298"/>
        <v>0</v>
      </c>
      <c r="X636" s="105">
        <f t="shared" si="299"/>
        <v>0</v>
      </c>
      <c r="Y636" s="65"/>
      <c r="Z636" s="107">
        <f>_xll.BDH(C636,$Z$12,$D$1,$D$1)</f>
        <v>873.2</v>
      </c>
      <c r="AA636" s="107">
        <f t="shared" si="300"/>
        <v>3.3999999999999773</v>
      </c>
      <c r="AB636" s="117">
        <f t="shared" si="301"/>
        <v>0.38937242327072574</v>
      </c>
      <c r="AC636" s="109">
        <v>0</v>
      </c>
      <c r="AD636" s="110">
        <f>IF(D636 = D903,1,_xll.BDP(K636,$AD$12)*L636)</f>
        <v>0.85989000000000004</v>
      </c>
      <c r="AE636" s="259">
        <f>AA636*AC636*T636/AD636 / AF903</f>
        <v>0</v>
      </c>
      <c r="AF636" s="68"/>
      <c r="AG636" s="64"/>
      <c r="AH636" s="56"/>
    </row>
    <row r="637" spans="1:34" x14ac:dyDescent="0.2">
      <c r="B637">
        <v>33578</v>
      </c>
      <c r="C637" t="s">
        <v>1697</v>
      </c>
      <c r="D637" t="str">
        <f>_xll.BDP(C637,$D$12)</f>
        <v>GBp</v>
      </c>
      <c r="E637" t="s">
        <v>1698</v>
      </c>
      <c r="F637" s="99">
        <f>_xll.BDP(C637,$F$12)</f>
        <v>394.2</v>
      </c>
      <c r="G637" s="99">
        <f>_xll.BDP(C637,$G$12)</f>
        <v>390.2</v>
      </c>
      <c r="H637" s="100">
        <f t="shared" si="291"/>
        <v>-4</v>
      </c>
      <c r="I637" s="101">
        <f t="shared" si="292"/>
        <v>-1.0147133434804667</v>
      </c>
      <c r="J637" s="102">
        <v>0</v>
      </c>
      <c r="K637" t="str">
        <f>CONCATENATE(D903,D637, " Curncy")</f>
        <v>EURGBp Curncy</v>
      </c>
      <c r="L637">
        <f>IF(D637 = D903,1,_xll.BDP(K637,$L$12))</f>
        <v>1</v>
      </c>
      <c r="M637" s="247">
        <f>IF(D637 = D903,1,_xll.BDP(K637,$M$12)*L637)</f>
        <v>0.86451999999999996</v>
      </c>
      <c r="N637" s="104">
        <f t="shared" si="293"/>
        <v>0</v>
      </c>
      <c r="O637" s="253">
        <f>N637 / Y903</f>
        <v>0</v>
      </c>
      <c r="P637" s="140">
        <f t="shared" si="294"/>
        <v>0</v>
      </c>
      <c r="Q637" s="255">
        <f>P637 / Y903*100</f>
        <v>0</v>
      </c>
      <c r="R637" s="106">
        <f t="shared" si="295"/>
        <v>0</v>
      </c>
      <c r="S637" s="255">
        <f t="shared" si="296"/>
        <v>0</v>
      </c>
      <c r="T637">
        <f t="shared" si="297"/>
        <v>0.01</v>
      </c>
      <c r="U637">
        <v>0</v>
      </c>
      <c r="V637">
        <v>1</v>
      </c>
      <c r="W637" s="105">
        <f t="shared" si="298"/>
        <v>0</v>
      </c>
      <c r="X637" s="105">
        <f t="shared" si="299"/>
        <v>0</v>
      </c>
      <c r="Z637" s="107">
        <f>_xll.BDH(C637,$Z$12,$D$1,$D$1)</f>
        <v>391.4</v>
      </c>
      <c r="AA637" s="107">
        <f t="shared" si="300"/>
        <v>2.8000000000000114</v>
      </c>
      <c r="AB637" s="117">
        <f t="shared" si="301"/>
        <v>0.71538068472151539</v>
      </c>
      <c r="AC637" s="109">
        <v>0</v>
      </c>
      <c r="AD637" s="110">
        <f>IF(D637 = D903,1,_xll.BDP(K637,$AD$12)*L637)</f>
        <v>0.85989000000000004</v>
      </c>
      <c r="AE637" s="259">
        <f>AA637*AC637*T637/AD637 / AF903</f>
        <v>0</v>
      </c>
      <c r="AF637" s="111"/>
      <c r="AG637" s="64"/>
      <c r="AH637" s="56"/>
    </row>
    <row r="638" spans="1:34" x14ac:dyDescent="0.2">
      <c r="A638" s="158" t="s">
        <v>1480</v>
      </c>
      <c r="B638" s="158"/>
      <c r="C638" s="158"/>
      <c r="D638" s="158"/>
      <c r="E638" s="158" t="s">
        <v>19</v>
      </c>
      <c r="F638" s="159"/>
      <c r="G638" s="159"/>
      <c r="H638" s="160"/>
      <c r="I638" s="161"/>
      <c r="J638" s="162"/>
      <c r="K638" s="158"/>
      <c r="L638" s="158"/>
      <c r="M638" s="249"/>
      <c r="N638" s="163">
        <f t="shared" ref="N638:S638" si="302" xml:space="preserve"> SUM(N445:N637)</f>
        <v>-240707.55355573067</v>
      </c>
      <c r="O638" s="266">
        <f t="shared" si="302"/>
        <v>-7.409901188575827E-4</v>
      </c>
      <c r="P638" s="164">
        <f t="shared" si="302"/>
        <v>91194980.695559159</v>
      </c>
      <c r="Q638" s="256">
        <f t="shared" si="302"/>
        <v>28.073310781737437</v>
      </c>
      <c r="R638" s="244">
        <f t="shared" si="302"/>
        <v>-9.0534493369420304</v>
      </c>
      <c r="S638" s="256">
        <f t="shared" si="302"/>
        <v>37.126760118679471</v>
      </c>
      <c r="T638" s="158"/>
      <c r="U638" s="158"/>
      <c r="V638" s="158"/>
      <c r="W638" s="245">
        <f xml:space="preserve"> SUM(W445:W637)</f>
        <v>9.9268318331741188E-4</v>
      </c>
      <c r="X638" s="245">
        <f xml:space="preserve"> SUM(X445:X637)</f>
        <v>1.3818565821092305E-3</v>
      </c>
      <c r="Y638" s="158"/>
      <c r="Z638" s="165"/>
      <c r="AA638" s="165"/>
      <c r="AB638" s="166"/>
      <c r="AC638" s="167"/>
      <c r="AD638" s="168"/>
      <c r="AE638" s="268">
        <f xml:space="preserve"> SUM(AE445:AE637)</f>
        <v>-3.0475971629137749E-4</v>
      </c>
      <c r="AF638" s="263"/>
      <c r="AG638" s="64"/>
      <c r="AH638" s="56"/>
    </row>
    <row r="639" spans="1:34" x14ac:dyDescent="0.2">
      <c r="C639" s="75"/>
      <c r="D639" s="1"/>
      <c r="E639" s="10"/>
      <c r="F639" s="6"/>
      <c r="G639" s="6"/>
      <c r="H639" s="24"/>
      <c r="I639" s="14"/>
      <c r="J639" s="18"/>
      <c r="K639" s="28"/>
      <c r="L639" s="10"/>
      <c r="M639" s="274"/>
      <c r="N639" s="88"/>
      <c r="O639" s="275"/>
      <c r="Q639" s="284"/>
      <c r="R639" s="29"/>
      <c r="S639" s="284"/>
      <c r="T639" s="22"/>
      <c r="U639" s="1"/>
      <c r="V639" s="1"/>
      <c r="W639" s="44"/>
      <c r="X639" s="44"/>
      <c r="Y639" s="65"/>
      <c r="Z639" s="61"/>
      <c r="AA639" s="58"/>
      <c r="AB639" s="54"/>
      <c r="AC639" s="50"/>
      <c r="AD639" s="52"/>
      <c r="AE639" s="288"/>
      <c r="AF639" s="68"/>
      <c r="AG639" s="64"/>
      <c r="AH639" s="56"/>
    </row>
    <row r="640" spans="1:34" ht="12" customHeight="1" x14ac:dyDescent="0.2">
      <c r="C640" t="s">
        <v>504</v>
      </c>
      <c r="D640" t="str">
        <f>_xll.BDP(C640,$D$12)</f>
        <v>USD</v>
      </c>
      <c r="E640" t="str">
        <f>_xll.BDP(C640,$E$12)</f>
        <v>E-Mini Russ 2000  Dec22</v>
      </c>
      <c r="F640" s="99">
        <f>_xll.BDP(C640,$F$12)</f>
        <v>1870.2</v>
      </c>
      <c r="G640" s="99">
        <f>_xll.BDP(C640,$G$12)</f>
        <v>1857.5</v>
      </c>
      <c r="H640" s="100">
        <f t="shared" ref="H640:H671" si="303">IF(OR(OR(G640="#N/A N/A",G640="#N/A Real Time"),OR(F640="#N/A N/A",F640="#N/A Real Time")),0,  G640 - F640)</f>
        <v>-12.700000000000045</v>
      </c>
      <c r="I640" s="101">
        <f t="shared" ref="I640:I671" si="304">IF(OR(F640=0,F640="#N/A N/A"),0,H640 / F640*100)</f>
        <v>-0.67907175703133593</v>
      </c>
      <c r="J640" s="102">
        <v>0</v>
      </c>
      <c r="K640" t="str">
        <f>CONCATENATE(D903,D640, " Curncy")</f>
        <v>EURUSD Curncy</v>
      </c>
      <c r="L640">
        <f>IF(D640 = D903,1,_xll.BDP(K640,$L$12))</f>
        <v>1</v>
      </c>
      <c r="M640" s="247">
        <f>IF(D640 = D903,1,_xll.BDP(K640,$M$12)*L640)</f>
        <v>1.0417000000000001</v>
      </c>
      <c r="N640" s="104">
        <f t="shared" ref="N640:N671" si="305">H640*J640*T640/M640</f>
        <v>0</v>
      </c>
      <c r="O640" s="253">
        <f>N640 / Y903</f>
        <v>0</v>
      </c>
      <c r="P640" s="140">
        <f t="shared" ref="P640:P671" si="306">IF(OR(OR(J640=0,G640 = "#N/A N/A"),G640="#N/A Real Time"),0,G640*J640*T640/M640)</f>
        <v>0</v>
      </c>
      <c r="Q640" s="255">
        <f>P640 / Y903*100</f>
        <v>0</v>
      </c>
      <c r="R640" s="106">
        <f t="shared" ref="R640:R671" si="307">IF(Q640&lt;0,Q640,0)</f>
        <v>0</v>
      </c>
      <c r="S640" s="255">
        <f t="shared" ref="S640:S671" si="308">IF(Q640&gt;0,Q640,0)</f>
        <v>0</v>
      </c>
      <c r="T640">
        <f t="shared" ref="T640:T671" si="309">IF(EXACT(D640,UPPER(D640)),1,0.01)/V640</f>
        <v>1</v>
      </c>
      <c r="U640">
        <v>3</v>
      </c>
      <c r="V640">
        <v>1</v>
      </c>
      <c r="W640" s="105">
        <f t="shared" ref="W640:W671" si="310">IF(AND(Q640&lt;0,O640&gt;0),O640,0)</f>
        <v>0</v>
      </c>
      <c r="X640" s="105">
        <f t="shared" ref="X640:X671" si="311">IF(AND(Q640&gt;0,O640&gt;0),O640,0)</f>
        <v>0</v>
      </c>
      <c r="Y640" s="65"/>
      <c r="Z640" s="107">
        <f>_xll.BDH(C640,$Z$12,$D$1,$D$1)</f>
        <v>1866.4</v>
      </c>
      <c r="AA640" s="107">
        <f t="shared" ref="AA640:AA671" si="312">IF(OR(OR(F640="#N/A N/A",F640="#N/A Real Time"),OR(Z640="#N/A N/A",Z640="#N/A Real Time")),0,  F640 - Z640)</f>
        <v>3.7999999999999545</v>
      </c>
      <c r="AB640" s="117">
        <f t="shared" ref="AB640:AB671" si="313">IF(OR(Z640=0,Z640="#N/A N/A"),0,AA640 / Z640*100)</f>
        <v>0.20360051435919174</v>
      </c>
      <c r="AC640" s="109">
        <v>0</v>
      </c>
      <c r="AD640" s="110">
        <f>IF(D640 = D903,1,_xll.BDP(K640,$AD$12)*L640)</f>
        <v>1.0395000000000001</v>
      </c>
      <c r="AE640" s="259">
        <f>AA640*AC640*T640/AD640 / AF903</f>
        <v>0</v>
      </c>
      <c r="AF640" s="68"/>
      <c r="AG640" s="64"/>
      <c r="AH640" s="56"/>
    </row>
    <row r="641" spans="2:35" x14ac:dyDescent="0.2">
      <c r="B641">
        <v>25974</v>
      </c>
      <c r="C641" t="s">
        <v>1306</v>
      </c>
      <c r="D641" t="str">
        <f>_xll.BDP(C641,$D$12)</f>
        <v>USD</v>
      </c>
      <c r="E641" t="s">
        <v>1307</v>
      </c>
      <c r="F641" s="99">
        <f>_xll.BDP(C641,$F$12)</f>
        <v>129.04</v>
      </c>
      <c r="G641" s="99">
        <f>_xll.BDP(C641,$G$12)</f>
        <v>128.19999999999999</v>
      </c>
      <c r="H641" s="100">
        <f t="shared" si="303"/>
        <v>-0.84000000000000341</v>
      </c>
      <c r="I641" s="101">
        <f t="shared" si="304"/>
        <v>-0.65096094234346213</v>
      </c>
      <c r="J641" s="102">
        <v>0</v>
      </c>
      <c r="K641" t="str">
        <f>CONCATENATE(D903,D641, " Curncy")</f>
        <v>EURUSD Curncy</v>
      </c>
      <c r="L641">
        <f>IF(D641 = D903,1,_xll.BDP(K641,$L$12))</f>
        <v>1</v>
      </c>
      <c r="M641" s="247">
        <f>IF(D641 = D903,1,_xll.BDP(K641,$M$12)*L641)</f>
        <v>1.0417000000000001</v>
      </c>
      <c r="N641" s="104">
        <f t="shared" si="305"/>
        <v>0</v>
      </c>
      <c r="O641" s="253">
        <f>N641 / Y903</f>
        <v>0</v>
      </c>
      <c r="P641" s="140">
        <f t="shared" si="306"/>
        <v>0</v>
      </c>
      <c r="Q641" s="255">
        <f>P641 / Y903*100</f>
        <v>0</v>
      </c>
      <c r="R641" s="106">
        <f t="shared" si="307"/>
        <v>0</v>
      </c>
      <c r="S641" s="255">
        <f t="shared" si="308"/>
        <v>0</v>
      </c>
      <c r="T641">
        <f t="shared" si="309"/>
        <v>1</v>
      </c>
      <c r="U641">
        <v>0</v>
      </c>
      <c r="V641">
        <v>1</v>
      </c>
      <c r="W641" s="105">
        <f t="shared" si="310"/>
        <v>0</v>
      </c>
      <c r="X641" s="105">
        <f t="shared" si="311"/>
        <v>0</v>
      </c>
      <c r="Z641" s="107">
        <f>_xll.BDH(C641,$Z$12,$D$1,$D$1)</f>
        <v>128</v>
      </c>
      <c r="AA641" s="107">
        <f t="shared" si="312"/>
        <v>1.039999999999992</v>
      </c>
      <c r="AB641" s="117">
        <f t="shared" si="313"/>
        <v>0.81249999999999378</v>
      </c>
      <c r="AC641" s="109">
        <v>0</v>
      </c>
      <c r="AD641" s="110">
        <f>IF(D641 = D903,1,_xll.BDP(K641,$AD$12)*L641)</f>
        <v>1.0395000000000001</v>
      </c>
      <c r="AE641" s="259">
        <f>AA641*AC641*T641/AD641 / AF903</f>
        <v>0</v>
      </c>
      <c r="AF641" s="111"/>
      <c r="AG641" s="64"/>
      <c r="AH641" s="56"/>
    </row>
    <row r="642" spans="2:35" x14ac:dyDescent="0.2">
      <c r="B642">
        <v>2042</v>
      </c>
      <c r="C642" t="s">
        <v>1275</v>
      </c>
      <c r="D642" t="str">
        <f>_xll.BDP(C642,$D$12)</f>
        <v>USD</v>
      </c>
      <c r="E642" t="s">
        <v>1276</v>
      </c>
      <c r="F642" s="99">
        <f>_xll.BDP(C642,$F$12)</f>
        <v>73.47</v>
      </c>
      <c r="G642" s="99">
        <f>_xll.BDP(C642,$G$12)</f>
        <v>74.305000000000007</v>
      </c>
      <c r="H642" s="100">
        <f t="shared" si="303"/>
        <v>0.83500000000000796</v>
      </c>
      <c r="I642" s="101">
        <f t="shared" si="304"/>
        <v>1.1365183067918987</v>
      </c>
      <c r="J642" s="102">
        <v>0</v>
      </c>
      <c r="K642" t="str">
        <f>CONCATENATE(D903,D642, " Curncy")</f>
        <v>EURUSD Curncy</v>
      </c>
      <c r="L642">
        <f>IF(D642 = D903,1,_xll.BDP(K642,$L$12))</f>
        <v>1</v>
      </c>
      <c r="M642" s="247">
        <f>IF(D642 = D903,1,_xll.BDP(K642,$M$12)*L642)</f>
        <v>1.0417000000000001</v>
      </c>
      <c r="N642" s="104">
        <f t="shared" si="305"/>
        <v>0</v>
      </c>
      <c r="O642" s="253">
        <f>N642 / Y903</f>
        <v>0</v>
      </c>
      <c r="P642" s="140">
        <f t="shared" si="306"/>
        <v>0</v>
      </c>
      <c r="Q642" s="255">
        <f>P642 / Y903*100</f>
        <v>0</v>
      </c>
      <c r="R642" s="106">
        <f t="shared" si="307"/>
        <v>0</v>
      </c>
      <c r="S642" s="255">
        <f t="shared" si="308"/>
        <v>0</v>
      </c>
      <c r="T642">
        <f t="shared" si="309"/>
        <v>1</v>
      </c>
      <c r="U642">
        <v>0</v>
      </c>
      <c r="V642">
        <v>1</v>
      </c>
      <c r="W642" s="105">
        <f t="shared" si="310"/>
        <v>0</v>
      </c>
      <c r="X642" s="105">
        <f t="shared" si="311"/>
        <v>0</v>
      </c>
      <c r="Z642" s="107">
        <f>_xll.BDH(C642,$Z$12,$D$1,$D$1)</f>
        <v>76.59</v>
      </c>
      <c r="AA642" s="107">
        <f t="shared" si="312"/>
        <v>-3.1200000000000045</v>
      </c>
      <c r="AB642" s="117">
        <f t="shared" si="313"/>
        <v>-4.0736388562475581</v>
      </c>
      <c r="AC642" s="109">
        <v>0</v>
      </c>
      <c r="AD642" s="110">
        <f>IF(D642 = D903,1,_xll.BDP(K642,$AD$12)*L642)</f>
        <v>1.0395000000000001</v>
      </c>
      <c r="AE642" s="259">
        <f>AA642*AC642*T642/AD642 / AF903</f>
        <v>0</v>
      </c>
      <c r="AF642" s="111"/>
      <c r="AG642" s="64"/>
      <c r="AH642" s="56"/>
    </row>
    <row r="643" spans="2:35" x14ac:dyDescent="0.2">
      <c r="B643">
        <v>32199</v>
      </c>
      <c r="C643" t="s">
        <v>1558</v>
      </c>
      <c r="D643" t="str">
        <f>_xll.BDP(C643,$D$12)</f>
        <v>USD</v>
      </c>
      <c r="E643" t="s">
        <v>1559</v>
      </c>
      <c r="F643" s="99">
        <f>_xll.BDP(C643,$F$12)</f>
        <v>2.2000000000000002</v>
      </c>
      <c r="G643" s="99">
        <f>_xll.BDP(C643,$G$12)</f>
        <v>2.2309999999999999</v>
      </c>
      <c r="H643" s="100">
        <f t="shared" si="303"/>
        <v>3.0999999999999694E-2</v>
      </c>
      <c r="I643" s="101">
        <f t="shared" si="304"/>
        <v>1.4090909090908952</v>
      </c>
      <c r="J643" s="102">
        <v>0</v>
      </c>
      <c r="K643" t="str">
        <f>CONCATENATE(D903,D643, " Curncy")</f>
        <v>EURUSD Curncy</v>
      </c>
      <c r="L643">
        <f>IF(D643 = D903,1,_xll.BDP(K643,$L$12))</f>
        <v>1</v>
      </c>
      <c r="M643" s="247">
        <f>IF(D643 = D903,1,_xll.BDP(K643,$M$12)*L643)</f>
        <v>1.0417000000000001</v>
      </c>
      <c r="N643" s="104">
        <f t="shared" si="305"/>
        <v>0</v>
      </c>
      <c r="O643" s="253">
        <f>N643 / Y903</f>
        <v>0</v>
      </c>
      <c r="P643" s="140">
        <f t="shared" si="306"/>
        <v>0</v>
      </c>
      <c r="Q643" s="255">
        <f>P643 / Y903*100</f>
        <v>0</v>
      </c>
      <c r="R643" s="106">
        <f t="shared" si="307"/>
        <v>0</v>
      </c>
      <c r="S643" s="255">
        <f t="shared" si="308"/>
        <v>0</v>
      </c>
      <c r="T643">
        <f t="shared" si="309"/>
        <v>1</v>
      </c>
      <c r="U643">
        <v>0</v>
      </c>
      <c r="V643">
        <v>1</v>
      </c>
      <c r="W643" s="105">
        <f t="shared" si="310"/>
        <v>0</v>
      </c>
      <c r="X643" s="105">
        <f t="shared" si="311"/>
        <v>0</v>
      </c>
      <c r="Z643" s="107">
        <f>_xll.BDH(C643,$Z$12,$D$1,$D$1)</f>
        <v>2.23</v>
      </c>
      <c r="AA643" s="107">
        <f t="shared" si="312"/>
        <v>-2.9999999999999805E-2</v>
      </c>
      <c r="AB643" s="117">
        <f t="shared" si="313"/>
        <v>-1.345291479820619</v>
      </c>
      <c r="AC643" s="109">
        <v>0</v>
      </c>
      <c r="AD643" s="110">
        <f>IF(D643 = D903,1,_xll.BDP(K643,$AD$12)*L643)</f>
        <v>1.0395000000000001</v>
      </c>
      <c r="AE643" s="259">
        <f>AA643*AC643*T643/AD643 / AF903</f>
        <v>0</v>
      </c>
      <c r="AF643" s="111"/>
      <c r="AG643" s="64"/>
      <c r="AH643" s="56"/>
    </row>
    <row r="644" spans="2:35" x14ac:dyDescent="0.2">
      <c r="B644">
        <v>29413</v>
      </c>
      <c r="C644" t="s">
        <v>1353</v>
      </c>
      <c r="D644" t="str">
        <f>_xll.BDP(C644,$D$12)</f>
        <v>USD</v>
      </c>
      <c r="E644" t="s">
        <v>1354</v>
      </c>
      <c r="F644" s="99">
        <f>_xll.BDP(C644,$F$12)</f>
        <v>8.2200000000000006</v>
      </c>
      <c r="G644" s="99">
        <f>_xll.BDP(C644,$G$12)</f>
        <v>8.17</v>
      </c>
      <c r="H644" s="100">
        <f t="shared" si="303"/>
        <v>-5.0000000000000711E-2</v>
      </c>
      <c r="I644" s="101">
        <f t="shared" si="304"/>
        <v>-0.60827250608273364</v>
      </c>
      <c r="J644" s="102">
        <v>0</v>
      </c>
      <c r="K644" t="str">
        <f>CONCATENATE(D903,D644, " Curncy")</f>
        <v>EURUSD Curncy</v>
      </c>
      <c r="L644">
        <f>IF(D644 = D903,1,_xll.BDP(K644,$L$12))</f>
        <v>1</v>
      </c>
      <c r="M644" s="247">
        <f>IF(D644 = D903,1,_xll.BDP(K644,$M$12)*L644)</f>
        <v>1.0417000000000001</v>
      </c>
      <c r="N644" s="104">
        <f t="shared" si="305"/>
        <v>0</v>
      </c>
      <c r="O644" s="253">
        <f>N644 / Y903</f>
        <v>0</v>
      </c>
      <c r="P644" s="140">
        <f t="shared" si="306"/>
        <v>0</v>
      </c>
      <c r="Q644" s="255">
        <f>P644 / Y903*100</f>
        <v>0</v>
      </c>
      <c r="R644" s="106">
        <f t="shared" si="307"/>
        <v>0</v>
      </c>
      <c r="S644" s="255">
        <f t="shared" si="308"/>
        <v>0</v>
      </c>
      <c r="T644">
        <f t="shared" si="309"/>
        <v>1</v>
      </c>
      <c r="U644">
        <v>0</v>
      </c>
      <c r="V644">
        <v>1</v>
      </c>
      <c r="W644" s="105">
        <f t="shared" si="310"/>
        <v>0</v>
      </c>
      <c r="X644" s="105">
        <f t="shared" si="311"/>
        <v>0</v>
      </c>
      <c r="Z644" s="107">
        <f>_xll.BDH(C644,$Z$12,$D$1,$D$1)</f>
        <v>8.23</v>
      </c>
      <c r="AA644" s="107">
        <f t="shared" si="312"/>
        <v>-9.9999999999997868E-3</v>
      </c>
      <c r="AB644" s="117">
        <f t="shared" si="313"/>
        <v>-0.12150668286755513</v>
      </c>
      <c r="AC644" s="109">
        <v>0</v>
      </c>
      <c r="AD644" s="110">
        <f>IF(D644 = D903,1,_xll.BDP(K644,$AD$12)*L644)</f>
        <v>1.0395000000000001</v>
      </c>
      <c r="AE644" s="259">
        <f>AA644*AC644*T644/AD644 / AF903</f>
        <v>0</v>
      </c>
      <c r="AF644" s="111"/>
      <c r="AG644" s="64"/>
      <c r="AH644" s="56"/>
    </row>
    <row r="645" spans="2:35" x14ac:dyDescent="0.2">
      <c r="B645">
        <v>21039</v>
      </c>
      <c r="C645" t="s">
        <v>790</v>
      </c>
      <c r="D645" t="str">
        <f>_xll.BDP(C645,$D$12)</f>
        <v>USD</v>
      </c>
      <c r="E645" t="s">
        <v>857</v>
      </c>
      <c r="F645" s="99">
        <f>_xll.BDP(C645,$F$12)</f>
        <v>75.14</v>
      </c>
      <c r="G645" s="99">
        <f>_xll.BDP(C645,$G$12)</f>
        <v>74.560100000000006</v>
      </c>
      <c r="H645" s="100">
        <f t="shared" si="303"/>
        <v>-0.57989999999999498</v>
      </c>
      <c r="I645" s="101">
        <f t="shared" si="304"/>
        <v>-0.77175938248601939</v>
      </c>
      <c r="J645" s="102">
        <v>0</v>
      </c>
      <c r="K645" t="str">
        <f>CONCATENATE(D903,D645, " Curncy")</f>
        <v>EURUSD Curncy</v>
      </c>
      <c r="L645">
        <f>IF(D645 = D903,1,_xll.BDP(K645,$L$12))</f>
        <v>1</v>
      </c>
      <c r="M645" s="247">
        <f>IF(D645 = D903,1,_xll.BDP(K645,$M$12)*L645)</f>
        <v>1.0417000000000001</v>
      </c>
      <c r="N645" s="104">
        <f t="shared" si="305"/>
        <v>0</v>
      </c>
      <c r="O645" s="253">
        <f>N645 / Y903</f>
        <v>0</v>
      </c>
      <c r="P645" s="140">
        <f t="shared" si="306"/>
        <v>0</v>
      </c>
      <c r="Q645" s="255">
        <f>P645 / Y903*100</f>
        <v>0</v>
      </c>
      <c r="R645" s="106">
        <f t="shared" si="307"/>
        <v>0</v>
      </c>
      <c r="S645" s="255">
        <f t="shared" si="308"/>
        <v>0</v>
      </c>
      <c r="T645">
        <f t="shared" si="309"/>
        <v>1</v>
      </c>
      <c r="U645">
        <v>0</v>
      </c>
      <c r="V645">
        <v>1</v>
      </c>
      <c r="W645" s="105">
        <f t="shared" si="310"/>
        <v>0</v>
      </c>
      <c r="X645" s="105">
        <f t="shared" si="311"/>
        <v>0</v>
      </c>
      <c r="Y645" s="65"/>
      <c r="Z645" s="107">
        <f>_xll.BDH(C645,$Z$12,$D$1,$D$1)</f>
        <v>76.400000000000006</v>
      </c>
      <c r="AA645" s="107">
        <f t="shared" si="312"/>
        <v>-1.2600000000000051</v>
      </c>
      <c r="AB645" s="117">
        <f t="shared" si="313"/>
        <v>-1.6492146596858703</v>
      </c>
      <c r="AC645" s="109">
        <v>0</v>
      </c>
      <c r="AD645" s="110">
        <f>IF(D645 = D903,1,_xll.BDP(K645,$AD$12)*L645)</f>
        <v>1.0395000000000001</v>
      </c>
      <c r="AE645" s="259">
        <f>AA645*AC645*T645/AD645 / AF903</f>
        <v>0</v>
      </c>
      <c r="AF645" s="68"/>
      <c r="AG645" s="64"/>
      <c r="AH645" s="56"/>
    </row>
    <row r="646" spans="2:35" x14ac:dyDescent="0.2">
      <c r="B646">
        <v>31870</v>
      </c>
      <c r="C646" t="s">
        <v>1545</v>
      </c>
      <c r="D646" t="str">
        <f>_xll.BDP(C646,$D$12)</f>
        <v>USD</v>
      </c>
      <c r="E646" t="s">
        <v>1546</v>
      </c>
      <c r="F646" s="99">
        <f>_xll.BDP(C646,$F$12)</f>
        <v>15.5</v>
      </c>
      <c r="G646" s="99">
        <f>_xll.BDP(C646,$G$12)</f>
        <v>15.33</v>
      </c>
      <c r="H646" s="100">
        <f t="shared" si="303"/>
        <v>-0.16999999999999993</v>
      </c>
      <c r="I646" s="101">
        <f t="shared" si="304"/>
        <v>-1.0967741935483868</v>
      </c>
      <c r="J646" s="102">
        <v>0</v>
      </c>
      <c r="K646" t="str">
        <f>CONCATENATE(D903,D646, " Curncy")</f>
        <v>EURUSD Curncy</v>
      </c>
      <c r="L646">
        <f>IF(D646 = D903,1,_xll.BDP(K646,$L$12))</f>
        <v>1</v>
      </c>
      <c r="M646" s="247">
        <f>IF(D646 = D903,1,_xll.BDP(K646,$M$12)*L646)</f>
        <v>1.0417000000000001</v>
      </c>
      <c r="N646" s="104">
        <f t="shared" si="305"/>
        <v>0</v>
      </c>
      <c r="O646" s="253">
        <f>N646 / Y903</f>
        <v>0</v>
      </c>
      <c r="P646" s="140">
        <f t="shared" si="306"/>
        <v>0</v>
      </c>
      <c r="Q646" s="255">
        <f>P646 / Y903*100</f>
        <v>0</v>
      </c>
      <c r="R646" s="106">
        <f t="shared" si="307"/>
        <v>0</v>
      </c>
      <c r="S646" s="255">
        <f t="shared" si="308"/>
        <v>0</v>
      </c>
      <c r="T646">
        <f t="shared" si="309"/>
        <v>1</v>
      </c>
      <c r="U646">
        <v>0</v>
      </c>
      <c r="V646">
        <v>1</v>
      </c>
      <c r="W646" s="105">
        <f t="shared" si="310"/>
        <v>0</v>
      </c>
      <c r="X646" s="105">
        <f t="shared" si="311"/>
        <v>0</v>
      </c>
      <c r="Z646" s="107">
        <f>_xll.BDH(C646,$Z$12,$D$1,$D$1)</f>
        <v>15.37</v>
      </c>
      <c r="AA646" s="107">
        <f t="shared" si="312"/>
        <v>0.13000000000000078</v>
      </c>
      <c r="AB646" s="117">
        <f t="shared" si="313"/>
        <v>0.84580351333767589</v>
      </c>
      <c r="AC646" s="109">
        <v>0</v>
      </c>
      <c r="AD646" s="110">
        <f>IF(D646 = D903,1,_xll.BDP(K646,$AD$12)*L646)</f>
        <v>1.0395000000000001</v>
      </c>
      <c r="AE646" s="259">
        <f>AA646*AC646*T646/AD646 / AF903</f>
        <v>0</v>
      </c>
      <c r="AF646" s="111"/>
      <c r="AG646" s="64"/>
      <c r="AH646" s="56"/>
      <c r="AI646" s="1"/>
    </row>
    <row r="647" spans="2:35" x14ac:dyDescent="0.2">
      <c r="B647">
        <v>25658</v>
      </c>
      <c r="C647" t="s">
        <v>1446</v>
      </c>
      <c r="D647" t="str">
        <f>_xll.BDP(C647,$D$12)</f>
        <v>USD</v>
      </c>
      <c r="E647" t="s">
        <v>1447</v>
      </c>
      <c r="F647" s="99">
        <f>_xll.BDP(C647,$F$12)</f>
        <v>60.08</v>
      </c>
      <c r="G647" s="99">
        <f>_xll.BDP(C647,$G$12)</f>
        <v>59.53</v>
      </c>
      <c r="H647" s="100">
        <f t="shared" si="303"/>
        <v>-0.54999999999999716</v>
      </c>
      <c r="I647" s="101">
        <f t="shared" si="304"/>
        <v>-0.91544607190412308</v>
      </c>
      <c r="J647" s="102">
        <v>-120986</v>
      </c>
      <c r="K647" t="str">
        <f>CONCATENATE(D903,D647, " Curncy")</f>
        <v>EURUSD Curncy</v>
      </c>
      <c r="L647">
        <f>IF(D647 = D903,1,_xll.BDP(K647,$L$12))</f>
        <v>1</v>
      </c>
      <c r="M647" s="247">
        <f>IF(D647 = D903,1,_xll.BDP(K647,$M$12)*L647)</f>
        <v>1.0417000000000001</v>
      </c>
      <c r="N647" s="104">
        <f t="shared" si="305"/>
        <v>63878.563885955315</v>
      </c>
      <c r="O647" s="253">
        <f>N647 / Y903</f>
        <v>1.9664270583576304E-4</v>
      </c>
      <c r="P647" s="140">
        <f t="shared" si="306"/>
        <v>-6913983.4693289809</v>
      </c>
      <c r="Q647" s="255">
        <f>P647 / Y903*100</f>
        <v>-2.1283891415278244</v>
      </c>
      <c r="R647" s="106">
        <f t="shared" si="307"/>
        <v>-2.1283891415278244</v>
      </c>
      <c r="S647" s="255">
        <f t="shared" si="308"/>
        <v>0</v>
      </c>
      <c r="T647">
        <f t="shared" si="309"/>
        <v>1</v>
      </c>
      <c r="U647">
        <v>0</v>
      </c>
      <c r="V647">
        <v>1</v>
      </c>
      <c r="W647" s="105">
        <f t="shared" si="310"/>
        <v>1.9664270583576304E-4</v>
      </c>
      <c r="X647" s="105">
        <f t="shared" si="311"/>
        <v>0</v>
      </c>
      <c r="Y647" s="141"/>
      <c r="Z647" s="107">
        <f>_xll.BDH(C647,$Z$12,$D$1,$D$1)</f>
        <v>59.93</v>
      </c>
      <c r="AA647" s="107">
        <f t="shared" si="312"/>
        <v>0.14999999999999858</v>
      </c>
      <c r="AB647" s="117">
        <f t="shared" si="313"/>
        <v>0.25029200734189649</v>
      </c>
      <c r="AC647" s="109">
        <v>-120986</v>
      </c>
      <c r="AD647" s="110">
        <f>IF(D647 = D903,1,_xll.BDP(K647,$AD$12)*L647)</f>
        <v>1.0395000000000001</v>
      </c>
      <c r="AE647" s="259">
        <f>AA647*AC647*T647/AD647 / AF903</f>
        <v>-5.2956767134542914E-5</v>
      </c>
      <c r="AF647" s="142"/>
      <c r="AG647" s="64"/>
      <c r="AH647" s="56"/>
      <c r="AI647" s="1"/>
    </row>
    <row r="648" spans="2:35" x14ac:dyDescent="0.2">
      <c r="B648">
        <v>1883</v>
      </c>
      <c r="D648" t="s">
        <v>31</v>
      </c>
      <c r="E648" t="s">
        <v>60</v>
      </c>
      <c r="F648" s="99">
        <v>0</v>
      </c>
      <c r="G648" s="99">
        <v>0</v>
      </c>
      <c r="H648" s="100">
        <f t="shared" si="303"/>
        <v>0</v>
      </c>
      <c r="I648" s="101">
        <f t="shared" si="304"/>
        <v>0</v>
      </c>
      <c r="J648" s="102">
        <v>2847936.1323000002</v>
      </c>
      <c r="K648" t="str">
        <f>CONCATENATE(D903,D648, " Curncy")</f>
        <v>EURUSD Curncy</v>
      </c>
      <c r="L648">
        <f>IF(D648 = D903,1,_xll.BDP(K648,$L$12))</f>
        <v>1</v>
      </c>
      <c r="M648" s="247">
        <f>IF(D648 = D903,1,_xll.BDP(K648,$M$12)*L648)</f>
        <v>1.0417000000000001</v>
      </c>
      <c r="N648" s="104">
        <f t="shared" si="305"/>
        <v>0</v>
      </c>
      <c r="O648" s="253">
        <f>N648 / Y903</f>
        <v>0</v>
      </c>
      <c r="P648" s="140">
        <f t="shared" si="306"/>
        <v>0</v>
      </c>
      <c r="Q648" s="255">
        <f>P648 / Y903*100</f>
        <v>0</v>
      </c>
      <c r="R648" s="106">
        <f t="shared" si="307"/>
        <v>0</v>
      </c>
      <c r="S648" s="255">
        <f t="shared" si="308"/>
        <v>0</v>
      </c>
      <c r="T648">
        <f t="shared" si="309"/>
        <v>1</v>
      </c>
      <c r="U648">
        <v>1</v>
      </c>
      <c r="V648">
        <v>1</v>
      </c>
      <c r="W648" s="105">
        <f t="shared" si="310"/>
        <v>0</v>
      </c>
      <c r="X648" s="105">
        <f t="shared" si="311"/>
        <v>0</v>
      </c>
      <c r="Y648" s="65"/>
      <c r="Z648" s="107">
        <v>0</v>
      </c>
      <c r="AA648" s="107">
        <f t="shared" si="312"/>
        <v>0</v>
      </c>
      <c r="AB648" s="117">
        <f t="shared" si="313"/>
        <v>0</v>
      </c>
      <c r="AC648" s="109">
        <v>2847936.1323000002</v>
      </c>
      <c r="AD648" s="110">
        <f>IF(D648 = D903,1,_xll.BDP(K648,$AD$12)*L648)</f>
        <v>1.0395000000000001</v>
      </c>
      <c r="AE648" s="259">
        <f>AA648*AC648*T648/AD648 / AF903</f>
        <v>0</v>
      </c>
      <c r="AF648" s="68"/>
      <c r="AG648" s="64"/>
      <c r="AH648" s="56"/>
      <c r="AI648" s="1"/>
    </row>
    <row r="649" spans="2:35" ht="12" customHeight="1" x14ac:dyDescent="0.2">
      <c r="B649">
        <v>1462</v>
      </c>
      <c r="C649" t="s">
        <v>791</v>
      </c>
      <c r="D649" t="str">
        <f>_xll.BDP(C649,$D$12)</f>
        <v>USD</v>
      </c>
      <c r="E649" t="s">
        <v>858</v>
      </c>
      <c r="F649" s="99">
        <f>_xll.BDP(C649,$F$12)</f>
        <v>132.81</v>
      </c>
      <c r="G649" s="99">
        <f>_xll.BDP(C649,$G$12)</f>
        <v>132.41999999999999</v>
      </c>
      <c r="H649" s="100">
        <f t="shared" si="303"/>
        <v>-0.39000000000001478</v>
      </c>
      <c r="I649" s="101">
        <f t="shared" si="304"/>
        <v>-0.29365258640163749</v>
      </c>
      <c r="J649" s="102">
        <v>0</v>
      </c>
      <c r="K649" t="str">
        <f>CONCATENATE(D903,D649, " Curncy")</f>
        <v>EURUSD Curncy</v>
      </c>
      <c r="L649">
        <f>IF(D649 = D903,1,_xll.BDP(K649,$L$12))</f>
        <v>1</v>
      </c>
      <c r="M649" s="247">
        <f>IF(D649 = D903,1,_xll.BDP(K649,$M$12)*L649)</f>
        <v>1.0417000000000001</v>
      </c>
      <c r="N649" s="104">
        <f t="shared" si="305"/>
        <v>0</v>
      </c>
      <c r="O649" s="253">
        <f>N649 / Y903</f>
        <v>0</v>
      </c>
      <c r="P649" s="140">
        <f t="shared" si="306"/>
        <v>0</v>
      </c>
      <c r="Q649" s="255">
        <f>P649 / Y903*100</f>
        <v>0</v>
      </c>
      <c r="R649" s="106">
        <f t="shared" si="307"/>
        <v>0</v>
      </c>
      <c r="S649" s="255">
        <f t="shared" si="308"/>
        <v>0</v>
      </c>
      <c r="T649">
        <f t="shared" si="309"/>
        <v>1</v>
      </c>
      <c r="U649">
        <v>0</v>
      </c>
      <c r="V649">
        <v>1</v>
      </c>
      <c r="W649" s="105">
        <f t="shared" si="310"/>
        <v>0</v>
      </c>
      <c r="X649" s="105">
        <f t="shared" si="311"/>
        <v>0</v>
      </c>
      <c r="Y649" s="65"/>
      <c r="Z649" s="107">
        <f>_xll.BDH(C649,$Z$12,$D$1,$D$1)</f>
        <v>130.61000000000001</v>
      </c>
      <c r="AA649" s="107">
        <f t="shared" si="312"/>
        <v>2.1999999999999886</v>
      </c>
      <c r="AB649" s="117">
        <f t="shared" si="313"/>
        <v>1.6844039506928938</v>
      </c>
      <c r="AC649" s="109">
        <v>0</v>
      </c>
      <c r="AD649" s="110">
        <f>IF(D649 = D903,1,_xll.BDP(K649,$AD$12)*L649)</f>
        <v>1.0395000000000001</v>
      </c>
      <c r="AE649" s="259">
        <f>AA649*AC649*T649/AD649 / AF903</f>
        <v>0</v>
      </c>
      <c r="AF649" s="68"/>
      <c r="AG649" s="64"/>
      <c r="AH649" s="56"/>
      <c r="AI649" s="1"/>
    </row>
    <row r="650" spans="2:35" x14ac:dyDescent="0.2">
      <c r="B650">
        <v>20649</v>
      </c>
      <c r="C650" t="s">
        <v>1212</v>
      </c>
      <c r="D650" t="str">
        <f>_xll.BDP(C650,$D$12)</f>
        <v>USD</v>
      </c>
      <c r="E650" t="s">
        <v>1213</v>
      </c>
      <c r="F650" s="99">
        <f>_xll.BDP(C650,$F$12)</f>
        <v>75.5</v>
      </c>
      <c r="G650" s="99">
        <f>_xll.BDP(C650,$G$12)</f>
        <v>77.14</v>
      </c>
      <c r="H650" s="100">
        <f t="shared" si="303"/>
        <v>1.6400000000000006</v>
      </c>
      <c r="I650" s="101">
        <f t="shared" si="304"/>
        <v>2.172185430463577</v>
      </c>
      <c r="J650" s="102">
        <v>0</v>
      </c>
      <c r="K650" t="str">
        <f>CONCATENATE(D903,D650, " Curncy")</f>
        <v>EURUSD Curncy</v>
      </c>
      <c r="L650">
        <f>IF(D650 = D903,1,_xll.BDP(K650,$L$12))</f>
        <v>1</v>
      </c>
      <c r="M650" s="247">
        <f>IF(D650 = D903,1,_xll.BDP(K650,$M$12)*L650)</f>
        <v>1.0417000000000001</v>
      </c>
      <c r="N650" s="104">
        <f t="shared" si="305"/>
        <v>0</v>
      </c>
      <c r="O650" s="253">
        <f>N650 / Y903</f>
        <v>0</v>
      </c>
      <c r="P650" s="140">
        <f t="shared" si="306"/>
        <v>0</v>
      </c>
      <c r="Q650" s="255">
        <f>P650 / Y903*100</f>
        <v>0</v>
      </c>
      <c r="R650" s="106">
        <f t="shared" si="307"/>
        <v>0</v>
      </c>
      <c r="S650" s="255">
        <f t="shared" si="308"/>
        <v>0</v>
      </c>
      <c r="T650">
        <f t="shared" si="309"/>
        <v>1</v>
      </c>
      <c r="U650">
        <v>0</v>
      </c>
      <c r="V650">
        <v>1</v>
      </c>
      <c r="W650" s="105">
        <f t="shared" si="310"/>
        <v>0</v>
      </c>
      <c r="X650" s="105">
        <f t="shared" si="311"/>
        <v>0</v>
      </c>
      <c r="Y650" s="141"/>
      <c r="Z650" s="107">
        <f>_xll.BDH(C650,$Z$12,$D$1,$D$1)</f>
        <v>78.5</v>
      </c>
      <c r="AA650" s="107">
        <f t="shared" si="312"/>
        <v>-3</v>
      </c>
      <c r="AB650" s="117">
        <f t="shared" si="313"/>
        <v>-3.8216560509554141</v>
      </c>
      <c r="AC650" s="109">
        <v>0</v>
      </c>
      <c r="AD650" s="110">
        <f>IF(D650 = D903,1,_xll.BDP(K650,$AD$12)*L650)</f>
        <v>1.0395000000000001</v>
      </c>
      <c r="AE650" s="259">
        <f>AA650*AC650*T650/AD650 / AF903</f>
        <v>0</v>
      </c>
      <c r="AF650" s="142"/>
      <c r="AG650" s="64"/>
      <c r="AH650" s="56"/>
      <c r="AI650" s="1"/>
    </row>
    <row r="651" spans="2:35" x14ac:dyDescent="0.2">
      <c r="B651">
        <v>4063</v>
      </c>
      <c r="C651" t="s">
        <v>793</v>
      </c>
      <c r="D651" t="str">
        <f>_xll.BDP(C651,$D$12)</f>
        <v>USD</v>
      </c>
      <c r="E651" t="s">
        <v>860</v>
      </c>
      <c r="F651" s="99">
        <f>_xll.BDP(C651,$F$12)</f>
        <v>97.46</v>
      </c>
      <c r="G651" s="99">
        <f>_xll.BDP(C651,$G$12)</f>
        <v>96.474999999999994</v>
      </c>
      <c r="H651" s="100">
        <f t="shared" si="303"/>
        <v>-0.98499999999999943</v>
      </c>
      <c r="I651" s="101">
        <f t="shared" si="304"/>
        <v>-1.0106710445310891</v>
      </c>
      <c r="J651" s="102">
        <v>0</v>
      </c>
      <c r="K651" t="str">
        <f>CONCATENATE(D903,D651, " Curncy")</f>
        <v>EURUSD Curncy</v>
      </c>
      <c r="L651">
        <f>IF(D651 = D903,1,_xll.BDP(K651,$L$12))</f>
        <v>1</v>
      </c>
      <c r="M651" s="247">
        <f>IF(D651 = D903,1,_xll.BDP(K651,$M$12)*L651)</f>
        <v>1.0417000000000001</v>
      </c>
      <c r="N651" s="104">
        <f t="shared" si="305"/>
        <v>0</v>
      </c>
      <c r="O651" s="253">
        <f>N651 / Y903</f>
        <v>0</v>
      </c>
      <c r="P651" s="140">
        <f t="shared" si="306"/>
        <v>0</v>
      </c>
      <c r="Q651" s="255">
        <f>P651 / Y903*100</f>
        <v>0</v>
      </c>
      <c r="R651" s="106">
        <f t="shared" si="307"/>
        <v>0</v>
      </c>
      <c r="S651" s="255">
        <f t="shared" si="308"/>
        <v>0</v>
      </c>
      <c r="T651">
        <f t="shared" si="309"/>
        <v>1</v>
      </c>
      <c r="U651">
        <v>0</v>
      </c>
      <c r="V651">
        <v>1</v>
      </c>
      <c r="W651" s="105">
        <f t="shared" si="310"/>
        <v>0</v>
      </c>
      <c r="X651" s="105">
        <f t="shared" si="311"/>
        <v>0</v>
      </c>
      <c r="Y651" s="65"/>
      <c r="Z651" s="107">
        <f>_xll.BDH(C651,$Z$12,$D$1,$D$1)</f>
        <v>98.46</v>
      </c>
      <c r="AA651" s="107">
        <f t="shared" si="312"/>
        <v>-1</v>
      </c>
      <c r="AB651" s="117">
        <f t="shared" si="313"/>
        <v>-1.0156408693885843</v>
      </c>
      <c r="AC651" s="109">
        <v>0</v>
      </c>
      <c r="AD651" s="110">
        <f>IF(D651 = D903,1,_xll.BDP(K651,$AD$12)*L651)</f>
        <v>1.0395000000000001</v>
      </c>
      <c r="AE651" s="259">
        <f>AA651*AC651*T651/AD651 / AF903</f>
        <v>0</v>
      </c>
      <c r="AF651" s="68"/>
      <c r="AG651" s="64"/>
      <c r="AH651" s="56"/>
      <c r="AI651" s="1"/>
    </row>
    <row r="652" spans="2:35" ht="12" customHeight="1" x14ac:dyDescent="0.2">
      <c r="B652">
        <v>11530</v>
      </c>
      <c r="C652" t="s">
        <v>1187</v>
      </c>
      <c r="D652" t="str">
        <f>_xll.BDP(C652,$D$12)</f>
        <v>USD</v>
      </c>
      <c r="E652" t="s">
        <v>1188</v>
      </c>
      <c r="F652" s="99">
        <f>_xll.BDP(C652,$F$12)</f>
        <v>44.74</v>
      </c>
      <c r="G652" s="99">
        <f>_xll.BDP(C652,$G$12)</f>
        <v>45.25</v>
      </c>
      <c r="H652" s="100">
        <f t="shared" si="303"/>
        <v>0.50999999999999801</v>
      </c>
      <c r="I652" s="101">
        <f t="shared" si="304"/>
        <v>1.139919535091636</v>
      </c>
      <c r="J652" s="102">
        <v>0</v>
      </c>
      <c r="K652" t="str">
        <f>CONCATENATE(D903,D652, " Curncy")</f>
        <v>EURUSD Curncy</v>
      </c>
      <c r="L652">
        <f>IF(D652 = D903,1,_xll.BDP(K652,$L$12))</f>
        <v>1</v>
      </c>
      <c r="M652" s="247">
        <f>IF(D652 = D903,1,_xll.BDP(K652,$M$12)*L652)</f>
        <v>1.0417000000000001</v>
      </c>
      <c r="N652" s="104">
        <f t="shared" si="305"/>
        <v>0</v>
      </c>
      <c r="O652" s="253">
        <f>N652 / Y903</f>
        <v>0</v>
      </c>
      <c r="P652" s="140">
        <f t="shared" si="306"/>
        <v>0</v>
      </c>
      <c r="Q652" s="255">
        <f>P652 / Y903*100</f>
        <v>0</v>
      </c>
      <c r="R652" s="106">
        <f t="shared" si="307"/>
        <v>0</v>
      </c>
      <c r="S652" s="255">
        <f t="shared" si="308"/>
        <v>0</v>
      </c>
      <c r="T652">
        <f t="shared" si="309"/>
        <v>1</v>
      </c>
      <c r="U652">
        <v>0</v>
      </c>
      <c r="V652">
        <v>1</v>
      </c>
      <c r="W652" s="105">
        <f t="shared" si="310"/>
        <v>0</v>
      </c>
      <c r="X652" s="105">
        <f t="shared" si="311"/>
        <v>0</v>
      </c>
      <c r="Y652" s="141"/>
      <c r="Z652" s="107">
        <f>_xll.BDH(C652,$Z$12,$D$1,$D$1)</f>
        <v>45.02</v>
      </c>
      <c r="AA652" s="107">
        <f t="shared" si="312"/>
        <v>-0.28000000000000114</v>
      </c>
      <c r="AB652" s="117">
        <f t="shared" si="313"/>
        <v>-0.62194580186583992</v>
      </c>
      <c r="AC652" s="109">
        <v>0</v>
      </c>
      <c r="AD652" s="110">
        <f>IF(D652 = D903,1,_xll.BDP(K652,$AD$12)*L652)</f>
        <v>1.0395000000000001</v>
      </c>
      <c r="AE652" s="259">
        <f>AA652*AC652*T652/AD652 / AF903</f>
        <v>0</v>
      </c>
      <c r="AF652" s="142"/>
      <c r="AG652" s="64"/>
      <c r="AH652" s="56"/>
      <c r="AI652" s="1"/>
    </row>
    <row r="653" spans="2:35" x14ac:dyDescent="0.2">
      <c r="B653">
        <v>4103</v>
      </c>
      <c r="C653" t="s">
        <v>1241</v>
      </c>
      <c r="D653" t="str">
        <f>_xll.BDP(C653,$D$12)</f>
        <v>USD</v>
      </c>
      <c r="E653" t="s">
        <v>1242</v>
      </c>
      <c r="F653" s="99">
        <f>_xll.BDP(C653,$F$12)</f>
        <v>93.41</v>
      </c>
      <c r="G653" s="99">
        <f>_xll.BDP(C653,$G$12)</f>
        <v>94.58</v>
      </c>
      <c r="H653" s="100">
        <f t="shared" si="303"/>
        <v>1.1700000000000017</v>
      </c>
      <c r="I653" s="101">
        <f t="shared" si="304"/>
        <v>1.2525425543303734</v>
      </c>
      <c r="J653" s="102">
        <v>0</v>
      </c>
      <c r="K653" t="str">
        <f>CONCATENATE(D903,D653, " Curncy")</f>
        <v>EURUSD Curncy</v>
      </c>
      <c r="L653">
        <f>IF(D653 = D903,1,_xll.BDP(K653,$L$12))</f>
        <v>1</v>
      </c>
      <c r="M653" s="247">
        <f>IF(D653 = D903,1,_xll.BDP(K653,$M$12)*L653)</f>
        <v>1.0417000000000001</v>
      </c>
      <c r="N653" s="104">
        <f t="shared" si="305"/>
        <v>0</v>
      </c>
      <c r="O653" s="253">
        <f>N653 / Y903</f>
        <v>0</v>
      </c>
      <c r="P653" s="140">
        <f t="shared" si="306"/>
        <v>0</v>
      </c>
      <c r="Q653" s="255">
        <f>P653 / Y903*100</f>
        <v>0</v>
      </c>
      <c r="R653" s="106">
        <f t="shared" si="307"/>
        <v>0</v>
      </c>
      <c r="S653" s="255">
        <f t="shared" si="308"/>
        <v>0</v>
      </c>
      <c r="T653">
        <f t="shared" si="309"/>
        <v>1</v>
      </c>
      <c r="U653">
        <v>0</v>
      </c>
      <c r="V653">
        <v>1</v>
      </c>
      <c r="W653" s="105">
        <f t="shared" si="310"/>
        <v>0</v>
      </c>
      <c r="X653" s="105">
        <f t="shared" si="311"/>
        <v>0</v>
      </c>
      <c r="Y653" s="141"/>
      <c r="Z653" s="107">
        <f>_xll.BDH(C653,$Z$12,$D$1,$D$1)</f>
        <v>94.13</v>
      </c>
      <c r="AA653" s="107">
        <f t="shared" si="312"/>
        <v>-0.71999999999999886</v>
      </c>
      <c r="AB653" s="117">
        <f t="shared" si="313"/>
        <v>-0.76489960692658965</v>
      </c>
      <c r="AC653" s="109">
        <v>0</v>
      </c>
      <c r="AD653" s="110">
        <f>IF(D653 = D903,1,_xll.BDP(K653,$AD$12)*L653)</f>
        <v>1.0395000000000001</v>
      </c>
      <c r="AE653" s="259">
        <f>AA653*AC653*T653/AD653 / AF903</f>
        <v>0</v>
      </c>
      <c r="AF653" s="142"/>
      <c r="AG653" s="64"/>
      <c r="AH653" s="56"/>
      <c r="AI653" s="1"/>
    </row>
    <row r="654" spans="2:35" x14ac:dyDescent="0.2">
      <c r="B654">
        <v>32629</v>
      </c>
      <c r="C654" t="s">
        <v>1591</v>
      </c>
      <c r="D654" t="str">
        <f>_xll.BDP(C654,$D$12)</f>
        <v>USD</v>
      </c>
      <c r="E654" t="s">
        <v>1592</v>
      </c>
      <c r="F654" s="99">
        <f>_xll.BDP(C654,$F$12)</f>
        <v>7.51</v>
      </c>
      <c r="G654" s="99">
        <f>_xll.BDP(C654,$G$12)</f>
        <v>7.32</v>
      </c>
      <c r="H654" s="100">
        <f t="shared" si="303"/>
        <v>-0.1899999999999995</v>
      </c>
      <c r="I654" s="101">
        <f t="shared" si="304"/>
        <v>-2.5299600532623105</v>
      </c>
      <c r="J654" s="102">
        <v>0</v>
      </c>
      <c r="K654" t="str">
        <f>CONCATENATE(D903,D654, " Curncy")</f>
        <v>EURUSD Curncy</v>
      </c>
      <c r="L654">
        <f>IF(D654 = D903,1,_xll.BDP(K654,$L$12))</f>
        <v>1</v>
      </c>
      <c r="M654" s="247">
        <f>IF(D654 = D903,1,_xll.BDP(K654,$M$12)*L654)</f>
        <v>1.0417000000000001</v>
      </c>
      <c r="N654" s="104">
        <f t="shared" si="305"/>
        <v>0</v>
      </c>
      <c r="O654" s="253">
        <f>N654 / Y903</f>
        <v>0</v>
      </c>
      <c r="P654" s="140">
        <f t="shared" si="306"/>
        <v>0</v>
      </c>
      <c r="Q654" s="255">
        <f>P654 / Y903*100</f>
        <v>0</v>
      </c>
      <c r="R654" s="106">
        <f t="shared" si="307"/>
        <v>0</v>
      </c>
      <c r="S654" s="255">
        <f t="shared" si="308"/>
        <v>0</v>
      </c>
      <c r="T654">
        <f t="shared" si="309"/>
        <v>1</v>
      </c>
      <c r="U654">
        <v>0</v>
      </c>
      <c r="V654">
        <v>1</v>
      </c>
      <c r="W654" s="105">
        <f t="shared" si="310"/>
        <v>0</v>
      </c>
      <c r="X654" s="105">
        <f t="shared" si="311"/>
        <v>0</v>
      </c>
      <c r="Y654" s="141"/>
      <c r="Z654" s="107">
        <f>_xll.BDH(C654,$Z$12,$D$1,$D$1)</f>
        <v>7.64</v>
      </c>
      <c r="AA654" s="107">
        <f t="shared" si="312"/>
        <v>-0.12999999999999989</v>
      </c>
      <c r="AB654" s="117">
        <f t="shared" si="313"/>
        <v>-1.7015706806282709</v>
      </c>
      <c r="AC654" s="109">
        <v>0</v>
      </c>
      <c r="AD654" s="110">
        <f>IF(D654 = D903,1,_xll.BDP(K654,$AD$12)*L654)</f>
        <v>1.0395000000000001</v>
      </c>
      <c r="AE654" s="259">
        <f>AA654*AC654*T654/AD654 / AF903</f>
        <v>0</v>
      </c>
      <c r="AF654" s="142"/>
      <c r="AG654" s="64"/>
      <c r="AH654" s="56"/>
    </row>
    <row r="655" spans="2:35" x14ac:dyDescent="0.2">
      <c r="B655">
        <v>19697</v>
      </c>
      <c r="C655" t="s">
        <v>59</v>
      </c>
      <c r="D655" t="str">
        <f>_xll.BDP(C655,$D$12)</f>
        <v>USD</v>
      </c>
      <c r="E655" t="s">
        <v>267</v>
      </c>
      <c r="F655" s="99">
        <f>_xll.BDP(C655,$F$12)</f>
        <v>14.5</v>
      </c>
      <c r="G655" s="99">
        <f>_xll.BDP(C655,$G$12)</f>
        <v>14.285</v>
      </c>
      <c r="H655" s="100">
        <f t="shared" si="303"/>
        <v>-0.21499999999999986</v>
      </c>
      <c r="I655" s="101">
        <f t="shared" si="304"/>
        <v>-1.4827586206896541</v>
      </c>
      <c r="J655" s="102">
        <v>0</v>
      </c>
      <c r="K655" t="str">
        <f>CONCATENATE(D903,D655, " Curncy")</f>
        <v>EURUSD Curncy</v>
      </c>
      <c r="L655">
        <f>IF(D655 = D903,1,_xll.BDP(K655,$L$12))</f>
        <v>1</v>
      </c>
      <c r="M655" s="247">
        <f>IF(D655 = D903,1,_xll.BDP(K655,$M$12)*L655)</f>
        <v>1.0417000000000001</v>
      </c>
      <c r="N655" s="104">
        <f t="shared" si="305"/>
        <v>0</v>
      </c>
      <c r="O655" s="253">
        <f>N655 / Y903</f>
        <v>0</v>
      </c>
      <c r="P655" s="140">
        <f t="shared" si="306"/>
        <v>0</v>
      </c>
      <c r="Q655" s="255">
        <f>P655 / Y903*100</f>
        <v>0</v>
      </c>
      <c r="R655" s="106">
        <f t="shared" si="307"/>
        <v>0</v>
      </c>
      <c r="S655" s="255">
        <f t="shared" si="308"/>
        <v>0</v>
      </c>
      <c r="T655">
        <f t="shared" si="309"/>
        <v>1</v>
      </c>
      <c r="U655">
        <v>0</v>
      </c>
      <c r="V655">
        <v>1</v>
      </c>
      <c r="W655" s="105">
        <f t="shared" si="310"/>
        <v>0</v>
      </c>
      <c r="X655" s="105">
        <f t="shared" si="311"/>
        <v>0</v>
      </c>
      <c r="Y655" s="65"/>
      <c r="Z655" s="107">
        <f>_xll.BDH(C655,$Z$12,$D$1,$D$1)</f>
        <v>14.42</v>
      </c>
      <c r="AA655" s="107">
        <f t="shared" si="312"/>
        <v>8.0000000000000071E-2</v>
      </c>
      <c r="AB655" s="117">
        <f t="shared" si="313"/>
        <v>0.55478502080443881</v>
      </c>
      <c r="AC655" s="109">
        <v>0</v>
      </c>
      <c r="AD655" s="110">
        <f>IF(D655 = D903,1,_xll.BDP(K655,$AD$12)*L655)</f>
        <v>1.0395000000000001</v>
      </c>
      <c r="AE655" s="259">
        <f>AA655*AC655*T655/AD655 / AF903</f>
        <v>0</v>
      </c>
      <c r="AF655" s="68"/>
      <c r="AG655" s="64"/>
      <c r="AH655" s="56"/>
    </row>
    <row r="656" spans="2:35" x14ac:dyDescent="0.2">
      <c r="B656">
        <v>19517</v>
      </c>
      <c r="D656" t="s">
        <v>31</v>
      </c>
      <c r="E656" t="s">
        <v>58</v>
      </c>
      <c r="F656" s="99">
        <v>9.9999999999999995E-7</v>
      </c>
      <c r="G656" s="99">
        <v>9.9999999999999995E-7</v>
      </c>
      <c r="H656" s="100">
        <f t="shared" si="303"/>
        <v>0</v>
      </c>
      <c r="I656" s="101">
        <f t="shared" si="304"/>
        <v>0</v>
      </c>
      <c r="J656" s="102">
        <v>210610</v>
      </c>
      <c r="K656" t="str">
        <f>CONCATENATE(D903,D656, " Curncy")</f>
        <v>EURUSD Curncy</v>
      </c>
      <c r="L656">
        <f>IF(D656 = D903,1,_xll.BDP(K656,$L$12))</f>
        <v>1</v>
      </c>
      <c r="M656" s="247">
        <f>IF(D656 = D903,1,_xll.BDP(K656,$M$12)*L656)</f>
        <v>1.0417000000000001</v>
      </c>
      <c r="N656" s="104">
        <f t="shared" si="305"/>
        <v>0</v>
      </c>
      <c r="O656" s="253">
        <f>N656 / Y903</f>
        <v>0</v>
      </c>
      <c r="P656" s="140">
        <f t="shared" si="306"/>
        <v>0.20217913026783141</v>
      </c>
      <c r="Q656" s="255">
        <f>P656 / Y903*100</f>
        <v>6.223848631031729E-8</v>
      </c>
      <c r="R656" s="106">
        <f t="shared" si="307"/>
        <v>0</v>
      </c>
      <c r="S656" s="255">
        <f t="shared" si="308"/>
        <v>6.223848631031729E-8</v>
      </c>
      <c r="T656">
        <f t="shared" si="309"/>
        <v>1</v>
      </c>
      <c r="U656">
        <v>1</v>
      </c>
      <c r="V656">
        <v>1</v>
      </c>
      <c r="W656" s="105">
        <f t="shared" si="310"/>
        <v>0</v>
      </c>
      <c r="X656" s="105">
        <f t="shared" si="311"/>
        <v>0</v>
      </c>
      <c r="Y656" s="65"/>
      <c r="Z656" s="107">
        <v>9.9999999999999995E-7</v>
      </c>
      <c r="AA656" s="107">
        <f t="shared" si="312"/>
        <v>0</v>
      </c>
      <c r="AB656" s="117">
        <f t="shared" si="313"/>
        <v>0</v>
      </c>
      <c r="AC656" s="109">
        <v>210610</v>
      </c>
      <c r="AD656" s="110">
        <f>IF(D656 = D903,1,_xll.BDP(K656,$AD$12)*L656)</f>
        <v>1.0395000000000001</v>
      </c>
      <c r="AE656" s="259">
        <f>AA656*AC656*T656/AD656 / AF903</f>
        <v>0</v>
      </c>
      <c r="AF656" s="68"/>
      <c r="AG656" s="64"/>
      <c r="AH656" s="56"/>
    </row>
    <row r="657" spans="2:34" x14ac:dyDescent="0.2">
      <c r="B657">
        <v>19321</v>
      </c>
      <c r="C657" t="s">
        <v>794</v>
      </c>
      <c r="D657" t="str">
        <f>_xll.BDP(C657,$D$12)</f>
        <v>USD</v>
      </c>
      <c r="E657" t="s">
        <v>861</v>
      </c>
      <c r="F657" s="99">
        <f>_xll.BDP(C657,$F$12)</f>
        <v>154.15</v>
      </c>
      <c r="G657" s="99">
        <f>_xll.BDP(C657,$G$12)</f>
        <v>152.77500000000001</v>
      </c>
      <c r="H657" s="100">
        <f t="shared" si="303"/>
        <v>-1.375</v>
      </c>
      <c r="I657" s="101">
        <f t="shared" si="304"/>
        <v>-0.89198832306195275</v>
      </c>
      <c r="J657" s="102">
        <v>0</v>
      </c>
      <c r="K657" t="str">
        <f>CONCATENATE(D903,D657, " Curncy")</f>
        <v>EURUSD Curncy</v>
      </c>
      <c r="L657">
        <f>IF(D657 = D903,1,_xll.BDP(K657,$L$12))</f>
        <v>1</v>
      </c>
      <c r="M657" s="247">
        <f>IF(D657 = D903,1,_xll.BDP(K657,$M$12)*L657)</f>
        <v>1.0417000000000001</v>
      </c>
      <c r="N657" s="104">
        <f t="shared" si="305"/>
        <v>0</v>
      </c>
      <c r="O657" s="253">
        <f>N657 / Y903</f>
        <v>0</v>
      </c>
      <c r="P657" s="140">
        <f t="shared" si="306"/>
        <v>0</v>
      </c>
      <c r="Q657" s="255">
        <f>P657 / Y903*100</f>
        <v>0</v>
      </c>
      <c r="R657" s="106">
        <f t="shared" si="307"/>
        <v>0</v>
      </c>
      <c r="S657" s="255">
        <f t="shared" si="308"/>
        <v>0</v>
      </c>
      <c r="T657">
        <f t="shared" si="309"/>
        <v>1</v>
      </c>
      <c r="U657">
        <v>0</v>
      </c>
      <c r="V657">
        <v>1</v>
      </c>
      <c r="W657" s="105">
        <f t="shared" si="310"/>
        <v>0</v>
      </c>
      <c r="X657" s="105">
        <f t="shared" si="311"/>
        <v>0</v>
      </c>
      <c r="Y657" s="65"/>
      <c r="Z657" s="107">
        <f>_xll.BDH(C657,$Z$12,$D$1,$D$1)</f>
        <v>153.93</v>
      </c>
      <c r="AA657" s="107">
        <f t="shared" si="312"/>
        <v>0.21999999999999886</v>
      </c>
      <c r="AB657" s="117">
        <f t="shared" si="313"/>
        <v>0.14292210745143821</v>
      </c>
      <c r="AC657" s="109">
        <v>0</v>
      </c>
      <c r="AD657" s="110">
        <f>IF(D657 = D903,1,_xll.BDP(K657,$AD$12)*L657)</f>
        <v>1.0395000000000001</v>
      </c>
      <c r="AE657" s="259">
        <f>AA657*AC657*T657/AD657 / AF903</f>
        <v>0</v>
      </c>
      <c r="AF657" s="68"/>
      <c r="AG657" s="64"/>
      <c r="AH657" s="56"/>
    </row>
    <row r="658" spans="2:34" x14ac:dyDescent="0.2">
      <c r="B658">
        <v>25686</v>
      </c>
      <c r="C658" t="s">
        <v>1374</v>
      </c>
      <c r="D658" t="str">
        <f>_xll.BDP(C658,$D$12)</f>
        <v>USD</v>
      </c>
      <c r="E658" t="s">
        <v>1375</v>
      </c>
      <c r="F658" s="99">
        <f>_xll.BDP(C658,$F$12)</f>
        <v>37.270000000000003</v>
      </c>
      <c r="G658" s="99">
        <f>_xll.BDP(C658,$G$12)</f>
        <v>36.19</v>
      </c>
      <c r="H658" s="100">
        <f t="shared" si="303"/>
        <v>-1.0800000000000054</v>
      </c>
      <c r="I658" s="101">
        <f t="shared" si="304"/>
        <v>-2.8977730077810713</v>
      </c>
      <c r="J658" s="102">
        <v>0</v>
      </c>
      <c r="K658" t="str">
        <f>CONCATENATE(D903,D658, " Curncy")</f>
        <v>EURUSD Curncy</v>
      </c>
      <c r="L658">
        <f>IF(D658 = D903,1,_xll.BDP(K658,$L$12))</f>
        <v>1</v>
      </c>
      <c r="M658" s="247">
        <f>IF(D658 = D903,1,_xll.BDP(K658,$M$12)*L658)</f>
        <v>1.0417000000000001</v>
      </c>
      <c r="N658" s="104">
        <f t="shared" si="305"/>
        <v>0</v>
      </c>
      <c r="O658" s="253">
        <f>N658 / Y903</f>
        <v>0</v>
      </c>
      <c r="P658" s="140">
        <f t="shared" si="306"/>
        <v>0</v>
      </c>
      <c r="Q658" s="255">
        <f>P658 / Y903*100</f>
        <v>0</v>
      </c>
      <c r="R658" s="106">
        <f t="shared" si="307"/>
        <v>0</v>
      </c>
      <c r="S658" s="255">
        <f t="shared" si="308"/>
        <v>0</v>
      </c>
      <c r="T658">
        <f t="shared" si="309"/>
        <v>1</v>
      </c>
      <c r="U658">
        <v>0</v>
      </c>
      <c r="V658">
        <v>1</v>
      </c>
      <c r="W658" s="105">
        <f t="shared" si="310"/>
        <v>0</v>
      </c>
      <c r="X658" s="105">
        <f t="shared" si="311"/>
        <v>0</v>
      </c>
      <c r="Y658" s="141"/>
      <c r="Z658" s="107">
        <f>_xll.BDH(C658,$Z$12,$D$1,$D$1)</f>
        <v>37.54</v>
      </c>
      <c r="AA658" s="107">
        <f t="shared" si="312"/>
        <v>-0.26999999999999602</v>
      </c>
      <c r="AB658" s="117">
        <f t="shared" si="313"/>
        <v>-0.71923281832710717</v>
      </c>
      <c r="AC658" s="109">
        <v>0</v>
      </c>
      <c r="AD658" s="110">
        <f>IF(D658 = D903,1,_xll.BDP(K658,$AD$12)*L658)</f>
        <v>1.0395000000000001</v>
      </c>
      <c r="AE658" s="259">
        <f>AA658*AC658*T658/AD658 / AF903</f>
        <v>0</v>
      </c>
      <c r="AF658" s="142"/>
      <c r="AG658" s="64"/>
      <c r="AH658" s="56"/>
    </row>
    <row r="659" spans="2:34" x14ac:dyDescent="0.2">
      <c r="B659">
        <v>25684</v>
      </c>
      <c r="C659" t="s">
        <v>1412</v>
      </c>
      <c r="D659" t="str">
        <f>_xll.BDP(C659,$D$12)</f>
        <v>USD</v>
      </c>
      <c r="E659" t="s">
        <v>1413</v>
      </c>
      <c r="F659" s="99">
        <f>_xll.BDP(C659,$F$12)</f>
        <v>46.43</v>
      </c>
      <c r="G659" s="99">
        <f>_xll.BDP(C659,$G$12)</f>
        <v>44.884999999999998</v>
      </c>
      <c r="H659" s="100">
        <f t="shared" si="303"/>
        <v>-1.5450000000000017</v>
      </c>
      <c r="I659" s="101">
        <f t="shared" si="304"/>
        <v>-3.3275899203101478</v>
      </c>
      <c r="J659" s="102">
        <v>0</v>
      </c>
      <c r="K659" t="str">
        <f>CONCATENATE(D903,D659, " Curncy")</f>
        <v>EURUSD Curncy</v>
      </c>
      <c r="L659">
        <f>IF(D659 = D903,1,_xll.BDP(K659,$L$12))</f>
        <v>1</v>
      </c>
      <c r="M659" s="247">
        <f>IF(D659 = D903,1,_xll.BDP(K659,$M$12)*L659)</f>
        <v>1.0417000000000001</v>
      </c>
      <c r="N659" s="104">
        <f t="shared" si="305"/>
        <v>0</v>
      </c>
      <c r="O659" s="253">
        <f>N659 / Y903</f>
        <v>0</v>
      </c>
      <c r="P659" s="140">
        <f t="shared" si="306"/>
        <v>0</v>
      </c>
      <c r="Q659" s="255">
        <f>P659 / Y903*100</f>
        <v>0</v>
      </c>
      <c r="R659" s="106">
        <f t="shared" si="307"/>
        <v>0</v>
      </c>
      <c r="S659" s="255">
        <f t="shared" si="308"/>
        <v>0</v>
      </c>
      <c r="T659">
        <f t="shared" si="309"/>
        <v>1</v>
      </c>
      <c r="U659">
        <v>0</v>
      </c>
      <c r="V659">
        <v>1</v>
      </c>
      <c r="W659" s="105">
        <f t="shared" si="310"/>
        <v>0</v>
      </c>
      <c r="X659" s="105">
        <f t="shared" si="311"/>
        <v>0</v>
      </c>
      <c r="Y659" s="141"/>
      <c r="Z659" s="107">
        <f>_xll.BDH(C659,$Z$12,$D$1,$D$1)</f>
        <v>46.78</v>
      </c>
      <c r="AA659" s="107">
        <f t="shared" si="312"/>
        <v>-0.35000000000000142</v>
      </c>
      <c r="AB659" s="117">
        <f t="shared" si="313"/>
        <v>-0.74818298418127704</v>
      </c>
      <c r="AC659" s="109">
        <v>0</v>
      </c>
      <c r="AD659" s="110">
        <f>IF(D659 = D903,1,_xll.BDP(K659,$AD$12)*L659)</f>
        <v>1.0395000000000001</v>
      </c>
      <c r="AE659" s="259">
        <f>AA659*AC659*T659/AD659 / AF903</f>
        <v>0</v>
      </c>
      <c r="AF659" s="142"/>
      <c r="AG659" s="64"/>
      <c r="AH659" s="56"/>
    </row>
    <row r="660" spans="2:34" ht="12" customHeight="1" x14ac:dyDescent="0.2">
      <c r="B660">
        <v>867</v>
      </c>
      <c r="C660" t="s">
        <v>57</v>
      </c>
      <c r="D660" t="str">
        <f>_xll.BDP(C660,$D$12)</f>
        <v>USD</v>
      </c>
      <c r="E660" t="s">
        <v>266</v>
      </c>
      <c r="F660" s="99">
        <f>_xll.BDP(C660,$F$12)</f>
        <v>148.11000000000001</v>
      </c>
      <c r="G660" s="99">
        <f>_xll.BDP(C660,$G$12)</f>
        <v>145.54</v>
      </c>
      <c r="H660" s="100">
        <f t="shared" si="303"/>
        <v>-2.5700000000000216</v>
      </c>
      <c r="I660" s="101">
        <f t="shared" si="304"/>
        <v>-1.7351968131794082</v>
      </c>
      <c r="J660" s="102">
        <v>0</v>
      </c>
      <c r="K660" t="str">
        <f>CONCATENATE(D903,D660, " Curncy")</f>
        <v>EURUSD Curncy</v>
      </c>
      <c r="L660">
        <f>IF(D660 = D903,1,_xll.BDP(K660,$L$12))</f>
        <v>1</v>
      </c>
      <c r="M660" s="247">
        <f>IF(D660 = D903,1,_xll.BDP(K660,$M$12)*L660)</f>
        <v>1.0417000000000001</v>
      </c>
      <c r="N660" s="104">
        <f t="shared" si="305"/>
        <v>0</v>
      </c>
      <c r="O660" s="253">
        <f>N660 / Y903</f>
        <v>0</v>
      </c>
      <c r="P660" s="140">
        <f t="shared" si="306"/>
        <v>0</v>
      </c>
      <c r="Q660" s="255">
        <f>P660 / Y903*100</f>
        <v>0</v>
      </c>
      <c r="R660" s="106">
        <f t="shared" si="307"/>
        <v>0</v>
      </c>
      <c r="S660" s="255">
        <f t="shared" si="308"/>
        <v>0</v>
      </c>
      <c r="T660">
        <f t="shared" si="309"/>
        <v>1</v>
      </c>
      <c r="U660">
        <v>0</v>
      </c>
      <c r="V660">
        <v>1</v>
      </c>
      <c r="W660" s="105">
        <f t="shared" si="310"/>
        <v>0</v>
      </c>
      <c r="X660" s="105">
        <f t="shared" si="311"/>
        <v>0</v>
      </c>
      <c r="Y660" s="65"/>
      <c r="Z660" s="107">
        <f>_xll.BDH(C660,$Z$12,$D$1,$D$1)</f>
        <v>151.07</v>
      </c>
      <c r="AA660" s="107">
        <f t="shared" si="312"/>
        <v>-2.9599999999999795</v>
      </c>
      <c r="AB660" s="117">
        <f t="shared" si="313"/>
        <v>-1.959356589660409</v>
      </c>
      <c r="AC660" s="109">
        <v>0</v>
      </c>
      <c r="AD660" s="110">
        <f>IF(D660 = D903,1,_xll.BDP(K660,$AD$12)*L660)</f>
        <v>1.0395000000000001</v>
      </c>
      <c r="AE660" s="259">
        <f>AA660*AC660*T660/AD660 / AF903</f>
        <v>0</v>
      </c>
      <c r="AF660" s="68"/>
      <c r="AG660" s="64"/>
      <c r="AH660" s="56"/>
    </row>
    <row r="661" spans="2:34" x14ac:dyDescent="0.2">
      <c r="B661">
        <v>25272</v>
      </c>
      <c r="C661" t="s">
        <v>1735</v>
      </c>
      <c r="D661" t="str">
        <f>_xll.BDP(C661,$D$12)</f>
        <v>USD</v>
      </c>
      <c r="E661" t="s">
        <v>1736</v>
      </c>
      <c r="F661" s="99">
        <f>_xll.BDP(C661,$F$12)</f>
        <v>41.09</v>
      </c>
      <c r="G661" s="99">
        <f>_xll.BDP(C661,$G$12)</f>
        <v>40.909999999999997</v>
      </c>
      <c r="H661" s="100">
        <f t="shared" si="303"/>
        <v>-0.18000000000000682</v>
      </c>
      <c r="I661" s="101">
        <f t="shared" si="304"/>
        <v>-0.43806278899977313</v>
      </c>
      <c r="J661" s="102">
        <v>-241500</v>
      </c>
      <c r="K661" t="str">
        <f>CONCATENATE(D903,D661, " Curncy")</f>
        <v>EURUSD Curncy</v>
      </c>
      <c r="L661">
        <f>IF(D661 = D903,1,_xll.BDP(K661,$L$12))</f>
        <v>1</v>
      </c>
      <c r="M661" s="247">
        <f>IF(D661 = D903,1,_xll.BDP(K661,$M$12)*L661)</f>
        <v>1.0417000000000001</v>
      </c>
      <c r="N661" s="104">
        <f t="shared" si="305"/>
        <v>41729.864644332956</v>
      </c>
      <c r="O661" s="253">
        <f>N661 / Y903</f>
        <v>1.2846051943922869E-4</v>
      </c>
      <c r="P661" s="140">
        <f t="shared" si="306"/>
        <v>-9484270.9033310935</v>
      </c>
      <c r="Q661" s="255">
        <f>P661 / Y903*100</f>
        <v>-2.9196221390325818</v>
      </c>
      <c r="R661" s="106">
        <f t="shared" si="307"/>
        <v>-2.9196221390325818</v>
      </c>
      <c r="S661" s="255">
        <f t="shared" si="308"/>
        <v>0</v>
      </c>
      <c r="T661">
        <f t="shared" si="309"/>
        <v>1</v>
      </c>
      <c r="U661">
        <v>0</v>
      </c>
      <c r="V661">
        <v>1</v>
      </c>
      <c r="W661" s="105">
        <f t="shared" si="310"/>
        <v>1.2846051943922869E-4</v>
      </c>
      <c r="X661" s="105">
        <f t="shared" si="311"/>
        <v>0</v>
      </c>
      <c r="Z661" s="107">
        <f>_xll.BDH(C661,$Z$12,$D$1,$D$1)</f>
        <v>40.71</v>
      </c>
      <c r="AA661" s="107">
        <f t="shared" si="312"/>
        <v>0.38000000000000256</v>
      </c>
      <c r="AB661" s="117">
        <f t="shared" si="313"/>
        <v>0.93343158929010706</v>
      </c>
      <c r="AC661" s="109">
        <v>-241500</v>
      </c>
      <c r="AD661" s="110">
        <f>IF(D661 = D903,1,_xll.BDP(K661,$AD$12)*L661)</f>
        <v>1.0395000000000001</v>
      </c>
      <c r="AE661" s="259">
        <f>AA661*AC661*T661/AD661 / AF903</f>
        <v>-2.6779090252520025E-4</v>
      </c>
      <c r="AF661" s="111"/>
      <c r="AG661" s="64"/>
      <c r="AH661" s="56"/>
    </row>
    <row r="662" spans="2:34" x14ac:dyDescent="0.2">
      <c r="B662">
        <v>19139</v>
      </c>
      <c r="C662" t="s">
        <v>1716</v>
      </c>
      <c r="D662" t="str">
        <f>_xll.BDP(C662,$D$12)</f>
        <v>USD</v>
      </c>
      <c r="E662" t="s">
        <v>1717</v>
      </c>
      <c r="F662" s="99">
        <f>_xll.BDP(C662,$F$12)</f>
        <v>156.87</v>
      </c>
      <c r="G662" s="99">
        <f>_xll.BDP(C662,$G$12)</f>
        <v>154.85</v>
      </c>
      <c r="H662" s="100">
        <f t="shared" si="303"/>
        <v>-2.0200000000000102</v>
      </c>
      <c r="I662" s="101">
        <f t="shared" si="304"/>
        <v>-1.2876904443169568</v>
      </c>
      <c r="J662" s="102">
        <v>0</v>
      </c>
      <c r="K662" t="str">
        <f>CONCATENATE(D903,D662, " Curncy")</f>
        <v>EURUSD Curncy</v>
      </c>
      <c r="L662">
        <f>IF(D662 = D903,1,_xll.BDP(K662,$L$12))</f>
        <v>1</v>
      </c>
      <c r="M662" s="247">
        <f>IF(D662 = D903,1,_xll.BDP(K662,$M$12)*L662)</f>
        <v>1.0417000000000001</v>
      </c>
      <c r="N662" s="104">
        <f t="shared" si="305"/>
        <v>0</v>
      </c>
      <c r="O662" s="253">
        <f>N662 / Y903</f>
        <v>0</v>
      </c>
      <c r="P662" s="140">
        <f t="shared" si="306"/>
        <v>0</v>
      </c>
      <c r="Q662" s="255">
        <f>P662 / Y903*100</f>
        <v>0</v>
      </c>
      <c r="R662" s="106">
        <f t="shared" si="307"/>
        <v>0</v>
      </c>
      <c r="S662" s="255">
        <f t="shared" si="308"/>
        <v>0</v>
      </c>
      <c r="T662">
        <f t="shared" si="309"/>
        <v>1</v>
      </c>
      <c r="U662">
        <v>0</v>
      </c>
      <c r="V662">
        <v>1</v>
      </c>
      <c r="W662" s="105">
        <f t="shared" si="310"/>
        <v>0</v>
      </c>
      <c r="X662" s="105">
        <f t="shared" si="311"/>
        <v>0</v>
      </c>
      <c r="Z662" s="107">
        <f>_xll.BDH(C662,$Z$12,$D$1,$D$1)</f>
        <v>155.74</v>
      </c>
      <c r="AA662" s="107">
        <f t="shared" si="312"/>
        <v>1.1299999999999955</v>
      </c>
      <c r="AB662" s="117">
        <f t="shared" si="313"/>
        <v>0.72556825478361076</v>
      </c>
      <c r="AC662" s="109">
        <v>0</v>
      </c>
      <c r="AD662" s="110">
        <f>IF(D662 = D903,1,_xll.BDP(K662,$AD$12)*L662)</f>
        <v>1.0395000000000001</v>
      </c>
      <c r="AE662" s="259">
        <f>AA662*AC662*T662/AD662 / AF903</f>
        <v>0</v>
      </c>
      <c r="AF662" s="111"/>
      <c r="AG662" s="64"/>
      <c r="AH662" s="56"/>
    </row>
    <row r="663" spans="2:34" ht="12" customHeight="1" x14ac:dyDescent="0.2">
      <c r="B663">
        <v>8563</v>
      </c>
      <c r="C663" t="s">
        <v>795</v>
      </c>
      <c r="D663" t="str">
        <f>_xll.BDP(C663,$D$12)</f>
        <v>USD</v>
      </c>
      <c r="E663" t="s">
        <v>862</v>
      </c>
      <c r="F663" s="99">
        <f>_xll.BDP(C663,$F$12)</f>
        <v>19.12</v>
      </c>
      <c r="G663" s="99">
        <f>_xll.BDP(C663,$G$12)</f>
        <v>19.02</v>
      </c>
      <c r="H663" s="100">
        <f t="shared" si="303"/>
        <v>-0.10000000000000142</v>
      </c>
      <c r="I663" s="101">
        <f t="shared" si="304"/>
        <v>-0.52301255230126265</v>
      </c>
      <c r="J663" s="102">
        <v>0</v>
      </c>
      <c r="K663" t="str">
        <f>CONCATENATE(D903,D663, " Curncy")</f>
        <v>EURUSD Curncy</v>
      </c>
      <c r="L663">
        <f>IF(D663 = D903,1,_xll.BDP(K663,$L$12))</f>
        <v>1</v>
      </c>
      <c r="M663" s="247">
        <f>IF(D663 = D903,1,_xll.BDP(K663,$M$12)*L663)</f>
        <v>1.0417000000000001</v>
      </c>
      <c r="N663" s="104">
        <f t="shared" si="305"/>
        <v>0</v>
      </c>
      <c r="O663" s="253">
        <f>N663 / Y903</f>
        <v>0</v>
      </c>
      <c r="P663" s="140">
        <f t="shared" si="306"/>
        <v>0</v>
      </c>
      <c r="Q663" s="255">
        <f>P663 / Y903*100</f>
        <v>0</v>
      </c>
      <c r="R663" s="106">
        <f t="shared" si="307"/>
        <v>0</v>
      </c>
      <c r="S663" s="255">
        <f t="shared" si="308"/>
        <v>0</v>
      </c>
      <c r="T663">
        <f t="shared" si="309"/>
        <v>1</v>
      </c>
      <c r="U663">
        <v>0</v>
      </c>
      <c r="V663">
        <v>1</v>
      </c>
      <c r="W663" s="105">
        <f t="shared" si="310"/>
        <v>0</v>
      </c>
      <c r="X663" s="105">
        <f t="shared" si="311"/>
        <v>0</v>
      </c>
      <c r="Y663" s="65"/>
      <c r="Z663" s="107">
        <f>_xll.BDH(C663,$Z$12,$D$1,$D$1)</f>
        <v>19.09</v>
      </c>
      <c r="AA663" s="107">
        <f t="shared" si="312"/>
        <v>3.0000000000001137E-2</v>
      </c>
      <c r="AB663" s="117">
        <f t="shared" si="313"/>
        <v>0.15715034049241036</v>
      </c>
      <c r="AC663" s="109">
        <v>0</v>
      </c>
      <c r="AD663" s="110">
        <f>IF(D663 = D903,1,_xll.BDP(K663,$AD$12)*L663)</f>
        <v>1.0395000000000001</v>
      </c>
      <c r="AE663" s="259">
        <f>AA663*AC663*T663/AD663 / AF903</f>
        <v>0</v>
      </c>
      <c r="AF663" s="68"/>
      <c r="AG663" s="64"/>
      <c r="AH663" s="56"/>
    </row>
    <row r="664" spans="2:34" x14ac:dyDescent="0.2">
      <c r="B664">
        <v>10335</v>
      </c>
      <c r="C664" t="s">
        <v>797</v>
      </c>
      <c r="D664" t="str">
        <f>_xll.BDP(C664,$D$12)</f>
        <v>USD</v>
      </c>
      <c r="E664" t="s">
        <v>864</v>
      </c>
      <c r="F664" s="99">
        <f>_xll.BDP(C664,$F$12)</f>
        <v>87.78</v>
      </c>
      <c r="G664" s="99">
        <f>_xll.BDP(C664,$G$12)</f>
        <v>86.844999999999999</v>
      </c>
      <c r="H664" s="100">
        <f t="shared" si="303"/>
        <v>-0.93500000000000227</v>
      </c>
      <c r="I664" s="101">
        <f t="shared" si="304"/>
        <v>-1.065162907268173</v>
      </c>
      <c r="J664" s="102">
        <v>0</v>
      </c>
      <c r="K664" t="str">
        <f>CONCATENATE(D903,D664, " Curncy")</f>
        <v>EURUSD Curncy</v>
      </c>
      <c r="L664">
        <f>IF(D664 = D903,1,_xll.BDP(K664,$L$12))</f>
        <v>1</v>
      </c>
      <c r="M664" s="247">
        <f>IF(D664 = D903,1,_xll.BDP(K664,$M$12)*L664)</f>
        <v>1.0417000000000001</v>
      </c>
      <c r="N664" s="104">
        <f t="shared" si="305"/>
        <v>0</v>
      </c>
      <c r="O664" s="253">
        <f>N664 / Y903</f>
        <v>0</v>
      </c>
      <c r="P664" s="140">
        <f t="shared" si="306"/>
        <v>0</v>
      </c>
      <c r="Q664" s="255">
        <f>P664 / Y903*100</f>
        <v>0</v>
      </c>
      <c r="R664" s="106">
        <f t="shared" si="307"/>
        <v>0</v>
      </c>
      <c r="S664" s="255">
        <f t="shared" si="308"/>
        <v>0</v>
      </c>
      <c r="T664">
        <f t="shared" si="309"/>
        <v>1</v>
      </c>
      <c r="U664">
        <v>0</v>
      </c>
      <c r="V664">
        <v>1</v>
      </c>
      <c r="W664" s="105">
        <f t="shared" si="310"/>
        <v>0</v>
      </c>
      <c r="X664" s="105">
        <f t="shared" si="311"/>
        <v>0</v>
      </c>
      <c r="Y664" s="65"/>
      <c r="Z664" s="107">
        <f>_xll.BDH(C664,$Z$12,$D$1,$D$1)</f>
        <v>87.37</v>
      </c>
      <c r="AA664" s="107">
        <f t="shared" si="312"/>
        <v>0.40999999999999659</v>
      </c>
      <c r="AB664" s="117">
        <f t="shared" si="313"/>
        <v>0.46926862767539951</v>
      </c>
      <c r="AC664" s="109">
        <v>0</v>
      </c>
      <c r="AD664" s="110">
        <f>IF(D664 = D903,1,_xll.BDP(K664,$AD$12)*L664)</f>
        <v>1.0395000000000001</v>
      </c>
      <c r="AE664" s="259">
        <f>AA664*AC664*T664/AD664 / AF903</f>
        <v>0</v>
      </c>
      <c r="AF664" s="68"/>
      <c r="AG664" s="64"/>
      <c r="AH664" s="56"/>
    </row>
    <row r="665" spans="2:34" ht="12" customHeight="1" x14ac:dyDescent="0.2">
      <c r="B665">
        <v>17946</v>
      </c>
      <c r="C665" t="s">
        <v>56</v>
      </c>
      <c r="D665" t="str">
        <f>_xll.BDP(C665,$D$12)</f>
        <v>USD</v>
      </c>
      <c r="E665" t="s">
        <v>242</v>
      </c>
      <c r="F665" s="99">
        <f>_xll.BDP(C665,$F$12)</f>
        <v>223.96</v>
      </c>
      <c r="G665" s="99">
        <f>_xll.BDP(C665,$G$12)</f>
        <v>221.715</v>
      </c>
      <c r="H665" s="100">
        <f t="shared" si="303"/>
        <v>-2.2450000000000045</v>
      </c>
      <c r="I665" s="101">
        <f t="shared" si="304"/>
        <v>-1.0024111448472963</v>
      </c>
      <c r="J665" s="102">
        <v>0</v>
      </c>
      <c r="K665" t="str">
        <f>CONCATENATE(D903,D665, " Curncy")</f>
        <v>EURUSD Curncy</v>
      </c>
      <c r="L665">
        <f>IF(D665 = D903,1,_xll.BDP(K665,$L$12))</f>
        <v>1</v>
      </c>
      <c r="M665" s="247">
        <f>IF(D665 = D903,1,_xll.BDP(K665,$M$12)*L665)</f>
        <v>1.0417000000000001</v>
      </c>
      <c r="N665" s="104">
        <f t="shared" si="305"/>
        <v>0</v>
      </c>
      <c r="O665" s="253">
        <f>N665 / Y903</f>
        <v>0</v>
      </c>
      <c r="P665" s="140">
        <f t="shared" si="306"/>
        <v>0</v>
      </c>
      <c r="Q665" s="255">
        <f>P665 / Y903*100</f>
        <v>0</v>
      </c>
      <c r="R665" s="106">
        <f t="shared" si="307"/>
        <v>0</v>
      </c>
      <c r="S665" s="255">
        <f t="shared" si="308"/>
        <v>0</v>
      </c>
      <c r="T665">
        <f t="shared" si="309"/>
        <v>1</v>
      </c>
      <c r="U665">
        <v>0</v>
      </c>
      <c r="V665">
        <v>1</v>
      </c>
      <c r="W665" s="105">
        <f t="shared" si="310"/>
        <v>0</v>
      </c>
      <c r="X665" s="105">
        <f t="shared" si="311"/>
        <v>0</v>
      </c>
      <c r="Y665" s="65"/>
      <c r="Z665" s="107">
        <f>_xll.BDH(C665,$Z$12,$D$1,$D$1)</f>
        <v>222.79</v>
      </c>
      <c r="AA665" s="107">
        <f t="shared" si="312"/>
        <v>1.1700000000000159</v>
      </c>
      <c r="AB665" s="117">
        <f t="shared" si="313"/>
        <v>0.52515822074600116</v>
      </c>
      <c r="AC665" s="109">
        <v>0</v>
      </c>
      <c r="AD665" s="110">
        <f>IF(D665 = D903,1,_xll.BDP(K665,$AD$12)*L665)</f>
        <v>1.0395000000000001</v>
      </c>
      <c r="AE665" s="259">
        <f>AA665*AC665*T665/AD665 / AF903</f>
        <v>0</v>
      </c>
      <c r="AF665" s="68"/>
      <c r="AG665" s="64"/>
      <c r="AH665" s="56"/>
    </row>
    <row r="666" spans="2:34" x14ac:dyDescent="0.2">
      <c r="B666">
        <v>28021</v>
      </c>
      <c r="C666" t="s">
        <v>1151</v>
      </c>
      <c r="D666" t="str">
        <f>_xll.BDP(C666,$D$12)</f>
        <v>USD</v>
      </c>
      <c r="E666" t="s">
        <v>1152</v>
      </c>
      <c r="F666" s="99">
        <f>_xll.BDP(C666,$F$12)</f>
        <v>13.15</v>
      </c>
      <c r="G666" s="99">
        <f>_xll.BDP(C666,$G$12)</f>
        <v>12.9338</v>
      </c>
      <c r="H666" s="100">
        <f t="shared" si="303"/>
        <v>-0.21620000000000061</v>
      </c>
      <c r="I666" s="101">
        <f t="shared" si="304"/>
        <v>-1.6441064638783316</v>
      </c>
      <c r="J666" s="102">
        <v>0</v>
      </c>
      <c r="K666" t="str">
        <f>CONCATENATE(D903,D666, " Curncy")</f>
        <v>EURUSD Curncy</v>
      </c>
      <c r="L666">
        <f>IF(D666 = D903,1,_xll.BDP(K666,$L$12))</f>
        <v>1</v>
      </c>
      <c r="M666" s="247">
        <f>IF(D666 = D903,1,_xll.BDP(K666,$M$12)*L666)</f>
        <v>1.0417000000000001</v>
      </c>
      <c r="N666" s="104">
        <f t="shared" si="305"/>
        <v>0</v>
      </c>
      <c r="O666" s="253">
        <f>N666 / Y903</f>
        <v>0</v>
      </c>
      <c r="P666" s="140">
        <f t="shared" si="306"/>
        <v>0</v>
      </c>
      <c r="Q666" s="255">
        <f>P666 / Y903*100</f>
        <v>0</v>
      </c>
      <c r="R666" s="106">
        <f t="shared" si="307"/>
        <v>0</v>
      </c>
      <c r="S666" s="255">
        <f t="shared" si="308"/>
        <v>0</v>
      </c>
      <c r="T666">
        <f t="shared" si="309"/>
        <v>1</v>
      </c>
      <c r="U666">
        <v>0</v>
      </c>
      <c r="V666">
        <v>1</v>
      </c>
      <c r="W666" s="105">
        <f t="shared" si="310"/>
        <v>0</v>
      </c>
      <c r="X666" s="105">
        <f t="shared" si="311"/>
        <v>0</v>
      </c>
      <c r="Z666" s="107">
        <f>_xll.BDH(C666,$Z$12,$D$1,$D$1)</f>
        <v>13.39</v>
      </c>
      <c r="AA666" s="107">
        <f t="shared" si="312"/>
        <v>-0.24000000000000021</v>
      </c>
      <c r="AB666" s="117">
        <f t="shared" si="313"/>
        <v>-1.7923823749066485</v>
      </c>
      <c r="AC666" s="109">
        <v>0</v>
      </c>
      <c r="AD666" s="110">
        <f>IF(D666 = D903,1,_xll.BDP(K666,$AD$12)*L666)</f>
        <v>1.0395000000000001</v>
      </c>
      <c r="AE666" s="259">
        <f>AA666*AC666*T666/AD666 / AF903</f>
        <v>0</v>
      </c>
      <c r="AF666" s="111"/>
      <c r="AG666" s="64"/>
      <c r="AH666" s="56"/>
    </row>
    <row r="667" spans="2:34" x14ac:dyDescent="0.2">
      <c r="B667">
        <v>24179</v>
      </c>
      <c r="C667" t="s">
        <v>1560</v>
      </c>
      <c r="D667" t="str">
        <f>_xll.BDP(C667,$D$12)</f>
        <v>USD</v>
      </c>
      <c r="E667" t="s">
        <v>1561</v>
      </c>
      <c r="F667" s="99">
        <f>_xll.BDP(C667,$F$12)</f>
        <v>6.1</v>
      </c>
      <c r="G667" s="99">
        <f>_xll.BDP(C667,$G$12)</f>
        <v>5.97</v>
      </c>
      <c r="H667" s="100">
        <f t="shared" si="303"/>
        <v>-0.12999999999999989</v>
      </c>
      <c r="I667" s="101">
        <f t="shared" si="304"/>
        <v>-2.1311475409836049</v>
      </c>
      <c r="J667" s="102">
        <v>0</v>
      </c>
      <c r="K667" t="str">
        <f>CONCATENATE(D903,D667, " Curncy")</f>
        <v>EURUSD Curncy</v>
      </c>
      <c r="L667">
        <f>IF(D667 = D903,1,_xll.BDP(K667,$L$12))</f>
        <v>1</v>
      </c>
      <c r="M667" s="247">
        <f>IF(D667 = D903,1,_xll.BDP(K667,$M$12)*L667)</f>
        <v>1.0417000000000001</v>
      </c>
      <c r="N667" s="104">
        <f t="shared" si="305"/>
        <v>0</v>
      </c>
      <c r="O667" s="253">
        <f>N667 / Y903</f>
        <v>0</v>
      </c>
      <c r="P667" s="140">
        <f t="shared" si="306"/>
        <v>0</v>
      </c>
      <c r="Q667" s="255">
        <f>P667 / Y903*100</f>
        <v>0</v>
      </c>
      <c r="R667" s="106">
        <f t="shared" si="307"/>
        <v>0</v>
      </c>
      <c r="S667" s="255">
        <f t="shared" si="308"/>
        <v>0</v>
      </c>
      <c r="T667">
        <f t="shared" si="309"/>
        <v>1</v>
      </c>
      <c r="U667">
        <v>0</v>
      </c>
      <c r="V667">
        <v>1</v>
      </c>
      <c r="W667" s="105">
        <f t="shared" si="310"/>
        <v>0</v>
      </c>
      <c r="X667" s="105">
        <f t="shared" si="311"/>
        <v>0</v>
      </c>
      <c r="Z667" s="107">
        <f>_xll.BDH(C667,$Z$12,$D$1,$D$1)</f>
        <v>6.09</v>
      </c>
      <c r="AA667" s="107">
        <f t="shared" si="312"/>
        <v>9.9999999999997868E-3</v>
      </c>
      <c r="AB667" s="117">
        <f t="shared" si="313"/>
        <v>0.16420361247947104</v>
      </c>
      <c r="AC667" s="109">
        <v>0</v>
      </c>
      <c r="AD667" s="110">
        <f>IF(D667 = D903,1,_xll.BDP(K667,$AD$12)*L667)</f>
        <v>1.0395000000000001</v>
      </c>
      <c r="AE667" s="259">
        <f>AA667*AC667*T667/AD667 / AF903</f>
        <v>0</v>
      </c>
      <c r="AF667" s="111"/>
      <c r="AG667" s="64"/>
      <c r="AH667" s="56"/>
    </row>
    <row r="668" spans="2:34" x14ac:dyDescent="0.2">
      <c r="B668">
        <v>19642</v>
      </c>
      <c r="C668" t="s">
        <v>55</v>
      </c>
      <c r="D668" t="str">
        <f>_xll.BDP(C668,$D$12)</f>
        <v>USD</v>
      </c>
      <c r="E668" t="s">
        <v>265</v>
      </c>
      <c r="F668" s="99">
        <f>_xll.BDP(C668,$F$12)</f>
        <v>13.68</v>
      </c>
      <c r="G668" s="99">
        <f>_xll.BDP(C668,$G$12)</f>
        <v>13.5</v>
      </c>
      <c r="H668" s="100">
        <f t="shared" si="303"/>
        <v>-0.17999999999999972</v>
      </c>
      <c r="I668" s="101">
        <f t="shared" si="304"/>
        <v>-1.3157894736842086</v>
      </c>
      <c r="J668" s="102">
        <v>264942</v>
      </c>
      <c r="K668" t="str">
        <f>CONCATENATE(D903,D668, " Curncy")</f>
        <v>EURUSD Curncy</v>
      </c>
      <c r="L668">
        <f>IF(D668 = D903,1,_xll.BDP(K668,$L$12))</f>
        <v>1</v>
      </c>
      <c r="M668" s="247">
        <f>IF(D668 = D903,1,_xll.BDP(K668,$M$12)*L668)</f>
        <v>1.0417000000000001</v>
      </c>
      <c r="N668" s="104">
        <f t="shared" si="305"/>
        <v>-45780.512623595969</v>
      </c>
      <c r="O668" s="253">
        <f>N668 / Y903</f>
        <v>-1.4092996663050427E-4</v>
      </c>
      <c r="P668" s="140">
        <f t="shared" si="306"/>
        <v>3433538.4467697032</v>
      </c>
      <c r="Q668" s="255">
        <f>P668 / Y903*100</f>
        <v>1.0569747497287838</v>
      </c>
      <c r="R668" s="106">
        <f t="shared" si="307"/>
        <v>0</v>
      </c>
      <c r="S668" s="255">
        <f t="shared" si="308"/>
        <v>1.0569747497287838</v>
      </c>
      <c r="T668">
        <f t="shared" si="309"/>
        <v>1</v>
      </c>
      <c r="U668">
        <v>0</v>
      </c>
      <c r="V668">
        <v>1</v>
      </c>
      <c r="W668" s="105">
        <f t="shared" si="310"/>
        <v>0</v>
      </c>
      <c r="X668" s="105">
        <f t="shared" si="311"/>
        <v>0</v>
      </c>
      <c r="Y668" s="65"/>
      <c r="Z668" s="107">
        <f>_xll.BDH(C668,$Z$12,$D$1,$D$1)</f>
        <v>13.25</v>
      </c>
      <c r="AA668" s="107">
        <f t="shared" si="312"/>
        <v>0.42999999999999972</v>
      </c>
      <c r="AB668" s="117">
        <f t="shared" si="313"/>
        <v>3.2452830188679229</v>
      </c>
      <c r="AC668" s="109">
        <v>264942</v>
      </c>
      <c r="AD668" s="110">
        <f>IF(D668 = D903,1,_xll.BDP(K668,$AD$12)*L668)</f>
        <v>1.0395000000000001</v>
      </c>
      <c r="AE668" s="259">
        <f>AA668*AC668*T668/AD668 / AF903</f>
        <v>3.3244082638811558E-4</v>
      </c>
      <c r="AF668" s="68"/>
      <c r="AG668" s="64"/>
      <c r="AH668" s="56"/>
    </row>
    <row r="669" spans="2:34" x14ac:dyDescent="0.2">
      <c r="B669">
        <v>2578</v>
      </c>
      <c r="C669" t="s">
        <v>798</v>
      </c>
      <c r="D669" t="str">
        <f>_xll.BDP(C669,$D$12)</f>
        <v>USD</v>
      </c>
      <c r="E669" t="s">
        <v>865</v>
      </c>
      <c r="F669" s="99">
        <f>_xll.BDP(C669,$F$12)</f>
        <v>37.700000000000003</v>
      </c>
      <c r="G669" s="99">
        <f>_xll.BDP(C669,$G$12)</f>
        <v>37.365000000000002</v>
      </c>
      <c r="H669" s="100">
        <f t="shared" si="303"/>
        <v>-0.33500000000000085</v>
      </c>
      <c r="I669" s="101">
        <f t="shared" si="304"/>
        <v>-0.88859416445623562</v>
      </c>
      <c r="J669" s="102">
        <v>0</v>
      </c>
      <c r="K669" t="str">
        <f>CONCATENATE(D903,D669, " Curncy")</f>
        <v>EURUSD Curncy</v>
      </c>
      <c r="L669">
        <f>IF(D669 = D903,1,_xll.BDP(K669,$L$12))</f>
        <v>1</v>
      </c>
      <c r="M669" s="247">
        <f>IF(D669 = D903,1,_xll.BDP(K669,$M$12)*L669)</f>
        <v>1.0417000000000001</v>
      </c>
      <c r="N669" s="104">
        <f t="shared" si="305"/>
        <v>0</v>
      </c>
      <c r="O669" s="253">
        <f>N669 / Y903</f>
        <v>0</v>
      </c>
      <c r="P669" s="140">
        <f t="shared" si="306"/>
        <v>0</v>
      </c>
      <c r="Q669" s="255">
        <f>P669 / Y903*100</f>
        <v>0</v>
      </c>
      <c r="R669" s="106">
        <f t="shared" si="307"/>
        <v>0</v>
      </c>
      <c r="S669" s="255">
        <f t="shared" si="308"/>
        <v>0</v>
      </c>
      <c r="T669">
        <f t="shared" si="309"/>
        <v>1</v>
      </c>
      <c r="U669">
        <v>0</v>
      </c>
      <c r="V669">
        <v>1</v>
      </c>
      <c r="W669" s="105">
        <f t="shared" si="310"/>
        <v>0</v>
      </c>
      <c r="X669" s="105">
        <f t="shared" si="311"/>
        <v>0</v>
      </c>
      <c r="Y669" s="65"/>
      <c r="Z669" s="107">
        <f>_xll.BDH(C669,$Z$12,$D$1,$D$1)</f>
        <v>37.61</v>
      </c>
      <c r="AA669" s="107">
        <f t="shared" si="312"/>
        <v>9.0000000000003411E-2</v>
      </c>
      <c r="AB669" s="117">
        <f t="shared" si="313"/>
        <v>0.23929805902686363</v>
      </c>
      <c r="AC669" s="109">
        <v>0</v>
      </c>
      <c r="AD669" s="110">
        <f>IF(D669 = D903,1,_xll.BDP(K669,$AD$12)*L669)</f>
        <v>1.0395000000000001</v>
      </c>
      <c r="AE669" s="259">
        <f>AA669*AC669*T669/AD669 / AF903</f>
        <v>0</v>
      </c>
      <c r="AF669" s="68"/>
      <c r="AG669" s="64"/>
      <c r="AH669" s="56"/>
    </row>
    <row r="670" spans="2:34" x14ac:dyDescent="0.2">
      <c r="B670">
        <v>24046</v>
      </c>
      <c r="C670" t="s">
        <v>1348</v>
      </c>
      <c r="D670" t="str">
        <f>_xll.BDP(C670,$D$12)</f>
        <v>USD</v>
      </c>
      <c r="E670" t="s">
        <v>264</v>
      </c>
      <c r="F670" s="99">
        <f>_xll.BDP(C670,$F$12)</f>
        <v>3.21</v>
      </c>
      <c r="G670" s="99">
        <f>_xll.BDP(C670,$G$12)</f>
        <v>3.1949999999999998</v>
      </c>
      <c r="H670" s="100">
        <f t="shared" si="303"/>
        <v>-1.5000000000000124E-2</v>
      </c>
      <c r="I670" s="101">
        <f t="shared" si="304"/>
        <v>-0.46728971962617211</v>
      </c>
      <c r="J670" s="102">
        <v>0</v>
      </c>
      <c r="K670" t="str">
        <f>CONCATENATE(D903,D670, " Curncy")</f>
        <v>EURUSD Curncy</v>
      </c>
      <c r="L670">
        <f>IF(D670 = D903,1,_xll.BDP(K670,$L$12))</f>
        <v>1</v>
      </c>
      <c r="M670" s="247">
        <f>IF(D670 = D903,1,_xll.BDP(K670,$M$12)*L670)</f>
        <v>1.0417000000000001</v>
      </c>
      <c r="N670" s="104">
        <f t="shared" si="305"/>
        <v>0</v>
      </c>
      <c r="O670" s="253">
        <f>N670 / Y903</f>
        <v>0</v>
      </c>
      <c r="P670" s="140">
        <f t="shared" si="306"/>
        <v>0</v>
      </c>
      <c r="Q670" s="255">
        <f>P670 / Y903*100</f>
        <v>0</v>
      </c>
      <c r="R670" s="106">
        <f t="shared" si="307"/>
        <v>0</v>
      </c>
      <c r="S670" s="255">
        <f t="shared" si="308"/>
        <v>0</v>
      </c>
      <c r="T670">
        <f t="shared" si="309"/>
        <v>1</v>
      </c>
      <c r="U670">
        <v>0</v>
      </c>
      <c r="V670">
        <v>1</v>
      </c>
      <c r="W670" s="105">
        <f t="shared" si="310"/>
        <v>0</v>
      </c>
      <c r="X670" s="105">
        <f t="shared" si="311"/>
        <v>0</v>
      </c>
      <c r="Y670" s="65"/>
      <c r="Z670" s="107">
        <f>_xll.BDH(C670,$Z$12,$D$1,$D$1)</f>
        <v>3.02</v>
      </c>
      <c r="AA670" s="107">
        <f t="shared" si="312"/>
        <v>0.18999999999999995</v>
      </c>
      <c r="AB670" s="117">
        <f t="shared" si="313"/>
        <v>6.29139072847682</v>
      </c>
      <c r="AC670" s="109">
        <v>0</v>
      </c>
      <c r="AD670" s="110">
        <f>IF(D670 = D903,1,_xll.BDP(K670,$AD$12)*L670)</f>
        <v>1.0395000000000001</v>
      </c>
      <c r="AE670" s="259">
        <f>AA670*AC670*T670/AD670 / AF903</f>
        <v>0</v>
      </c>
      <c r="AF670" s="68"/>
      <c r="AG670" s="64"/>
      <c r="AH670" s="56"/>
    </row>
    <row r="671" spans="2:34" x14ac:dyDescent="0.2">
      <c r="B671">
        <v>29243</v>
      </c>
      <c r="C671" t="s">
        <v>1562</v>
      </c>
      <c r="D671" t="str">
        <f>_xll.BDP(C671,$D$12)</f>
        <v>USD</v>
      </c>
      <c r="E671" t="s">
        <v>1563</v>
      </c>
      <c r="F671" s="99">
        <f>_xll.BDP(C671,$F$12)</f>
        <v>12.72</v>
      </c>
      <c r="G671" s="99">
        <f>_xll.BDP(C671,$G$12)</f>
        <v>12.4</v>
      </c>
      <c r="H671" s="100">
        <f t="shared" si="303"/>
        <v>-0.32000000000000028</v>
      </c>
      <c r="I671" s="101">
        <f t="shared" si="304"/>
        <v>-2.5157232704402537</v>
      </c>
      <c r="J671" s="102">
        <v>0</v>
      </c>
      <c r="K671" t="str">
        <f>CONCATENATE(D903,D671, " Curncy")</f>
        <v>EURUSD Curncy</v>
      </c>
      <c r="L671">
        <f>IF(D671 = D903,1,_xll.BDP(K671,$L$12))</f>
        <v>1</v>
      </c>
      <c r="M671" s="247">
        <f>IF(D671 = D903,1,_xll.BDP(K671,$M$12)*L671)</f>
        <v>1.0417000000000001</v>
      </c>
      <c r="N671" s="104">
        <f t="shared" si="305"/>
        <v>0</v>
      </c>
      <c r="O671" s="253">
        <f>N671 / Y903</f>
        <v>0</v>
      </c>
      <c r="P671" s="140">
        <f t="shared" si="306"/>
        <v>0</v>
      </c>
      <c r="Q671" s="255">
        <f>P671 / Y903*100</f>
        <v>0</v>
      </c>
      <c r="R671" s="106">
        <f t="shared" si="307"/>
        <v>0</v>
      </c>
      <c r="S671" s="255">
        <f t="shared" si="308"/>
        <v>0</v>
      </c>
      <c r="T671">
        <f t="shared" si="309"/>
        <v>1</v>
      </c>
      <c r="U671">
        <v>0</v>
      </c>
      <c r="V671">
        <v>1</v>
      </c>
      <c r="W671" s="105">
        <f t="shared" si="310"/>
        <v>0</v>
      </c>
      <c r="X671" s="105">
        <f t="shared" si="311"/>
        <v>0</v>
      </c>
      <c r="Y671" s="141"/>
      <c r="Z671" s="107">
        <f>_xll.BDH(C671,$Z$12,$D$1,$D$1)</f>
        <v>12.83</v>
      </c>
      <c r="AA671" s="107">
        <f t="shared" si="312"/>
        <v>-0.10999999999999943</v>
      </c>
      <c r="AB671" s="117">
        <f t="shared" si="313"/>
        <v>-0.85736554949337052</v>
      </c>
      <c r="AC671" s="109">
        <v>0</v>
      </c>
      <c r="AD671" s="110">
        <f>IF(D671 = D903,1,_xll.BDP(K671,$AD$12)*L671)</f>
        <v>1.0395000000000001</v>
      </c>
      <c r="AE671" s="259">
        <f>AA671*AC671*T671/AD671 / AF903</f>
        <v>0</v>
      </c>
      <c r="AF671" s="142"/>
      <c r="AG671" s="64"/>
      <c r="AH671" s="56"/>
    </row>
    <row r="672" spans="2:34" ht="12" customHeight="1" x14ac:dyDescent="0.2">
      <c r="B672">
        <v>1649</v>
      </c>
      <c r="C672" t="s">
        <v>1801</v>
      </c>
      <c r="D672" t="str">
        <f>_xll.BDP(C672,$D$12)</f>
        <v>USD</v>
      </c>
      <c r="E672" t="s">
        <v>1802</v>
      </c>
      <c r="F672" s="99">
        <f>_xll.BDP(C672,$F$12)</f>
        <v>90</v>
      </c>
      <c r="G672" s="99">
        <f>_xll.BDP(C672,$G$12)</f>
        <v>88.84</v>
      </c>
      <c r="H672" s="100">
        <f t="shared" ref="H672:H703" si="314">IF(OR(OR(G672="#N/A N/A",G672="#N/A Real Time"),OR(F672="#N/A N/A",F672="#N/A Real Time")),0,  G672 - F672)</f>
        <v>-1.1599999999999966</v>
      </c>
      <c r="I672" s="101">
        <f t="shared" ref="I672:I703" si="315">IF(OR(F672=0,F672="#N/A N/A"),0,H672 / F672*100)</f>
        <v>-1.288888888888885</v>
      </c>
      <c r="J672" s="102">
        <v>-34200</v>
      </c>
      <c r="K672" t="str">
        <f>CONCATENATE(D903,D672, " Curncy")</f>
        <v>EURUSD Curncy</v>
      </c>
      <c r="L672">
        <f>IF(D672 = D903,1,_xll.BDP(K672,$L$12))</f>
        <v>1</v>
      </c>
      <c r="M672" s="247">
        <f>IF(D672 = D903,1,_xll.BDP(K672,$M$12)*L672)</f>
        <v>1.0417000000000001</v>
      </c>
      <c r="N672" s="104">
        <f t="shared" ref="N672:N703" si="316">H672*J672*T672/M672</f>
        <v>38083.901315157804</v>
      </c>
      <c r="O672" s="253">
        <f>N672 / Y903</f>
        <v>1.1723684672631408E-4</v>
      </c>
      <c r="P672" s="140">
        <f t="shared" ref="P672:P703" si="317">IF(OR(OR(J672=0,G672 = "#N/A N/A"),G672="#N/A Real Time"),0,G672*J672*T672/M672)</f>
        <v>-2916701.5455505424</v>
      </c>
      <c r="Q672" s="255">
        <f>P672 / Y903*100</f>
        <v>-0.89787253992808391</v>
      </c>
      <c r="R672" s="106">
        <f t="shared" ref="R672:R703" si="318">IF(Q672&lt;0,Q672,0)</f>
        <v>-0.89787253992808391</v>
      </c>
      <c r="S672" s="255">
        <f t="shared" ref="S672:S703" si="319">IF(Q672&gt;0,Q672,0)</f>
        <v>0</v>
      </c>
      <c r="T672">
        <f t="shared" ref="T672:T703" si="320">IF(EXACT(D672,UPPER(D672)),1,0.01)/V672</f>
        <v>1</v>
      </c>
      <c r="U672">
        <v>0</v>
      </c>
      <c r="V672">
        <v>1</v>
      </c>
      <c r="W672" s="105">
        <f t="shared" ref="W672:W703" si="321">IF(AND(Q672&lt;0,O672&gt;0),O672,0)</f>
        <v>1.1723684672631408E-4</v>
      </c>
      <c r="X672" s="105">
        <f t="shared" ref="X672:X703" si="322">IF(AND(Q672&gt;0,O672&gt;0),O672,0)</f>
        <v>0</v>
      </c>
      <c r="Z672" s="107">
        <f>_xll.BDH(C672,$Z$12,$D$1,$D$1)</f>
        <v>88.52</v>
      </c>
      <c r="AA672" s="107">
        <f t="shared" ref="AA672:AA703" si="323">IF(OR(OR(F672="#N/A N/A",F672="#N/A Real Time"),OR(Z672="#N/A N/A",Z672="#N/A Real Time")),0,  F672 - Z672)</f>
        <v>1.480000000000004</v>
      </c>
      <c r="AB672" s="117">
        <f t="shared" ref="AB672:AB703" si="324">IF(OR(Z672=0,Z672="#N/A N/A"),0,AA672 / Z672*100)</f>
        <v>1.6719385449615951</v>
      </c>
      <c r="AC672" s="109">
        <v>-34200</v>
      </c>
      <c r="AD672" s="110">
        <f>IF(D672 = D903,1,_xll.BDP(K672,$AD$12)*L672)</f>
        <v>1.0395000000000001</v>
      </c>
      <c r="AE672" s="259">
        <f>AA672*AC672*T672/AD672 / AF903</f>
        <v>-1.4770082077166267E-4</v>
      </c>
      <c r="AF672" s="111"/>
      <c r="AG672" s="64"/>
      <c r="AH672" s="56"/>
    </row>
    <row r="673" spans="2:34" x14ac:dyDescent="0.2">
      <c r="B673">
        <v>18719</v>
      </c>
      <c r="C673" t="s">
        <v>799</v>
      </c>
      <c r="D673" t="str">
        <f>_xll.BDP(C673,$D$12)</f>
        <v>USD</v>
      </c>
      <c r="E673" t="s">
        <v>866</v>
      </c>
      <c r="F673" s="99">
        <f>_xll.BDP(C673,$F$12)</f>
        <v>178.36</v>
      </c>
      <c r="G673" s="99">
        <f>_xll.BDP(C673,$G$12)</f>
        <v>174.52</v>
      </c>
      <c r="H673" s="100">
        <f t="shared" si="314"/>
        <v>-3.8400000000000034</v>
      </c>
      <c r="I673" s="101">
        <f t="shared" si="315"/>
        <v>-2.1529490917246039</v>
      </c>
      <c r="J673" s="102">
        <v>0</v>
      </c>
      <c r="K673" t="str">
        <f>CONCATENATE(D903,D673, " Curncy")</f>
        <v>EURUSD Curncy</v>
      </c>
      <c r="L673">
        <f>IF(D673 = D903,1,_xll.BDP(K673,$L$12))</f>
        <v>1</v>
      </c>
      <c r="M673" s="247">
        <f>IF(D673 = D903,1,_xll.BDP(K673,$M$12)*L673)</f>
        <v>1.0417000000000001</v>
      </c>
      <c r="N673" s="104">
        <f t="shared" si="316"/>
        <v>0</v>
      </c>
      <c r="O673" s="253">
        <f>N673 / Y903</f>
        <v>0</v>
      </c>
      <c r="P673" s="140">
        <f t="shared" si="317"/>
        <v>0</v>
      </c>
      <c r="Q673" s="255">
        <f>P673 / Y903*100</f>
        <v>0</v>
      </c>
      <c r="R673" s="106">
        <f t="shared" si="318"/>
        <v>0</v>
      </c>
      <c r="S673" s="255">
        <f t="shared" si="319"/>
        <v>0</v>
      </c>
      <c r="T673">
        <f t="shared" si="320"/>
        <v>1</v>
      </c>
      <c r="U673">
        <v>0</v>
      </c>
      <c r="V673">
        <v>1</v>
      </c>
      <c r="W673" s="105">
        <f t="shared" si="321"/>
        <v>0</v>
      </c>
      <c r="X673" s="105">
        <f t="shared" si="322"/>
        <v>0</v>
      </c>
      <c r="Y673" s="65"/>
      <c r="Z673" s="107">
        <f>_xll.BDH(C673,$Z$12,$D$1,$D$1)</f>
        <v>174.85</v>
      </c>
      <c r="AA673" s="107">
        <f t="shared" si="323"/>
        <v>3.5100000000000193</v>
      </c>
      <c r="AB673" s="117">
        <f t="shared" si="324"/>
        <v>2.0074349442379296</v>
      </c>
      <c r="AC673" s="109">
        <v>0</v>
      </c>
      <c r="AD673" s="110">
        <f>IF(D673 = D903,1,_xll.BDP(K673,$AD$12)*L673)</f>
        <v>1.0395000000000001</v>
      </c>
      <c r="AE673" s="259">
        <f>AA673*AC673*T673/AD673 / AF903</f>
        <v>0</v>
      </c>
      <c r="AF673" s="68"/>
      <c r="AG673" s="64"/>
      <c r="AH673" s="56"/>
    </row>
    <row r="674" spans="2:34" ht="12" customHeight="1" x14ac:dyDescent="0.2">
      <c r="B674">
        <v>40</v>
      </c>
      <c r="C674" t="s">
        <v>262</v>
      </c>
      <c r="D674" t="str">
        <f>_xll.BDP(C674,$D$12)</f>
        <v>USD</v>
      </c>
      <c r="E674" t="s">
        <v>263</v>
      </c>
      <c r="F674" s="99">
        <f>_xll.BDP(C674,$F$12)</f>
        <v>2.1800000000000002</v>
      </c>
      <c r="G674" s="99">
        <f>_xll.BDP(C674,$G$12)</f>
        <v>2.2000000000000002</v>
      </c>
      <c r="H674" s="100">
        <f t="shared" si="314"/>
        <v>2.0000000000000018E-2</v>
      </c>
      <c r="I674" s="101">
        <f t="shared" si="315"/>
        <v>0.91743119266055118</v>
      </c>
      <c r="J674" s="102">
        <v>1551236</v>
      </c>
      <c r="K674" t="str">
        <f>CONCATENATE(D903,D674, " Curncy")</f>
        <v>EURUSD Curncy</v>
      </c>
      <c r="L674">
        <f>IF(D674 = D903,1,_xll.BDP(K674,$L$12))</f>
        <v>1</v>
      </c>
      <c r="M674" s="247">
        <f>IF(D674 = D903,1,_xll.BDP(K674,$M$12)*L674)</f>
        <v>1.0417000000000001</v>
      </c>
      <c r="N674" s="104">
        <f t="shared" si="316"/>
        <v>29782.778151099188</v>
      </c>
      <c r="O674" s="253">
        <f>N674 / Y903</f>
        <v>9.1682807606544269E-5</v>
      </c>
      <c r="P674" s="140">
        <f t="shared" si="317"/>
        <v>3276105.596620908</v>
      </c>
      <c r="Q674" s="255">
        <f>P674 / Y903*100</f>
        <v>1.0085108836719863</v>
      </c>
      <c r="R674" s="106">
        <f t="shared" si="318"/>
        <v>0</v>
      </c>
      <c r="S674" s="255">
        <f t="shared" si="319"/>
        <v>1.0085108836719863</v>
      </c>
      <c r="T674">
        <f t="shared" si="320"/>
        <v>1</v>
      </c>
      <c r="U674">
        <v>0</v>
      </c>
      <c r="V674">
        <v>1</v>
      </c>
      <c r="W674" s="105">
        <f t="shared" si="321"/>
        <v>0</v>
      </c>
      <c r="X674" s="105">
        <f t="shared" si="322"/>
        <v>9.1682807606544269E-5</v>
      </c>
      <c r="Y674" s="65"/>
      <c r="Z674" s="107">
        <f>_xll.BDH(C674,$Z$12,$D$1,$D$1)</f>
        <v>2.31</v>
      </c>
      <c r="AA674" s="107">
        <f t="shared" si="323"/>
        <v>-0.12999999999999989</v>
      </c>
      <c r="AB674" s="117">
        <f t="shared" si="324"/>
        <v>-5.6277056277056232</v>
      </c>
      <c r="AC674" s="109">
        <v>1551236</v>
      </c>
      <c r="AD674" s="110">
        <f>IF(D674 = D903,1,_xll.BDP(K674,$AD$12)*L674)</f>
        <v>1.0395000000000001</v>
      </c>
      <c r="AE674" s="259">
        <f>AA674*AC674*T674/AD674 / AF903</f>
        <v>-5.884591424326599E-4</v>
      </c>
      <c r="AF674" s="68"/>
      <c r="AG674" s="64"/>
      <c r="AH674" s="56"/>
    </row>
    <row r="675" spans="2:34" x14ac:dyDescent="0.2">
      <c r="B675">
        <v>8580</v>
      </c>
      <c r="C675" t="s">
        <v>54</v>
      </c>
      <c r="D675" t="str">
        <f>_xll.BDP(C675,$D$12)</f>
        <v>USD</v>
      </c>
      <c r="E675" t="s">
        <v>261</v>
      </c>
      <c r="F675" s="99">
        <f>_xll.BDP(C675,$F$12)</f>
        <v>235.7</v>
      </c>
      <c r="G675" s="99">
        <f>_xll.BDP(C675,$G$12)</f>
        <v>234.65</v>
      </c>
      <c r="H675" s="100">
        <f t="shared" si="314"/>
        <v>-1.0499999999999829</v>
      </c>
      <c r="I675" s="101">
        <f t="shared" si="315"/>
        <v>-0.44548154433601317</v>
      </c>
      <c r="J675" s="102">
        <v>0</v>
      </c>
      <c r="K675" t="str">
        <f>CONCATENATE(D903,D675, " Curncy")</f>
        <v>EURUSD Curncy</v>
      </c>
      <c r="L675">
        <f>IF(D675 = D903,1,_xll.BDP(K675,$L$12))</f>
        <v>1</v>
      </c>
      <c r="M675" s="247">
        <f>IF(D675 = D903,1,_xll.BDP(K675,$M$12)*L675)</f>
        <v>1.0417000000000001</v>
      </c>
      <c r="N675" s="104">
        <f t="shared" si="316"/>
        <v>0</v>
      </c>
      <c r="O675" s="253">
        <f>N675 / Y903</f>
        <v>0</v>
      </c>
      <c r="P675" s="140">
        <f t="shared" si="317"/>
        <v>0</v>
      </c>
      <c r="Q675" s="255">
        <f>P675 / Y903*100</f>
        <v>0</v>
      </c>
      <c r="R675" s="106">
        <f t="shared" si="318"/>
        <v>0</v>
      </c>
      <c r="S675" s="255">
        <f t="shared" si="319"/>
        <v>0</v>
      </c>
      <c r="T675">
        <f t="shared" si="320"/>
        <v>1</v>
      </c>
      <c r="U675">
        <v>0</v>
      </c>
      <c r="V675">
        <v>1</v>
      </c>
      <c r="W675" s="105">
        <f t="shared" si="321"/>
        <v>0</v>
      </c>
      <c r="X675" s="105">
        <f t="shared" si="322"/>
        <v>0</v>
      </c>
      <c r="Y675" s="65"/>
      <c r="Z675" s="107">
        <f>_xll.BDH(C675,$Z$12,$D$1,$D$1)</f>
        <v>236.92</v>
      </c>
      <c r="AA675" s="107">
        <f t="shared" si="323"/>
        <v>-1.2199999999999989</v>
      </c>
      <c r="AB675" s="117">
        <f t="shared" si="324"/>
        <v>-0.51494175249029162</v>
      </c>
      <c r="AC675" s="109">
        <v>0</v>
      </c>
      <c r="AD675" s="110">
        <f>IF(D675 = D903,1,_xll.BDP(K675,$AD$12)*L675)</f>
        <v>1.0395000000000001</v>
      </c>
      <c r="AE675" s="259">
        <f>AA675*AC675*T675/AD675 / AF903</f>
        <v>0</v>
      </c>
      <c r="AF675" s="68"/>
      <c r="AG675" s="64"/>
      <c r="AH675" s="56"/>
    </row>
    <row r="676" spans="2:34" x14ac:dyDescent="0.2">
      <c r="B676">
        <v>33051</v>
      </c>
      <c r="C676" t="s">
        <v>1614</v>
      </c>
      <c r="D676" t="str">
        <f>_xll.BDP(C676,$D$12)</f>
        <v>USD</v>
      </c>
      <c r="E676" t="s">
        <v>1615</v>
      </c>
      <c r="F676" s="99">
        <f>_xll.BDP(C676,$F$12)</f>
        <v>0.30009999999999998</v>
      </c>
      <c r="G676" s="99">
        <f>_xll.BDP(C676,$G$12)</f>
        <v>0.29809999999999998</v>
      </c>
      <c r="H676" s="100">
        <f t="shared" si="314"/>
        <v>-2.0000000000000018E-3</v>
      </c>
      <c r="I676" s="101">
        <f t="shared" si="315"/>
        <v>-0.66644451849383601</v>
      </c>
      <c r="J676" s="102">
        <v>0</v>
      </c>
      <c r="K676" t="str">
        <f>CONCATENATE(D903,D676, " Curncy")</f>
        <v>EURUSD Curncy</v>
      </c>
      <c r="L676">
        <f>IF(D676 = D903,1,_xll.BDP(K676,$L$12))</f>
        <v>1</v>
      </c>
      <c r="M676" s="247">
        <f>IF(D676 = D903,1,_xll.BDP(K676,$M$12)*L676)</f>
        <v>1.0417000000000001</v>
      </c>
      <c r="N676" s="104">
        <f t="shared" si="316"/>
        <v>0</v>
      </c>
      <c r="O676" s="253">
        <f>N676 / Y903</f>
        <v>0</v>
      </c>
      <c r="P676" s="140">
        <f t="shared" si="317"/>
        <v>0</v>
      </c>
      <c r="Q676" s="255">
        <f>P676 / Y903*100</f>
        <v>0</v>
      </c>
      <c r="R676" s="106">
        <f t="shared" si="318"/>
        <v>0</v>
      </c>
      <c r="S676" s="255">
        <f t="shared" si="319"/>
        <v>0</v>
      </c>
      <c r="T676">
        <f t="shared" si="320"/>
        <v>1</v>
      </c>
      <c r="U676">
        <v>0</v>
      </c>
      <c r="V676">
        <v>1</v>
      </c>
      <c r="W676" s="105">
        <f t="shared" si="321"/>
        <v>0</v>
      </c>
      <c r="X676" s="105">
        <f t="shared" si="322"/>
        <v>0</v>
      </c>
      <c r="Y676" s="141"/>
      <c r="Z676" s="107">
        <f>_xll.BDH(C676,$Z$12,$D$1,$D$1)</f>
        <v>0.25230000000000002</v>
      </c>
      <c r="AA676" s="107">
        <f t="shared" si="323"/>
        <v>4.7799999999999954E-2</v>
      </c>
      <c r="AB676" s="117">
        <f t="shared" si="324"/>
        <v>18.945699564011079</v>
      </c>
      <c r="AC676" s="109">
        <v>0</v>
      </c>
      <c r="AD676" s="110">
        <f>IF(D676 = D903,1,_xll.BDP(K676,$AD$12)*L676)</f>
        <v>1.0395000000000001</v>
      </c>
      <c r="AE676" s="259">
        <f>AA676*AC676*T676/AD676 / AF903</f>
        <v>0</v>
      </c>
      <c r="AF676" s="142"/>
      <c r="AG676" s="64"/>
      <c r="AH676" s="56"/>
    </row>
    <row r="677" spans="2:34" x14ac:dyDescent="0.2">
      <c r="B677">
        <v>16301</v>
      </c>
      <c r="C677" t="s">
        <v>1625</v>
      </c>
      <c r="D677" t="str">
        <f>_xll.BDP(C677,$D$12)</f>
        <v>USD</v>
      </c>
      <c r="E677" t="s">
        <v>1626</v>
      </c>
      <c r="F677" s="99">
        <f>_xll.BDP(C677,$F$12)</f>
        <v>108.62</v>
      </c>
      <c r="G677" s="99">
        <f>_xll.BDP(C677,$G$12)</f>
        <v>108.85</v>
      </c>
      <c r="H677" s="100">
        <f t="shared" si="314"/>
        <v>0.22999999999998977</v>
      </c>
      <c r="I677" s="101">
        <f t="shared" si="315"/>
        <v>0.21174737617380754</v>
      </c>
      <c r="J677" s="102">
        <v>26400</v>
      </c>
      <c r="K677" t="str">
        <f>CONCATENATE(D903,D677, " Curncy")</f>
        <v>EURUSD Curncy</v>
      </c>
      <c r="L677">
        <f>IF(D677 = D903,1,_xll.BDP(K677,$L$12))</f>
        <v>1</v>
      </c>
      <c r="M677" s="247">
        <f>IF(D677 = D903,1,_xll.BDP(K677,$M$12)*L677)</f>
        <v>1.0417000000000001</v>
      </c>
      <c r="N677" s="104">
        <f t="shared" si="316"/>
        <v>5828.9334741285684</v>
      </c>
      <c r="O677" s="253">
        <f>N677 / Y903</f>
        <v>1.7943691604208243E-5</v>
      </c>
      <c r="P677" s="140">
        <f t="shared" si="317"/>
        <v>2758606.1246040124</v>
      </c>
      <c r="Q677" s="255">
        <f>P677 / Y903*100</f>
        <v>0.84920470918180613</v>
      </c>
      <c r="R677" s="106">
        <f t="shared" si="318"/>
        <v>0</v>
      </c>
      <c r="S677" s="255">
        <f t="shared" si="319"/>
        <v>0.84920470918180613</v>
      </c>
      <c r="T677">
        <f t="shared" si="320"/>
        <v>1</v>
      </c>
      <c r="U677">
        <v>0</v>
      </c>
      <c r="V677">
        <v>1</v>
      </c>
      <c r="W677" s="105">
        <f t="shared" si="321"/>
        <v>0</v>
      </c>
      <c r="X677" s="105">
        <f t="shared" si="322"/>
        <v>1.7943691604208243E-5</v>
      </c>
      <c r="Y677" s="141"/>
      <c r="Z677" s="107">
        <f>_xll.BDH(C677,$Z$12,$D$1,$D$1)</f>
        <v>106.31</v>
      </c>
      <c r="AA677" s="107">
        <f t="shared" si="323"/>
        <v>2.3100000000000023</v>
      </c>
      <c r="AB677" s="117">
        <f t="shared" si="324"/>
        <v>2.1728906029536281</v>
      </c>
      <c r="AC677" s="109">
        <v>26400</v>
      </c>
      <c r="AD677" s="110">
        <f>IF(D677 = D903,1,_xll.BDP(K677,$AD$12)*L677)</f>
        <v>1.0395000000000001</v>
      </c>
      <c r="AE677" s="259">
        <f>AA677*AC677*T677/AD677 / AF903</f>
        <v>1.7795532744466295E-4</v>
      </c>
      <c r="AF677" s="142"/>
      <c r="AG677" s="64"/>
      <c r="AH677" s="56"/>
    </row>
    <row r="678" spans="2:34" ht="12" customHeight="1" x14ac:dyDescent="0.2">
      <c r="B678">
        <v>12339</v>
      </c>
      <c r="C678" t="s">
        <v>804</v>
      </c>
      <c r="D678" t="str">
        <f>_xll.BDP(C678,$D$12)</f>
        <v>USD</v>
      </c>
      <c r="E678" t="s">
        <v>871</v>
      </c>
      <c r="F678" s="99">
        <f>_xll.BDP(C678,$F$12)</f>
        <v>81.61</v>
      </c>
      <c r="G678" s="99">
        <f>_xll.BDP(C678,$G$12)</f>
        <v>80.954999999999998</v>
      </c>
      <c r="H678" s="100">
        <f t="shared" si="314"/>
        <v>-0.65500000000000114</v>
      </c>
      <c r="I678" s="101">
        <f t="shared" si="315"/>
        <v>-0.80259772086754211</v>
      </c>
      <c r="J678" s="102">
        <v>0</v>
      </c>
      <c r="K678" t="str">
        <f>CONCATENATE(D903,D678, " Curncy")</f>
        <v>EURUSD Curncy</v>
      </c>
      <c r="L678">
        <f>IF(D678 = D903,1,_xll.BDP(K678,$L$12))</f>
        <v>1</v>
      </c>
      <c r="M678" s="247">
        <f>IF(D678 = D903,1,_xll.BDP(K678,$M$12)*L678)</f>
        <v>1.0417000000000001</v>
      </c>
      <c r="N678" s="104">
        <f t="shared" si="316"/>
        <v>0</v>
      </c>
      <c r="O678" s="253">
        <f>N678 / Y903</f>
        <v>0</v>
      </c>
      <c r="P678" s="140">
        <f t="shared" si="317"/>
        <v>0</v>
      </c>
      <c r="Q678" s="255">
        <f>P678 / Y903*100</f>
        <v>0</v>
      </c>
      <c r="R678" s="106">
        <f t="shared" si="318"/>
        <v>0</v>
      </c>
      <c r="S678" s="255">
        <f t="shared" si="319"/>
        <v>0</v>
      </c>
      <c r="T678">
        <f t="shared" si="320"/>
        <v>1</v>
      </c>
      <c r="U678">
        <v>0</v>
      </c>
      <c r="V678">
        <v>1</v>
      </c>
      <c r="W678" s="105">
        <f t="shared" si="321"/>
        <v>0</v>
      </c>
      <c r="X678" s="105">
        <f t="shared" si="322"/>
        <v>0</v>
      </c>
      <c r="Y678" s="65"/>
      <c r="Z678" s="107">
        <f>_xll.BDH(C678,$Z$12,$D$1,$D$1)</f>
        <v>81.41</v>
      </c>
      <c r="AA678" s="107">
        <f t="shared" si="323"/>
        <v>0.20000000000000284</v>
      </c>
      <c r="AB678" s="117">
        <f t="shared" si="324"/>
        <v>0.24567006510257072</v>
      </c>
      <c r="AC678" s="109">
        <v>0</v>
      </c>
      <c r="AD678" s="110">
        <f>IF(D678 = D903,1,_xll.BDP(K678,$AD$12)*L678)</f>
        <v>1.0395000000000001</v>
      </c>
      <c r="AE678" s="259">
        <f>AA678*AC678*T678/AD678 / AF903</f>
        <v>0</v>
      </c>
      <c r="AF678" s="68"/>
      <c r="AG678" s="64"/>
      <c r="AH678" s="56"/>
    </row>
    <row r="679" spans="2:34" x14ac:dyDescent="0.2">
      <c r="B679">
        <v>24058</v>
      </c>
      <c r="C679" t="s">
        <v>801</v>
      </c>
      <c r="D679" t="str">
        <f>_xll.BDP(C679,$D$12)</f>
        <v>USD</v>
      </c>
      <c r="E679" t="s">
        <v>868</v>
      </c>
      <c r="F679" s="99">
        <f>_xll.BDP(C679,$F$12)</f>
        <v>390.11</v>
      </c>
      <c r="G679" s="99">
        <f>_xll.BDP(C679,$G$12)</f>
        <v>387.745</v>
      </c>
      <c r="H679" s="100">
        <f t="shared" si="314"/>
        <v>-2.3650000000000091</v>
      </c>
      <c r="I679" s="101">
        <f t="shared" si="315"/>
        <v>-0.6062392658480964</v>
      </c>
      <c r="J679" s="102">
        <v>0</v>
      </c>
      <c r="K679" t="str">
        <f>CONCATENATE(D903,D679, " Curncy")</f>
        <v>EURUSD Curncy</v>
      </c>
      <c r="L679">
        <f>IF(D679 = D903,1,_xll.BDP(K679,$L$12))</f>
        <v>1</v>
      </c>
      <c r="M679" s="247">
        <f>IF(D679 = D903,1,_xll.BDP(K679,$M$12)*L679)</f>
        <v>1.0417000000000001</v>
      </c>
      <c r="N679" s="104">
        <f t="shared" si="316"/>
        <v>0</v>
      </c>
      <c r="O679" s="253">
        <f>N679 / Y903</f>
        <v>0</v>
      </c>
      <c r="P679" s="140">
        <f t="shared" si="317"/>
        <v>0</v>
      </c>
      <c r="Q679" s="255">
        <f>P679 / Y903*100</f>
        <v>0</v>
      </c>
      <c r="R679" s="106">
        <f t="shared" si="318"/>
        <v>0</v>
      </c>
      <c r="S679" s="255">
        <f t="shared" si="319"/>
        <v>0</v>
      </c>
      <c r="T679">
        <f t="shared" si="320"/>
        <v>1</v>
      </c>
      <c r="U679">
        <v>0</v>
      </c>
      <c r="V679">
        <v>1</v>
      </c>
      <c r="W679" s="105">
        <f t="shared" si="321"/>
        <v>0</v>
      </c>
      <c r="X679" s="105">
        <f t="shared" si="322"/>
        <v>0</v>
      </c>
      <c r="Y679" s="65"/>
      <c r="Z679" s="107">
        <f>_xll.BDH(C679,$Z$12,$D$1,$D$1)</f>
        <v>390.23</v>
      </c>
      <c r="AA679" s="107">
        <f t="shared" si="323"/>
        <v>-0.12000000000000455</v>
      </c>
      <c r="AB679" s="117">
        <f t="shared" si="324"/>
        <v>-3.0751095507778627E-2</v>
      </c>
      <c r="AC679" s="109">
        <v>0</v>
      </c>
      <c r="AD679" s="110">
        <f>IF(D679 = D903,1,_xll.BDP(K679,$AD$12)*L679)</f>
        <v>1.0395000000000001</v>
      </c>
      <c r="AE679" s="259">
        <f>AA679*AC679*T679/AD679 / AF903</f>
        <v>0</v>
      </c>
      <c r="AF679" s="68"/>
      <c r="AG679" s="64"/>
      <c r="AH679" s="56"/>
    </row>
    <row r="680" spans="2:34" x14ac:dyDescent="0.2">
      <c r="B680">
        <v>20169</v>
      </c>
      <c r="C680" t="s">
        <v>802</v>
      </c>
      <c r="D680" t="str">
        <f>_xll.BDP(C680,$D$12)</f>
        <v>USD</v>
      </c>
      <c r="E680" t="s">
        <v>869</v>
      </c>
      <c r="F680" s="99">
        <f>_xll.BDP(C680,$F$12)</f>
        <v>183.7</v>
      </c>
      <c r="G680" s="99">
        <f>_xll.BDP(C680,$G$12)</f>
        <v>179.7</v>
      </c>
      <c r="H680" s="100">
        <f t="shared" si="314"/>
        <v>-4</v>
      </c>
      <c r="I680" s="101">
        <f t="shared" si="315"/>
        <v>-2.1774632553075666</v>
      </c>
      <c r="J680" s="102">
        <v>0</v>
      </c>
      <c r="K680" t="str">
        <f>CONCATENATE(D903,D680, " Curncy")</f>
        <v>EURUSD Curncy</v>
      </c>
      <c r="L680">
        <f>IF(D680 = D903,1,_xll.BDP(K680,$L$12))</f>
        <v>1</v>
      </c>
      <c r="M680" s="247">
        <f>IF(D680 = D903,1,_xll.BDP(K680,$M$12)*L680)</f>
        <v>1.0417000000000001</v>
      </c>
      <c r="N680" s="104">
        <f t="shared" si="316"/>
        <v>0</v>
      </c>
      <c r="O680" s="253">
        <f>N680 / Y903</f>
        <v>0</v>
      </c>
      <c r="P680" s="140">
        <f t="shared" si="317"/>
        <v>0</v>
      </c>
      <c r="Q680" s="255">
        <f>P680 / Y903*100</f>
        <v>0</v>
      </c>
      <c r="R680" s="106">
        <f t="shared" si="318"/>
        <v>0</v>
      </c>
      <c r="S680" s="255">
        <f t="shared" si="319"/>
        <v>0</v>
      </c>
      <c r="T680">
        <f t="shared" si="320"/>
        <v>1</v>
      </c>
      <c r="U680">
        <v>0</v>
      </c>
      <c r="V680">
        <v>1</v>
      </c>
      <c r="W680" s="105">
        <f t="shared" si="321"/>
        <v>0</v>
      </c>
      <c r="X680" s="105">
        <f t="shared" si="322"/>
        <v>0</v>
      </c>
      <c r="Y680" s="65"/>
      <c r="Z680" s="107">
        <f>_xll.BDH(C680,$Z$12,$D$1,$D$1)</f>
        <v>184.24</v>
      </c>
      <c r="AA680" s="107">
        <f t="shared" si="323"/>
        <v>-0.54000000000002046</v>
      </c>
      <c r="AB680" s="117">
        <f t="shared" si="324"/>
        <v>-0.29309596178898201</v>
      </c>
      <c r="AC680" s="109">
        <v>0</v>
      </c>
      <c r="AD680" s="110">
        <f>IF(D680 = D903,1,_xll.BDP(K680,$AD$12)*L680)</f>
        <v>1.0395000000000001</v>
      </c>
      <c r="AE680" s="259">
        <f>AA680*AC680*T680/AD680 / AF903</f>
        <v>0</v>
      </c>
      <c r="AF680" s="68"/>
      <c r="AG680" s="64"/>
      <c r="AH680" s="56"/>
    </row>
    <row r="681" spans="2:34" x14ac:dyDescent="0.2">
      <c r="B681">
        <v>22598</v>
      </c>
      <c r="C681" t="s">
        <v>803</v>
      </c>
      <c r="D681" t="str">
        <f>_xll.BDP(C681,$D$12)</f>
        <v>USD</v>
      </c>
      <c r="E681" t="s">
        <v>870</v>
      </c>
      <c r="F681" s="99">
        <f>_xll.BDP(C681,$F$12)</f>
        <v>1515.2</v>
      </c>
      <c r="G681" s="99">
        <f>_xll.BDP(C681,$G$12)</f>
        <v>1530.29</v>
      </c>
      <c r="H681" s="100">
        <f t="shared" si="314"/>
        <v>15.089999999999918</v>
      </c>
      <c r="I681" s="101">
        <f t="shared" si="315"/>
        <v>0.99590813093980457</v>
      </c>
      <c r="J681" s="102">
        <v>0</v>
      </c>
      <c r="K681" t="str">
        <f>CONCATENATE(D903,D681, " Curncy")</f>
        <v>EURUSD Curncy</v>
      </c>
      <c r="L681">
        <f>IF(D681 = D903,1,_xll.BDP(K681,$L$12))</f>
        <v>1</v>
      </c>
      <c r="M681" s="247">
        <f>IF(D681 = D903,1,_xll.BDP(K681,$M$12)*L681)</f>
        <v>1.0417000000000001</v>
      </c>
      <c r="N681" s="104">
        <f t="shared" si="316"/>
        <v>0</v>
      </c>
      <c r="O681" s="253">
        <f>N681 / Y903</f>
        <v>0</v>
      </c>
      <c r="P681" s="140">
        <f t="shared" si="317"/>
        <v>0</v>
      </c>
      <c r="Q681" s="255">
        <f>P681 / Y903*100</f>
        <v>0</v>
      </c>
      <c r="R681" s="106">
        <f t="shared" si="318"/>
        <v>0</v>
      </c>
      <c r="S681" s="255">
        <f t="shared" si="319"/>
        <v>0</v>
      </c>
      <c r="T681">
        <f t="shared" si="320"/>
        <v>1</v>
      </c>
      <c r="U681">
        <v>0</v>
      </c>
      <c r="V681">
        <v>1</v>
      </c>
      <c r="W681" s="105">
        <f t="shared" si="321"/>
        <v>0</v>
      </c>
      <c r="X681" s="105">
        <f t="shared" si="322"/>
        <v>0</v>
      </c>
      <c r="Y681" s="65"/>
      <c r="Z681" s="107">
        <f>_xll.BDH(C681,$Z$12,$D$1,$D$1)</f>
        <v>1508.83</v>
      </c>
      <c r="AA681" s="107">
        <f t="shared" si="323"/>
        <v>6.3700000000001182</v>
      </c>
      <c r="AB681" s="117">
        <f t="shared" si="324"/>
        <v>0.42218142534282316</v>
      </c>
      <c r="AC681" s="109">
        <v>0</v>
      </c>
      <c r="AD681" s="110">
        <f>IF(D681 = D903,1,_xll.BDP(K681,$AD$12)*L681)</f>
        <v>1.0395000000000001</v>
      </c>
      <c r="AE681" s="259">
        <f>AA681*AC681*T681/AD681 / AF903</f>
        <v>0</v>
      </c>
      <c r="AF681" s="68"/>
      <c r="AG681" s="64"/>
      <c r="AH681" s="56"/>
    </row>
    <row r="682" spans="2:34" ht="12" customHeight="1" x14ac:dyDescent="0.2">
      <c r="B682">
        <v>5999</v>
      </c>
      <c r="C682" t="s">
        <v>1271</v>
      </c>
      <c r="D682" t="str">
        <f>_xll.BDP(C682,$D$12)</f>
        <v>USD</v>
      </c>
      <c r="E682" t="s">
        <v>1272</v>
      </c>
      <c r="F682" s="99">
        <f>_xll.BDP(C682,$F$12)</f>
        <v>78.89</v>
      </c>
      <c r="G682" s="99">
        <f>_xll.BDP(C682,$G$12)</f>
        <v>79.584999999999994</v>
      </c>
      <c r="H682" s="100">
        <f t="shared" si="314"/>
        <v>0.69499999999999318</v>
      </c>
      <c r="I682" s="101">
        <f t="shared" si="315"/>
        <v>0.88097350741537983</v>
      </c>
      <c r="J682" s="102">
        <v>0</v>
      </c>
      <c r="K682" t="str">
        <f>CONCATENATE(D903,D682, " Curncy")</f>
        <v>EURUSD Curncy</v>
      </c>
      <c r="L682">
        <f>IF(D682 = D903,1,_xll.BDP(K682,$L$12))</f>
        <v>1</v>
      </c>
      <c r="M682" s="247">
        <f>IF(D682 = D903,1,_xll.BDP(K682,$M$12)*L682)</f>
        <v>1.0417000000000001</v>
      </c>
      <c r="N682" s="104">
        <f t="shared" si="316"/>
        <v>0</v>
      </c>
      <c r="O682" s="253">
        <f>N682 / Y903</f>
        <v>0</v>
      </c>
      <c r="P682" s="140">
        <f t="shared" si="317"/>
        <v>0</v>
      </c>
      <c r="Q682" s="255">
        <f>P682 / Y903*100</f>
        <v>0</v>
      </c>
      <c r="R682" s="106">
        <f t="shared" si="318"/>
        <v>0</v>
      </c>
      <c r="S682" s="255">
        <f t="shared" si="319"/>
        <v>0</v>
      </c>
      <c r="T682">
        <f t="shared" si="320"/>
        <v>1</v>
      </c>
      <c r="U682">
        <v>0</v>
      </c>
      <c r="V682">
        <v>1</v>
      </c>
      <c r="W682" s="105">
        <f t="shared" si="321"/>
        <v>0</v>
      </c>
      <c r="X682" s="105">
        <f t="shared" si="322"/>
        <v>0</v>
      </c>
      <c r="Z682" s="107">
        <f>_xll.BDH(C682,$Z$12,$D$1,$D$1)</f>
        <v>78.569999999999993</v>
      </c>
      <c r="AA682" s="107">
        <f t="shared" si="323"/>
        <v>0.32000000000000739</v>
      </c>
      <c r="AB682" s="117">
        <f t="shared" si="324"/>
        <v>0.40728013236605248</v>
      </c>
      <c r="AC682" s="109">
        <v>0</v>
      </c>
      <c r="AD682" s="110">
        <f>IF(D682 = D903,1,_xll.BDP(K682,$AD$12)*L682)</f>
        <v>1.0395000000000001</v>
      </c>
      <c r="AE682" s="259">
        <f>AA682*AC682*T682/AD682 / AF903</f>
        <v>0</v>
      </c>
      <c r="AF682" s="111"/>
      <c r="AG682" s="64"/>
      <c r="AH682" s="56"/>
    </row>
    <row r="683" spans="2:34" ht="12" customHeight="1" x14ac:dyDescent="0.2">
      <c r="B683">
        <v>774</v>
      </c>
      <c r="C683" t="s">
        <v>800</v>
      </c>
      <c r="D683" t="str">
        <f>_xll.BDP(C683,$D$12)</f>
        <v>USD</v>
      </c>
      <c r="E683" t="s">
        <v>867</v>
      </c>
      <c r="F683" s="99">
        <f>_xll.BDP(C683,$F$12)</f>
        <v>8.11</v>
      </c>
      <c r="G683" s="99">
        <f>_xll.BDP(C683,$G$12)</f>
        <v>7.93</v>
      </c>
      <c r="H683" s="100">
        <f t="shared" si="314"/>
        <v>-0.17999999999999972</v>
      </c>
      <c r="I683" s="101">
        <f t="shared" si="315"/>
        <v>-2.2194821208384679</v>
      </c>
      <c r="J683" s="102">
        <v>0</v>
      </c>
      <c r="K683" t="str">
        <f>CONCATENATE(D903,D683, " Curncy")</f>
        <v>EURUSD Curncy</v>
      </c>
      <c r="L683">
        <f>IF(D683 = D903,1,_xll.BDP(K683,$L$12))</f>
        <v>1</v>
      </c>
      <c r="M683" s="247">
        <f>IF(D683 = D903,1,_xll.BDP(K683,$M$12)*L683)</f>
        <v>1.0417000000000001</v>
      </c>
      <c r="N683" s="104">
        <f t="shared" si="316"/>
        <v>0</v>
      </c>
      <c r="O683" s="253">
        <f>N683 / Y903</f>
        <v>0</v>
      </c>
      <c r="P683" s="140">
        <f t="shared" si="317"/>
        <v>0</v>
      </c>
      <c r="Q683" s="255">
        <f>P683 / Y903*100</f>
        <v>0</v>
      </c>
      <c r="R683" s="106">
        <f t="shared" si="318"/>
        <v>0</v>
      </c>
      <c r="S683" s="255">
        <f t="shared" si="319"/>
        <v>0</v>
      </c>
      <c r="T683">
        <f t="shared" si="320"/>
        <v>1</v>
      </c>
      <c r="U683">
        <v>0</v>
      </c>
      <c r="V683">
        <v>1</v>
      </c>
      <c r="W683" s="105">
        <f t="shared" si="321"/>
        <v>0</v>
      </c>
      <c r="X683" s="105">
        <f t="shared" si="322"/>
        <v>0</v>
      </c>
      <c r="Y683" s="65"/>
      <c r="Z683" s="107">
        <f>_xll.BDH(C683,$Z$12,$D$1,$D$1)</f>
        <v>8.18</v>
      </c>
      <c r="AA683" s="107">
        <f t="shared" si="323"/>
        <v>-7.0000000000000284E-2</v>
      </c>
      <c r="AB683" s="117">
        <f t="shared" si="324"/>
        <v>-0.85574572127139703</v>
      </c>
      <c r="AC683" s="109">
        <v>0</v>
      </c>
      <c r="AD683" s="110">
        <f>IF(D683 = D903,1,_xll.BDP(K683,$AD$12)*L683)</f>
        <v>1.0395000000000001</v>
      </c>
      <c r="AE683" s="259">
        <f>AA683*AC683*T683/AD683 / AF903</f>
        <v>0</v>
      </c>
      <c r="AF683" s="68"/>
      <c r="AG683" s="64"/>
      <c r="AH683" s="56"/>
    </row>
    <row r="684" spans="2:34" x14ac:dyDescent="0.2">
      <c r="B684">
        <v>20173</v>
      </c>
      <c r="C684" t="s">
        <v>53</v>
      </c>
      <c r="D684" t="str">
        <f>_xll.BDP(C684,$D$12)</f>
        <v>USD</v>
      </c>
      <c r="E684" t="s">
        <v>241</v>
      </c>
      <c r="F684" s="99">
        <f>_xll.BDP(C684,$F$12)</f>
        <v>75.11</v>
      </c>
      <c r="G684" s="99">
        <f>_xll.BDP(C684,$G$12)</f>
        <v>74.430000000000007</v>
      </c>
      <c r="H684" s="100">
        <f t="shared" si="314"/>
        <v>-0.67999999999999261</v>
      </c>
      <c r="I684" s="101">
        <f t="shared" si="315"/>
        <v>-0.90533883637330925</v>
      </c>
      <c r="J684" s="102">
        <v>0</v>
      </c>
      <c r="K684" t="str">
        <f>CONCATENATE(D903,D684, " Curncy")</f>
        <v>EURUSD Curncy</v>
      </c>
      <c r="L684">
        <f>IF(D684 = D903,1,_xll.BDP(K684,$L$12))</f>
        <v>1</v>
      </c>
      <c r="M684" s="247">
        <f>IF(D684 = D903,1,_xll.BDP(K684,$M$12)*L684)</f>
        <v>1.0417000000000001</v>
      </c>
      <c r="N684" s="104">
        <f t="shared" si="316"/>
        <v>0</v>
      </c>
      <c r="O684" s="253">
        <f>N684 / Y903</f>
        <v>0</v>
      </c>
      <c r="P684" s="140">
        <f t="shared" si="317"/>
        <v>0</v>
      </c>
      <c r="Q684" s="255">
        <f>P684 / Y903*100</f>
        <v>0</v>
      </c>
      <c r="R684" s="106">
        <f t="shared" si="318"/>
        <v>0</v>
      </c>
      <c r="S684" s="255">
        <f t="shared" si="319"/>
        <v>0</v>
      </c>
      <c r="T684">
        <f t="shared" si="320"/>
        <v>1</v>
      </c>
      <c r="U684">
        <v>0</v>
      </c>
      <c r="V684">
        <v>1</v>
      </c>
      <c r="W684" s="105">
        <f t="shared" si="321"/>
        <v>0</v>
      </c>
      <c r="X684" s="105">
        <f t="shared" si="322"/>
        <v>0</v>
      </c>
      <c r="Y684" s="65"/>
      <c r="Z684" s="107">
        <f>_xll.BDH(C684,$Z$12,$D$1,$D$1)</f>
        <v>76.930000000000007</v>
      </c>
      <c r="AA684" s="107">
        <f t="shared" si="323"/>
        <v>-1.8200000000000074</v>
      </c>
      <c r="AB684" s="117">
        <f t="shared" si="324"/>
        <v>-2.3657870791628848</v>
      </c>
      <c r="AC684" s="109">
        <v>0</v>
      </c>
      <c r="AD684" s="110">
        <f>IF(D684 = D903,1,_xll.BDP(K684,$AD$12)*L684)</f>
        <v>1.0395000000000001</v>
      </c>
      <c r="AE684" s="259">
        <f>AA684*AC684*T684/AD684 / AF903</f>
        <v>0</v>
      </c>
      <c r="AF684" s="68"/>
      <c r="AG684" s="64"/>
      <c r="AH684" s="56"/>
    </row>
    <row r="685" spans="2:34" x14ac:dyDescent="0.2">
      <c r="B685">
        <v>19603</v>
      </c>
      <c r="C685" t="s">
        <v>805</v>
      </c>
      <c r="D685" t="str">
        <f>_xll.BDP(C685,$D$12)</f>
        <v>USD</v>
      </c>
      <c r="E685" t="s">
        <v>872</v>
      </c>
      <c r="F685" s="99">
        <f>_xll.BDP(C685,$F$12)</f>
        <v>48.4</v>
      </c>
      <c r="G685" s="99">
        <f>_xll.BDP(C685,$G$12)</f>
        <v>48.265000000000001</v>
      </c>
      <c r="H685" s="100">
        <f t="shared" si="314"/>
        <v>-0.13499999999999801</v>
      </c>
      <c r="I685" s="101">
        <f t="shared" si="315"/>
        <v>-0.27892561983470665</v>
      </c>
      <c r="J685" s="102">
        <v>0</v>
      </c>
      <c r="K685" t="str">
        <f>CONCATENATE(D903,D685, " Curncy")</f>
        <v>EURUSD Curncy</v>
      </c>
      <c r="L685">
        <f>IF(D685 = D903,1,_xll.BDP(K685,$L$12))</f>
        <v>1</v>
      </c>
      <c r="M685" s="247">
        <f>IF(D685 = D903,1,_xll.BDP(K685,$M$12)*L685)</f>
        <v>1.0417000000000001</v>
      </c>
      <c r="N685" s="104">
        <f t="shared" si="316"/>
        <v>0</v>
      </c>
      <c r="O685" s="253">
        <f>N685 / Y903</f>
        <v>0</v>
      </c>
      <c r="P685" s="140">
        <f t="shared" si="317"/>
        <v>0</v>
      </c>
      <c r="Q685" s="255">
        <f>P685 / Y903*100</f>
        <v>0</v>
      </c>
      <c r="R685" s="106">
        <f t="shared" si="318"/>
        <v>0</v>
      </c>
      <c r="S685" s="255">
        <f t="shared" si="319"/>
        <v>0</v>
      </c>
      <c r="T685">
        <f t="shared" si="320"/>
        <v>1</v>
      </c>
      <c r="U685">
        <v>0</v>
      </c>
      <c r="V685">
        <v>1</v>
      </c>
      <c r="W685" s="105">
        <f t="shared" si="321"/>
        <v>0</v>
      </c>
      <c r="X685" s="105">
        <f t="shared" si="322"/>
        <v>0</v>
      </c>
      <c r="Y685" s="65"/>
      <c r="Z685" s="107">
        <f>_xll.BDH(C685,$Z$12,$D$1,$D$1)</f>
        <v>48.57</v>
      </c>
      <c r="AA685" s="107">
        <f t="shared" si="323"/>
        <v>-0.17000000000000171</v>
      </c>
      <c r="AB685" s="117">
        <f t="shared" si="324"/>
        <v>-0.35001029442042764</v>
      </c>
      <c r="AC685" s="109">
        <v>0</v>
      </c>
      <c r="AD685" s="110">
        <f>IF(D685 = D903,1,_xll.BDP(K685,$AD$12)*L685)</f>
        <v>1.0395000000000001</v>
      </c>
      <c r="AE685" s="259">
        <f>AA685*AC685*T685/AD685 / AF903</f>
        <v>0</v>
      </c>
      <c r="AF685" s="68"/>
      <c r="AG685" s="64"/>
      <c r="AH685" s="56"/>
    </row>
    <row r="686" spans="2:34" x14ac:dyDescent="0.2">
      <c r="B686">
        <v>2979</v>
      </c>
      <c r="C686" t="s">
        <v>806</v>
      </c>
      <c r="D686" t="str">
        <f>_xll.BDP(C686,$D$12)</f>
        <v>USD</v>
      </c>
      <c r="E686" t="s">
        <v>873</v>
      </c>
      <c r="F686" s="99">
        <f>_xll.BDP(C686,$F$12)</f>
        <v>48.29</v>
      </c>
      <c r="G686" s="99">
        <f>_xll.BDP(C686,$G$12)</f>
        <v>47.454999999999998</v>
      </c>
      <c r="H686" s="100">
        <f t="shared" si="314"/>
        <v>-0.83500000000000085</v>
      </c>
      <c r="I686" s="101">
        <f t="shared" si="315"/>
        <v>-1.7291364671774712</v>
      </c>
      <c r="J686" s="102">
        <v>0</v>
      </c>
      <c r="K686" t="str">
        <f>CONCATENATE(D903,D686, " Curncy")</f>
        <v>EURUSD Curncy</v>
      </c>
      <c r="L686">
        <f>IF(D686 = D903,1,_xll.BDP(K686,$L$12))</f>
        <v>1</v>
      </c>
      <c r="M686" s="247">
        <f>IF(D686 = D903,1,_xll.BDP(K686,$M$12)*L686)</f>
        <v>1.0417000000000001</v>
      </c>
      <c r="N686" s="104">
        <f t="shared" si="316"/>
        <v>0</v>
      </c>
      <c r="O686" s="253">
        <f>N686 / Y903</f>
        <v>0</v>
      </c>
      <c r="P686" s="140">
        <f t="shared" si="317"/>
        <v>0</v>
      </c>
      <c r="Q686" s="255">
        <f>P686 / Y903*100</f>
        <v>0</v>
      </c>
      <c r="R686" s="106">
        <f t="shared" si="318"/>
        <v>0</v>
      </c>
      <c r="S686" s="255">
        <f t="shared" si="319"/>
        <v>0</v>
      </c>
      <c r="T686">
        <f t="shared" si="320"/>
        <v>1</v>
      </c>
      <c r="U686">
        <v>0</v>
      </c>
      <c r="V686">
        <v>1</v>
      </c>
      <c r="W686" s="105">
        <f t="shared" si="321"/>
        <v>0</v>
      </c>
      <c r="X686" s="105">
        <f t="shared" si="322"/>
        <v>0</v>
      </c>
      <c r="Y686" s="65"/>
      <c r="Z686" s="107">
        <f>_xll.BDH(C686,$Z$12,$D$1,$D$1)</f>
        <v>48.24</v>
      </c>
      <c r="AA686" s="107">
        <f t="shared" si="323"/>
        <v>4.9999999999997158E-2</v>
      </c>
      <c r="AB686" s="117">
        <f t="shared" si="324"/>
        <v>0.10364842454394103</v>
      </c>
      <c r="AC686" s="109">
        <v>0</v>
      </c>
      <c r="AD686" s="110">
        <f>IF(D686 = D903,1,_xll.BDP(K686,$AD$12)*L686)</f>
        <v>1.0395000000000001</v>
      </c>
      <c r="AE686" s="259">
        <f>AA686*AC686*T686/AD686 / AF903</f>
        <v>0</v>
      </c>
      <c r="AF686" s="68"/>
      <c r="AG686" s="64"/>
      <c r="AH686" s="56"/>
    </row>
    <row r="687" spans="2:34" x14ac:dyDescent="0.2">
      <c r="B687">
        <v>10138</v>
      </c>
      <c r="C687" t="s">
        <v>1431</v>
      </c>
      <c r="D687" t="str">
        <f>_xll.BDP(C687,$D$12)</f>
        <v>USD</v>
      </c>
      <c r="E687" t="s">
        <v>1432</v>
      </c>
      <c r="F687" s="99">
        <f>_xll.BDP(C687,$F$12)</f>
        <v>175</v>
      </c>
      <c r="G687" s="99">
        <f>_xll.BDP(C687,$G$12)</f>
        <v>173.97</v>
      </c>
      <c r="H687" s="100">
        <f t="shared" si="314"/>
        <v>-1.0300000000000011</v>
      </c>
      <c r="I687" s="101">
        <f t="shared" si="315"/>
        <v>-0.58857142857142919</v>
      </c>
      <c r="J687" s="102">
        <v>0</v>
      </c>
      <c r="K687" t="str">
        <f>CONCATENATE(D903,D687, " Curncy")</f>
        <v>EURUSD Curncy</v>
      </c>
      <c r="L687">
        <f>IF(D687 = D903,1,_xll.BDP(K687,$L$12))</f>
        <v>1</v>
      </c>
      <c r="M687" s="247">
        <f>IF(D687 = D903,1,_xll.BDP(K687,$M$12)*L687)</f>
        <v>1.0417000000000001</v>
      </c>
      <c r="N687" s="104">
        <f t="shared" si="316"/>
        <v>0</v>
      </c>
      <c r="O687" s="253">
        <f>N687 / Y903</f>
        <v>0</v>
      </c>
      <c r="P687" s="140">
        <f t="shared" si="317"/>
        <v>0</v>
      </c>
      <c r="Q687" s="255">
        <f>P687 / Y903*100</f>
        <v>0</v>
      </c>
      <c r="R687" s="106">
        <f t="shared" si="318"/>
        <v>0</v>
      </c>
      <c r="S687" s="255">
        <f t="shared" si="319"/>
        <v>0</v>
      </c>
      <c r="T687">
        <f t="shared" si="320"/>
        <v>1</v>
      </c>
      <c r="U687">
        <v>0</v>
      </c>
      <c r="V687">
        <v>1</v>
      </c>
      <c r="W687" s="105">
        <f t="shared" si="321"/>
        <v>0</v>
      </c>
      <c r="X687" s="105">
        <f t="shared" si="322"/>
        <v>0</v>
      </c>
      <c r="Y687" s="141"/>
      <c r="Z687" s="107">
        <f>_xll.BDH(C687,$Z$12,$D$1,$D$1)</f>
        <v>176</v>
      </c>
      <c r="AA687" s="107">
        <f t="shared" si="323"/>
        <v>-1</v>
      </c>
      <c r="AB687" s="117">
        <f t="shared" si="324"/>
        <v>-0.56818181818181823</v>
      </c>
      <c r="AC687" s="109">
        <v>0</v>
      </c>
      <c r="AD687" s="110">
        <f>IF(D687 = D903,1,_xll.BDP(K687,$AD$12)*L687)</f>
        <v>1.0395000000000001</v>
      </c>
      <c r="AE687" s="259">
        <f>AA687*AC687*T687/AD687 / AF903</f>
        <v>0</v>
      </c>
      <c r="AF687" s="142"/>
      <c r="AG687" s="64"/>
      <c r="AH687" s="56"/>
    </row>
    <row r="688" spans="2:34" x14ac:dyDescent="0.2">
      <c r="B688">
        <v>949</v>
      </c>
      <c r="C688" t="s">
        <v>807</v>
      </c>
      <c r="D688" t="str">
        <f>_xll.BDP(C688,$D$12)</f>
        <v>USD</v>
      </c>
      <c r="E688" t="s">
        <v>874</v>
      </c>
      <c r="F688" s="99">
        <f>_xll.BDP(C688,$F$12)</f>
        <v>42.85</v>
      </c>
      <c r="G688" s="99">
        <f>_xll.BDP(C688,$G$12)</f>
        <v>42.38</v>
      </c>
      <c r="H688" s="100">
        <f t="shared" si="314"/>
        <v>-0.46999999999999886</v>
      </c>
      <c r="I688" s="101">
        <f t="shared" si="315"/>
        <v>-1.0968494749124826</v>
      </c>
      <c r="J688" s="102">
        <v>0</v>
      </c>
      <c r="K688" t="str">
        <f>CONCATENATE(D903,D688, " Curncy")</f>
        <v>EURUSD Curncy</v>
      </c>
      <c r="L688">
        <f>IF(D688 = D903,1,_xll.BDP(K688,$L$12))</f>
        <v>1</v>
      </c>
      <c r="M688" s="247">
        <f>IF(D688 = D903,1,_xll.BDP(K688,$M$12)*L688)</f>
        <v>1.0417000000000001</v>
      </c>
      <c r="N688" s="104">
        <f t="shared" si="316"/>
        <v>0</v>
      </c>
      <c r="O688" s="253">
        <f>N688 / Y903</f>
        <v>0</v>
      </c>
      <c r="P688" s="140">
        <f t="shared" si="317"/>
        <v>0</v>
      </c>
      <c r="Q688" s="255">
        <f>P688 / Y903*100</f>
        <v>0</v>
      </c>
      <c r="R688" s="106">
        <f t="shared" si="318"/>
        <v>0</v>
      </c>
      <c r="S688" s="255">
        <f t="shared" si="319"/>
        <v>0</v>
      </c>
      <c r="T688">
        <f t="shared" si="320"/>
        <v>1</v>
      </c>
      <c r="U688">
        <v>0</v>
      </c>
      <c r="V688">
        <v>1</v>
      </c>
      <c r="W688" s="105">
        <f t="shared" si="321"/>
        <v>0</v>
      </c>
      <c r="X688" s="105">
        <f t="shared" si="322"/>
        <v>0</v>
      </c>
      <c r="Y688" s="65"/>
      <c r="Z688" s="107">
        <f>_xll.BDH(C688,$Z$12,$D$1,$D$1)</f>
        <v>42.2</v>
      </c>
      <c r="AA688" s="107">
        <f t="shared" si="323"/>
        <v>0.64999999999999858</v>
      </c>
      <c r="AB688" s="117">
        <f t="shared" si="324"/>
        <v>1.5402843601895699</v>
      </c>
      <c r="AC688" s="109">
        <v>0</v>
      </c>
      <c r="AD688" s="110">
        <f>IF(D688 = D903,1,_xll.BDP(K688,$AD$12)*L688)</f>
        <v>1.0395000000000001</v>
      </c>
      <c r="AE688" s="259">
        <f>AA688*AC688*T688/AD688 / AF903</f>
        <v>0</v>
      </c>
      <c r="AF688" s="68"/>
      <c r="AG688" s="64"/>
      <c r="AH688" s="56"/>
    </row>
    <row r="689" spans="2:34" x14ac:dyDescent="0.2">
      <c r="B689">
        <v>26539</v>
      </c>
      <c r="C689" t="s">
        <v>1189</v>
      </c>
      <c r="D689" t="str">
        <f>_xll.BDP(C689,$D$12)</f>
        <v>USD</v>
      </c>
      <c r="E689" t="s">
        <v>1190</v>
      </c>
      <c r="F689" s="99">
        <f>_xll.BDP(C689,$F$12)</f>
        <v>36.82</v>
      </c>
      <c r="G689" s="99">
        <f>_xll.BDP(C689,$G$12)</f>
        <v>36.19</v>
      </c>
      <c r="H689" s="100">
        <f t="shared" si="314"/>
        <v>-0.63000000000000256</v>
      </c>
      <c r="I689" s="101">
        <f t="shared" si="315"/>
        <v>-1.7110266159695888</v>
      </c>
      <c r="J689" s="102">
        <v>0</v>
      </c>
      <c r="K689" t="str">
        <f>CONCATENATE(D903,D689, " Curncy")</f>
        <v>EURUSD Curncy</v>
      </c>
      <c r="L689">
        <f>IF(D689 = D903,1,_xll.BDP(K689,$L$12))</f>
        <v>1</v>
      </c>
      <c r="M689" s="247">
        <f>IF(D689 = D903,1,_xll.BDP(K689,$M$12)*L689)</f>
        <v>1.0417000000000001</v>
      </c>
      <c r="N689" s="104">
        <f t="shared" si="316"/>
        <v>0</v>
      </c>
      <c r="O689" s="253">
        <f>N689 / Y903</f>
        <v>0</v>
      </c>
      <c r="P689" s="140">
        <f t="shared" si="317"/>
        <v>0</v>
      </c>
      <c r="Q689" s="255">
        <f>P689 / Y903*100</f>
        <v>0</v>
      </c>
      <c r="R689" s="106">
        <f t="shared" si="318"/>
        <v>0</v>
      </c>
      <c r="S689" s="255">
        <f t="shared" si="319"/>
        <v>0</v>
      </c>
      <c r="T689">
        <f t="shared" si="320"/>
        <v>1</v>
      </c>
      <c r="U689">
        <v>0</v>
      </c>
      <c r="V689">
        <v>1</v>
      </c>
      <c r="W689" s="105">
        <f t="shared" si="321"/>
        <v>0</v>
      </c>
      <c r="X689" s="105">
        <f t="shared" si="322"/>
        <v>0</v>
      </c>
      <c r="Y689" s="141"/>
      <c r="Z689" s="107">
        <f>_xll.BDH(C689,$Z$12,$D$1,$D$1)</f>
        <v>37.085000000000001</v>
      </c>
      <c r="AA689" s="107">
        <f t="shared" si="323"/>
        <v>-0.26500000000000057</v>
      </c>
      <c r="AB689" s="117">
        <f t="shared" si="324"/>
        <v>-0.71457462585951348</v>
      </c>
      <c r="AC689" s="109">
        <v>0</v>
      </c>
      <c r="AD689" s="110">
        <f>IF(D689 = D903,1,_xll.BDP(K689,$AD$12)*L689)</f>
        <v>1.0395000000000001</v>
      </c>
      <c r="AE689" s="259">
        <f>AA689*AC689*T689/AD689 / AF903</f>
        <v>0</v>
      </c>
      <c r="AF689" s="142"/>
      <c r="AG689" s="64"/>
      <c r="AH689" s="56"/>
    </row>
    <row r="690" spans="2:34" x14ac:dyDescent="0.2">
      <c r="B690">
        <v>18715</v>
      </c>
      <c r="C690" t="s">
        <v>1222</v>
      </c>
      <c r="D690" t="str">
        <f>_xll.BDP(C690,$D$12)</f>
        <v>USD</v>
      </c>
      <c r="E690" t="s">
        <v>1223</v>
      </c>
      <c r="F690" s="99">
        <f>_xll.BDP(C690,$F$12)</f>
        <v>35.65</v>
      </c>
      <c r="G690" s="99">
        <f>_xll.BDP(C690,$G$12)</f>
        <v>35.590000000000003</v>
      </c>
      <c r="H690" s="100">
        <f t="shared" si="314"/>
        <v>-5.9999999999995168E-2</v>
      </c>
      <c r="I690" s="101">
        <f t="shared" si="315"/>
        <v>-0.16830294530152923</v>
      </c>
      <c r="J690" s="102">
        <v>0</v>
      </c>
      <c r="K690" t="str">
        <f>CONCATENATE(D903,D690, " Curncy")</f>
        <v>EURUSD Curncy</v>
      </c>
      <c r="L690">
        <f>IF(D690 = D903,1,_xll.BDP(K690,$L$12))</f>
        <v>1</v>
      </c>
      <c r="M690" s="247">
        <f>IF(D690 = D903,1,_xll.BDP(K690,$M$12)*L690)</f>
        <v>1.0417000000000001</v>
      </c>
      <c r="N690" s="104">
        <f t="shared" si="316"/>
        <v>0</v>
      </c>
      <c r="O690" s="253">
        <f>N690 / Y903</f>
        <v>0</v>
      </c>
      <c r="P690" s="140">
        <f t="shared" si="317"/>
        <v>0</v>
      </c>
      <c r="Q690" s="255">
        <f>P690 / Y903*100</f>
        <v>0</v>
      </c>
      <c r="R690" s="106">
        <f t="shared" si="318"/>
        <v>0</v>
      </c>
      <c r="S690" s="255">
        <f t="shared" si="319"/>
        <v>0</v>
      </c>
      <c r="T690">
        <f t="shared" si="320"/>
        <v>1</v>
      </c>
      <c r="U690">
        <v>0</v>
      </c>
      <c r="V690">
        <v>1</v>
      </c>
      <c r="W690" s="105">
        <f t="shared" si="321"/>
        <v>0</v>
      </c>
      <c r="X690" s="105">
        <f t="shared" si="322"/>
        <v>0</v>
      </c>
      <c r="Y690" s="141"/>
      <c r="Z690" s="107">
        <f>_xll.BDH(C690,$Z$12,$D$1,$D$1)</f>
        <v>35.53</v>
      </c>
      <c r="AA690" s="107">
        <f t="shared" si="323"/>
        <v>0.11999999999999744</v>
      </c>
      <c r="AB690" s="117">
        <f t="shared" si="324"/>
        <v>0.33774275260342651</v>
      </c>
      <c r="AC690" s="109">
        <v>0</v>
      </c>
      <c r="AD690" s="110">
        <f>IF(D690 = D903,1,_xll.BDP(K690,$AD$12)*L690)</f>
        <v>1.0395000000000001</v>
      </c>
      <c r="AE690" s="259">
        <f>AA690*AC690*T690/AD690 / AF903</f>
        <v>0</v>
      </c>
      <c r="AF690" s="142"/>
      <c r="AG690" s="64"/>
      <c r="AH690" s="56"/>
    </row>
    <row r="691" spans="2:34" x14ac:dyDescent="0.2">
      <c r="B691">
        <v>23421</v>
      </c>
      <c r="C691" t="s">
        <v>259</v>
      </c>
      <c r="D691" t="str">
        <f>_xll.BDP(C691,$D$12)</f>
        <v>USD</v>
      </c>
      <c r="E691" t="s">
        <v>260</v>
      </c>
      <c r="F691" s="99">
        <f>_xll.BDP(C691,$F$12)</f>
        <v>7.58</v>
      </c>
      <c r="G691" s="99">
        <f>_xll.BDP(C691,$G$12)</f>
        <v>7.54</v>
      </c>
      <c r="H691" s="100">
        <f t="shared" si="314"/>
        <v>-4.0000000000000036E-2</v>
      </c>
      <c r="I691" s="101">
        <f t="shared" si="315"/>
        <v>-0.52770448548812721</v>
      </c>
      <c r="J691" s="102">
        <v>0</v>
      </c>
      <c r="K691" t="str">
        <f>CONCATENATE(D903,D691, " Curncy")</f>
        <v>EURUSD Curncy</v>
      </c>
      <c r="L691">
        <f>IF(D691 = D903,1,_xll.BDP(K691,$L$12))</f>
        <v>1</v>
      </c>
      <c r="M691" s="247">
        <f>IF(D691 = D903,1,_xll.BDP(K691,$M$12)*L691)</f>
        <v>1.0417000000000001</v>
      </c>
      <c r="N691" s="104">
        <f t="shared" si="316"/>
        <v>0</v>
      </c>
      <c r="O691" s="253">
        <f>N691 / Y903</f>
        <v>0</v>
      </c>
      <c r="P691" s="140">
        <f t="shared" si="317"/>
        <v>0</v>
      </c>
      <c r="Q691" s="255">
        <f>P691 / Y903*100</f>
        <v>0</v>
      </c>
      <c r="R691" s="106">
        <f t="shared" si="318"/>
        <v>0</v>
      </c>
      <c r="S691" s="255">
        <f t="shared" si="319"/>
        <v>0</v>
      </c>
      <c r="T691">
        <f t="shared" si="320"/>
        <v>1</v>
      </c>
      <c r="U691">
        <v>0</v>
      </c>
      <c r="V691">
        <v>1</v>
      </c>
      <c r="W691" s="105">
        <f t="shared" si="321"/>
        <v>0</v>
      </c>
      <c r="X691" s="105">
        <f t="shared" si="322"/>
        <v>0</v>
      </c>
      <c r="Y691" s="65"/>
      <c r="Z691" s="107">
        <f>_xll.BDH(C691,$Z$12,$D$1,$D$1)</f>
        <v>7.59</v>
      </c>
      <c r="AA691" s="107">
        <f t="shared" si="323"/>
        <v>-9.9999999999997868E-3</v>
      </c>
      <c r="AB691" s="117">
        <f t="shared" si="324"/>
        <v>-0.13175230566534632</v>
      </c>
      <c r="AC691" s="109">
        <v>0</v>
      </c>
      <c r="AD691" s="110">
        <f>IF(D691 = D903,1,_xll.BDP(K691,$AD$12)*L691)</f>
        <v>1.0395000000000001</v>
      </c>
      <c r="AE691" s="259">
        <f>AA691*AC691*T691/AD691 / AF903</f>
        <v>0</v>
      </c>
      <c r="AF691" s="68"/>
      <c r="AG691" s="64"/>
      <c r="AH691" s="56"/>
    </row>
    <row r="692" spans="2:34" x14ac:dyDescent="0.2">
      <c r="B692">
        <v>24308</v>
      </c>
      <c r="C692" t="s">
        <v>52</v>
      </c>
      <c r="D692" t="str">
        <f>_xll.BDP(C692,$D$12)</f>
        <v>USD</v>
      </c>
      <c r="E692" t="s">
        <v>240</v>
      </c>
      <c r="F692" s="99">
        <f>_xll.BDP(C692,$F$12)</f>
        <v>477.99</v>
      </c>
      <c r="G692" s="99">
        <f>_xll.BDP(C692,$G$12)</f>
        <v>474.92</v>
      </c>
      <c r="H692" s="100">
        <f t="shared" si="314"/>
        <v>-3.0699999999999932</v>
      </c>
      <c r="I692" s="101">
        <f t="shared" si="315"/>
        <v>-0.6422728508964608</v>
      </c>
      <c r="J692" s="102">
        <v>-23966</v>
      </c>
      <c r="K692" t="str">
        <f>CONCATENATE(D903,D692, " Curncy")</f>
        <v>EURUSD Curncy</v>
      </c>
      <c r="L692">
        <f>IF(D692 = D903,1,_xll.BDP(K692,$L$12))</f>
        <v>1</v>
      </c>
      <c r="M692" s="247">
        <f>IF(D692 = D903,1,_xll.BDP(K692,$M$12)*L692)</f>
        <v>1.0417000000000001</v>
      </c>
      <c r="N692" s="104">
        <f t="shared" si="316"/>
        <v>70630.335029278896</v>
      </c>
      <c r="O692" s="253">
        <f>N692 / Y903</f>
        <v>2.1742724553169826E-4</v>
      </c>
      <c r="P692" s="140">
        <f t="shared" si="317"/>
        <v>-10926305.769415379</v>
      </c>
      <c r="Q692" s="255">
        <f>P692 / Y903*100</f>
        <v>-3.3635357474890681</v>
      </c>
      <c r="R692" s="106">
        <f t="shared" si="318"/>
        <v>-3.3635357474890681</v>
      </c>
      <c r="S692" s="255">
        <f t="shared" si="319"/>
        <v>0</v>
      </c>
      <c r="T692">
        <f t="shared" si="320"/>
        <v>1</v>
      </c>
      <c r="U692">
        <v>0</v>
      </c>
      <c r="V692">
        <v>1</v>
      </c>
      <c r="W692" s="105">
        <f t="shared" si="321"/>
        <v>2.1742724553169826E-4</v>
      </c>
      <c r="X692" s="105">
        <f t="shared" si="322"/>
        <v>0</v>
      </c>
      <c r="Y692" s="65"/>
      <c r="Z692" s="107">
        <f>_xll.BDH(C692,$Z$12,$D$1,$D$1)</f>
        <v>480.07</v>
      </c>
      <c r="AA692" s="107">
        <f t="shared" si="323"/>
        <v>-2.0799999999999841</v>
      </c>
      <c r="AB692" s="117">
        <f t="shared" si="324"/>
        <v>-0.43327014810339831</v>
      </c>
      <c r="AC692" s="109">
        <v>-23966</v>
      </c>
      <c r="AD692" s="110">
        <f>IF(D692 = D903,1,_xll.BDP(K692,$AD$12)*L692)</f>
        <v>1.0395000000000001</v>
      </c>
      <c r="AE692" s="259">
        <f>AA692*AC692*T692/AD692 / AF903</f>
        <v>1.4546348132757136E-4</v>
      </c>
      <c r="AF692" s="68"/>
      <c r="AG692" s="64"/>
      <c r="AH692" s="56"/>
    </row>
    <row r="693" spans="2:34" x14ac:dyDescent="0.2">
      <c r="B693">
        <v>18473</v>
      </c>
      <c r="C693" t="s">
        <v>809</v>
      </c>
      <c r="D693" t="str">
        <f>_xll.BDP(C693,$D$12)</f>
        <v>USD</v>
      </c>
      <c r="E693" t="s">
        <v>876</v>
      </c>
      <c r="F693" s="99">
        <f>_xll.BDP(C693,$F$12)</f>
        <v>17.79</v>
      </c>
      <c r="G693" s="99">
        <f>_xll.BDP(C693,$G$12)</f>
        <v>17.41</v>
      </c>
      <c r="H693" s="100">
        <f t="shared" si="314"/>
        <v>-0.37999999999999901</v>
      </c>
      <c r="I693" s="101">
        <f t="shared" si="315"/>
        <v>-2.1360314783586229</v>
      </c>
      <c r="J693" s="102">
        <v>0</v>
      </c>
      <c r="K693" t="str">
        <f>CONCATENATE(D903,D693, " Curncy")</f>
        <v>EURUSD Curncy</v>
      </c>
      <c r="L693">
        <f>IF(D693 = D903,1,_xll.BDP(K693,$L$12))</f>
        <v>1</v>
      </c>
      <c r="M693" s="247">
        <f>IF(D693 = D903,1,_xll.BDP(K693,$M$12)*L693)</f>
        <v>1.0417000000000001</v>
      </c>
      <c r="N693" s="104">
        <f t="shared" si="316"/>
        <v>0</v>
      </c>
      <c r="O693" s="253">
        <f>N693 / Y903</f>
        <v>0</v>
      </c>
      <c r="P693" s="140">
        <f t="shared" si="317"/>
        <v>0</v>
      </c>
      <c r="Q693" s="255">
        <f>P693 / Y903*100</f>
        <v>0</v>
      </c>
      <c r="R693" s="106">
        <f t="shared" si="318"/>
        <v>0</v>
      </c>
      <c r="S693" s="255">
        <f t="shared" si="319"/>
        <v>0</v>
      </c>
      <c r="T693">
        <f t="shared" si="320"/>
        <v>1</v>
      </c>
      <c r="U693">
        <v>0</v>
      </c>
      <c r="V693">
        <v>1</v>
      </c>
      <c r="W693" s="105">
        <f t="shared" si="321"/>
        <v>0</v>
      </c>
      <c r="X693" s="105">
        <f t="shared" si="322"/>
        <v>0</v>
      </c>
      <c r="Y693" s="65"/>
      <c r="Z693" s="107">
        <f>_xll.BDH(C693,$Z$12,$D$1,$D$1)</f>
        <v>17.8</v>
      </c>
      <c r="AA693" s="107">
        <f t="shared" si="323"/>
        <v>-1.0000000000001563E-2</v>
      </c>
      <c r="AB693" s="117">
        <f t="shared" si="324"/>
        <v>-5.6179775280907653E-2</v>
      </c>
      <c r="AC693" s="109">
        <v>0</v>
      </c>
      <c r="AD693" s="110">
        <f>IF(D693 = D903,1,_xll.BDP(K693,$AD$12)*L693)</f>
        <v>1.0395000000000001</v>
      </c>
      <c r="AE693" s="259">
        <f>AA693*AC693*T693/AD693 / AF903</f>
        <v>0</v>
      </c>
      <c r="AF693" s="68"/>
      <c r="AG693" s="64"/>
      <c r="AH693" s="56"/>
    </row>
    <row r="694" spans="2:34" x14ac:dyDescent="0.2">
      <c r="B694">
        <v>2970</v>
      </c>
      <c r="C694" t="s">
        <v>1672</v>
      </c>
      <c r="D694" t="str">
        <f>_xll.BDP(C694,$D$12)</f>
        <v>USD</v>
      </c>
      <c r="E694" t="s">
        <v>1673</v>
      </c>
      <c r="F694" s="99">
        <f>_xll.BDP(C694,$F$12)</f>
        <v>441.47</v>
      </c>
      <c r="G694" s="99">
        <f>_xll.BDP(C694,$G$12)</f>
        <v>443.19</v>
      </c>
      <c r="H694" s="100">
        <f t="shared" si="314"/>
        <v>1.7199999999999704</v>
      </c>
      <c r="I694" s="101">
        <f t="shared" si="315"/>
        <v>0.38960744784469392</v>
      </c>
      <c r="J694" s="102">
        <v>0</v>
      </c>
      <c r="K694" t="str">
        <f>CONCATENATE(D903,D694, " Curncy")</f>
        <v>EURUSD Curncy</v>
      </c>
      <c r="L694">
        <f>IF(D694 = D903,1,_xll.BDP(K694,$L$12))</f>
        <v>1</v>
      </c>
      <c r="M694" s="247">
        <f>IF(D694 = D903,1,_xll.BDP(K694,$M$12)*L694)</f>
        <v>1.0417000000000001</v>
      </c>
      <c r="N694" s="104">
        <f t="shared" si="316"/>
        <v>0</v>
      </c>
      <c r="O694" s="253">
        <f>N694 / Y903</f>
        <v>0</v>
      </c>
      <c r="P694" s="140">
        <f t="shared" si="317"/>
        <v>0</v>
      </c>
      <c r="Q694" s="255">
        <f>P694 / Y903*100</f>
        <v>0</v>
      </c>
      <c r="R694" s="106">
        <f t="shared" si="318"/>
        <v>0</v>
      </c>
      <c r="S694" s="255">
        <f t="shared" si="319"/>
        <v>0</v>
      </c>
      <c r="T694">
        <f t="shared" si="320"/>
        <v>1</v>
      </c>
      <c r="U694">
        <v>0</v>
      </c>
      <c r="V694">
        <v>1</v>
      </c>
      <c r="W694" s="105">
        <f t="shared" si="321"/>
        <v>0</v>
      </c>
      <c r="X694" s="105">
        <f t="shared" si="322"/>
        <v>0</v>
      </c>
      <c r="Z694" s="107">
        <f>_xll.BDH(C694,$Z$12,$D$1,$D$1)</f>
        <v>437.52</v>
      </c>
      <c r="AA694" s="107">
        <f t="shared" si="323"/>
        <v>3.9500000000000455</v>
      </c>
      <c r="AB694" s="117">
        <f t="shared" si="324"/>
        <v>0.9028158712744665</v>
      </c>
      <c r="AC694" s="109">
        <v>0</v>
      </c>
      <c r="AD694" s="110">
        <f>IF(D694 = D903,1,_xll.BDP(K694,$AD$12)*L694)</f>
        <v>1.0395000000000001</v>
      </c>
      <c r="AE694" s="259">
        <f>AA694*AC694*T694/AD694 / AF903</f>
        <v>0</v>
      </c>
      <c r="AF694" s="111"/>
      <c r="AG694" s="64"/>
      <c r="AH694" s="56"/>
    </row>
    <row r="695" spans="2:34" x14ac:dyDescent="0.2">
      <c r="B695">
        <v>2358</v>
      </c>
      <c r="C695" t="s">
        <v>51</v>
      </c>
      <c r="D695" t="str">
        <f>_xll.BDP(C695,$D$12)</f>
        <v>USD</v>
      </c>
      <c r="E695" t="s">
        <v>258</v>
      </c>
      <c r="F695" s="99">
        <f>_xll.BDP(C695,$F$12)</f>
        <v>35.1</v>
      </c>
      <c r="G695" s="99">
        <f>_xll.BDP(C695,$G$12)</f>
        <v>34.594999999999999</v>
      </c>
      <c r="H695" s="100">
        <f t="shared" si="314"/>
        <v>-0.50500000000000256</v>
      </c>
      <c r="I695" s="101">
        <f t="shared" si="315"/>
        <v>-1.4387464387464459</v>
      </c>
      <c r="J695" s="102">
        <v>0</v>
      </c>
      <c r="K695" t="str">
        <f>CONCATENATE(D903,D695, " Curncy")</f>
        <v>EURUSD Curncy</v>
      </c>
      <c r="L695">
        <f>IF(D695 = D903,1,_xll.BDP(K695,$L$12))</f>
        <v>1</v>
      </c>
      <c r="M695" s="247">
        <f>IF(D695 = D903,1,_xll.BDP(K695,$M$12)*L695)</f>
        <v>1.0417000000000001</v>
      </c>
      <c r="N695" s="104">
        <f t="shared" si="316"/>
        <v>0</v>
      </c>
      <c r="O695" s="253">
        <f>N695 / Y903</f>
        <v>0</v>
      </c>
      <c r="P695" s="140">
        <f t="shared" si="317"/>
        <v>0</v>
      </c>
      <c r="Q695" s="255">
        <f>P695 / Y903*100</f>
        <v>0</v>
      </c>
      <c r="R695" s="106">
        <f t="shared" si="318"/>
        <v>0</v>
      </c>
      <c r="S695" s="255">
        <f t="shared" si="319"/>
        <v>0</v>
      </c>
      <c r="T695">
        <f t="shared" si="320"/>
        <v>1</v>
      </c>
      <c r="U695">
        <v>0</v>
      </c>
      <c r="V695">
        <v>1</v>
      </c>
      <c r="W695" s="105">
        <f t="shared" si="321"/>
        <v>0</v>
      </c>
      <c r="X695" s="105">
        <f t="shared" si="322"/>
        <v>0</v>
      </c>
      <c r="Y695" s="65"/>
      <c r="Z695" s="107">
        <f>_xll.BDH(C695,$Z$12,$D$1,$D$1)</f>
        <v>34.49</v>
      </c>
      <c r="AA695" s="107">
        <f t="shared" si="323"/>
        <v>0.60999999999999943</v>
      </c>
      <c r="AB695" s="117">
        <f t="shared" si="324"/>
        <v>1.7686285879965191</v>
      </c>
      <c r="AC695" s="109">
        <v>0</v>
      </c>
      <c r="AD695" s="110">
        <f>IF(D695 = D903,1,_xll.BDP(K695,$AD$12)*L695)</f>
        <v>1.0395000000000001</v>
      </c>
      <c r="AE695" s="259">
        <f>AA695*AC695*T695/AD695 / AF903</f>
        <v>0</v>
      </c>
      <c r="AF695" s="68"/>
      <c r="AG695" s="64"/>
      <c r="AH695" s="56"/>
    </row>
    <row r="696" spans="2:34" x14ac:dyDescent="0.2">
      <c r="B696">
        <v>21137</v>
      </c>
      <c r="C696" t="s">
        <v>810</v>
      </c>
      <c r="D696" t="str">
        <f>_xll.BDP(C696,$D$12)</f>
        <v>USD</v>
      </c>
      <c r="E696" t="s">
        <v>877</v>
      </c>
      <c r="F696" s="99">
        <f>_xll.BDP(C696,$F$12)</f>
        <v>10.24</v>
      </c>
      <c r="G696" s="99">
        <f>_xll.BDP(C696,$G$12)</f>
        <v>9.84</v>
      </c>
      <c r="H696" s="100">
        <f t="shared" si="314"/>
        <v>-0.40000000000000036</v>
      </c>
      <c r="I696" s="101">
        <f t="shared" si="315"/>
        <v>-3.9062500000000036</v>
      </c>
      <c r="J696" s="102">
        <v>0</v>
      </c>
      <c r="K696" t="str">
        <f>CONCATENATE(D903,D696, " Curncy")</f>
        <v>EURUSD Curncy</v>
      </c>
      <c r="L696">
        <f>IF(D696 = D903,1,_xll.BDP(K696,$L$12))</f>
        <v>1</v>
      </c>
      <c r="M696" s="247">
        <f>IF(D696 = D903,1,_xll.BDP(K696,$M$12)*L696)</f>
        <v>1.0417000000000001</v>
      </c>
      <c r="N696" s="104">
        <f t="shared" si="316"/>
        <v>0</v>
      </c>
      <c r="O696" s="253">
        <f>N696 / Y903</f>
        <v>0</v>
      </c>
      <c r="P696" s="140">
        <f t="shared" si="317"/>
        <v>0</v>
      </c>
      <c r="Q696" s="255">
        <f>P696 / Y903*100</f>
        <v>0</v>
      </c>
      <c r="R696" s="106">
        <f t="shared" si="318"/>
        <v>0</v>
      </c>
      <c r="S696" s="255">
        <f t="shared" si="319"/>
        <v>0</v>
      </c>
      <c r="T696">
        <f t="shared" si="320"/>
        <v>1</v>
      </c>
      <c r="U696">
        <v>0</v>
      </c>
      <c r="V696">
        <v>1</v>
      </c>
      <c r="W696" s="105">
        <f t="shared" si="321"/>
        <v>0</v>
      </c>
      <c r="X696" s="105">
        <f t="shared" si="322"/>
        <v>0</v>
      </c>
      <c r="Y696" s="65"/>
      <c r="Z696" s="107">
        <f>_xll.BDH(C696,$Z$12,$D$1,$D$1)</f>
        <v>10.14</v>
      </c>
      <c r="AA696" s="107">
        <f t="shared" si="323"/>
        <v>9.9999999999999645E-2</v>
      </c>
      <c r="AB696" s="117">
        <f t="shared" si="324"/>
        <v>0.98619329388559795</v>
      </c>
      <c r="AC696" s="109">
        <v>0</v>
      </c>
      <c r="AD696" s="110">
        <f>IF(D696 = D903,1,_xll.BDP(K696,$AD$12)*L696)</f>
        <v>1.0395000000000001</v>
      </c>
      <c r="AE696" s="259">
        <f>AA696*AC696*T696/AD696 / AF903</f>
        <v>0</v>
      </c>
      <c r="AF696" s="68"/>
      <c r="AG696" s="64"/>
      <c r="AH696" s="56"/>
    </row>
    <row r="697" spans="2:34" x14ac:dyDescent="0.2">
      <c r="B697">
        <v>11267</v>
      </c>
      <c r="C697" t="s">
        <v>808</v>
      </c>
      <c r="D697" t="str">
        <f>_xll.BDP(C697,$D$12)</f>
        <v>USD</v>
      </c>
      <c r="E697" t="s">
        <v>875</v>
      </c>
      <c r="F697" s="99">
        <f>_xll.BDP(C697,$F$12)</f>
        <v>83.89</v>
      </c>
      <c r="G697" s="99">
        <f>_xll.BDP(C697,$G$12)</f>
        <v>83.99</v>
      </c>
      <c r="H697" s="100">
        <f t="shared" si="314"/>
        <v>9.9999999999994316E-2</v>
      </c>
      <c r="I697" s="101">
        <f t="shared" si="315"/>
        <v>0.1192037191560309</v>
      </c>
      <c r="J697" s="102">
        <v>0</v>
      </c>
      <c r="K697" t="str">
        <f>CONCATENATE(D903,D697, " Curncy")</f>
        <v>EURUSD Curncy</v>
      </c>
      <c r="L697">
        <f>IF(D697 = D903,1,_xll.BDP(K697,$L$12))</f>
        <v>1</v>
      </c>
      <c r="M697" s="247">
        <f>IF(D697 = D903,1,_xll.BDP(K697,$M$12)*L697)</f>
        <v>1.0417000000000001</v>
      </c>
      <c r="N697" s="104">
        <f t="shared" si="316"/>
        <v>0</v>
      </c>
      <c r="O697" s="253">
        <f>N697 / Y903</f>
        <v>0</v>
      </c>
      <c r="P697" s="140">
        <f t="shared" si="317"/>
        <v>0</v>
      </c>
      <c r="Q697" s="255">
        <f>P697 / Y903*100</f>
        <v>0</v>
      </c>
      <c r="R697" s="106">
        <f t="shared" si="318"/>
        <v>0</v>
      </c>
      <c r="S697" s="255">
        <f t="shared" si="319"/>
        <v>0</v>
      </c>
      <c r="T697">
        <f t="shared" si="320"/>
        <v>1</v>
      </c>
      <c r="U697">
        <v>0</v>
      </c>
      <c r="V697">
        <v>1</v>
      </c>
      <c r="W697" s="105">
        <f t="shared" si="321"/>
        <v>0</v>
      </c>
      <c r="X697" s="105">
        <f t="shared" si="322"/>
        <v>0</v>
      </c>
      <c r="Y697" s="65"/>
      <c r="Z697" s="107">
        <f>_xll.BDH(C697,$Z$12,$D$1,$D$1)</f>
        <v>84.5</v>
      </c>
      <c r="AA697" s="107">
        <f t="shared" si="323"/>
        <v>-0.60999999999999943</v>
      </c>
      <c r="AB697" s="117">
        <f t="shared" si="324"/>
        <v>-0.72189349112425971</v>
      </c>
      <c r="AC697" s="109">
        <v>0</v>
      </c>
      <c r="AD697" s="110">
        <f>IF(D697 = D903,1,_xll.BDP(K697,$AD$12)*L697)</f>
        <v>1.0395000000000001</v>
      </c>
      <c r="AE697" s="259">
        <f>AA697*AC697*T697/AD697 / AF903</f>
        <v>0</v>
      </c>
      <c r="AF697" s="68"/>
      <c r="AG697" s="64"/>
      <c r="AH697" s="56"/>
    </row>
    <row r="698" spans="2:34" x14ac:dyDescent="0.2">
      <c r="B698">
        <v>2582</v>
      </c>
      <c r="D698" t="s">
        <v>31</v>
      </c>
      <c r="E698" t="s">
        <v>50</v>
      </c>
      <c r="F698" s="99">
        <v>0</v>
      </c>
      <c r="G698" s="99">
        <v>0</v>
      </c>
      <c r="H698" s="100">
        <f t="shared" si="314"/>
        <v>0</v>
      </c>
      <c r="I698" s="101">
        <f t="shared" si="315"/>
        <v>0</v>
      </c>
      <c r="J698" s="102">
        <v>4053707</v>
      </c>
      <c r="K698" t="str">
        <f>CONCATENATE(D903,D698, " Curncy")</f>
        <v>EURUSD Curncy</v>
      </c>
      <c r="L698">
        <f>IF(D698 = D903,1,_xll.BDP(K698,$L$12))</f>
        <v>1</v>
      </c>
      <c r="M698" s="247">
        <f>IF(D698 = D903,1,_xll.BDP(K698,$M$12)*L698)</f>
        <v>1.0417000000000001</v>
      </c>
      <c r="N698" s="104">
        <f t="shared" si="316"/>
        <v>0</v>
      </c>
      <c r="O698" s="253">
        <f>N698 / Y903</f>
        <v>0</v>
      </c>
      <c r="P698" s="140">
        <f t="shared" si="317"/>
        <v>0</v>
      </c>
      <c r="Q698" s="255">
        <f>P698 / Y903*100</f>
        <v>0</v>
      </c>
      <c r="R698" s="106">
        <f t="shared" si="318"/>
        <v>0</v>
      </c>
      <c r="S698" s="255">
        <f t="shared" si="319"/>
        <v>0</v>
      </c>
      <c r="T698">
        <f t="shared" si="320"/>
        <v>1</v>
      </c>
      <c r="U698">
        <v>1</v>
      </c>
      <c r="V698">
        <v>1</v>
      </c>
      <c r="W698" s="105">
        <f t="shared" si="321"/>
        <v>0</v>
      </c>
      <c r="X698" s="105">
        <f t="shared" si="322"/>
        <v>0</v>
      </c>
      <c r="Y698" s="65"/>
      <c r="Z698" s="107">
        <v>0</v>
      </c>
      <c r="AA698" s="107">
        <f t="shared" si="323"/>
        <v>0</v>
      </c>
      <c r="AB698" s="117">
        <f t="shared" si="324"/>
        <v>0</v>
      </c>
      <c r="AC698" s="109">
        <v>4053707</v>
      </c>
      <c r="AD698" s="110">
        <f>IF(D698 = D903,1,_xll.BDP(K698,$AD$12)*L698)</f>
        <v>1.0395000000000001</v>
      </c>
      <c r="AE698" s="259">
        <f>AA698*AC698*T698/AD698 / AF903</f>
        <v>0</v>
      </c>
      <c r="AF698" s="68"/>
      <c r="AG698" s="64"/>
      <c r="AH698" s="56"/>
    </row>
    <row r="699" spans="2:34" x14ac:dyDescent="0.2">
      <c r="B699">
        <v>19906</v>
      </c>
      <c r="C699" t="s">
        <v>811</v>
      </c>
      <c r="D699" t="str">
        <f>_xll.BDP(C699,$D$12)</f>
        <v>USD</v>
      </c>
      <c r="E699" t="s">
        <v>878</v>
      </c>
      <c r="F699" s="99">
        <f>_xll.BDP(C699,$F$12)</f>
        <v>134.62</v>
      </c>
      <c r="G699" s="99">
        <f>_xll.BDP(C699,$G$12)</f>
        <v>134.01</v>
      </c>
      <c r="H699" s="100">
        <f t="shared" si="314"/>
        <v>-0.61000000000001364</v>
      </c>
      <c r="I699" s="101">
        <f t="shared" si="315"/>
        <v>-0.45312732134899242</v>
      </c>
      <c r="J699" s="102">
        <v>0</v>
      </c>
      <c r="K699" t="str">
        <f>CONCATENATE(D903,D699, " Curncy")</f>
        <v>EURUSD Curncy</v>
      </c>
      <c r="L699">
        <f>IF(D699 = D903,1,_xll.BDP(K699,$L$12))</f>
        <v>1</v>
      </c>
      <c r="M699" s="247">
        <f>IF(D699 = D903,1,_xll.BDP(K699,$M$12)*L699)</f>
        <v>1.0417000000000001</v>
      </c>
      <c r="N699" s="104">
        <f t="shared" si="316"/>
        <v>0</v>
      </c>
      <c r="O699" s="253">
        <f>N699 / Y903</f>
        <v>0</v>
      </c>
      <c r="P699" s="140">
        <f t="shared" si="317"/>
        <v>0</v>
      </c>
      <c r="Q699" s="255">
        <f>P699 / Y903*100</f>
        <v>0</v>
      </c>
      <c r="R699" s="106">
        <f t="shared" si="318"/>
        <v>0</v>
      </c>
      <c r="S699" s="255">
        <f t="shared" si="319"/>
        <v>0</v>
      </c>
      <c r="T699">
        <f t="shared" si="320"/>
        <v>1</v>
      </c>
      <c r="U699">
        <v>0</v>
      </c>
      <c r="V699">
        <v>1</v>
      </c>
      <c r="W699" s="105">
        <f t="shared" si="321"/>
        <v>0</v>
      </c>
      <c r="X699" s="105">
        <f t="shared" si="322"/>
        <v>0</v>
      </c>
      <c r="Y699" s="65"/>
      <c r="Z699" s="107">
        <f>_xll.BDH(C699,$Z$12,$D$1,$D$1)</f>
        <v>134.34</v>
      </c>
      <c r="AA699" s="107">
        <f t="shared" si="323"/>
        <v>0.28000000000000114</v>
      </c>
      <c r="AB699" s="117">
        <f t="shared" si="324"/>
        <v>0.2084263808247738</v>
      </c>
      <c r="AC699" s="109">
        <v>0</v>
      </c>
      <c r="AD699" s="110">
        <f>IF(D699 = D903,1,_xll.BDP(K699,$AD$12)*L699)</f>
        <v>1.0395000000000001</v>
      </c>
      <c r="AE699" s="259">
        <f>AA699*AC699*T699/AD699 / AF903</f>
        <v>0</v>
      </c>
      <c r="AF699" s="68"/>
      <c r="AG699" s="64"/>
      <c r="AH699" s="56"/>
    </row>
    <row r="700" spans="2:34" ht="12" customHeight="1" x14ac:dyDescent="0.2">
      <c r="B700">
        <v>110</v>
      </c>
      <c r="C700" t="s">
        <v>812</v>
      </c>
      <c r="D700" t="str">
        <f>_xll.BDP(C700,$D$12)</f>
        <v>USD</v>
      </c>
      <c r="E700" t="s">
        <v>879</v>
      </c>
      <c r="F700" s="99">
        <f>_xll.BDP(C700,$F$12)</f>
        <v>45.04</v>
      </c>
      <c r="G700" s="99">
        <f>_xll.BDP(C700,$G$12)</f>
        <v>44.71</v>
      </c>
      <c r="H700" s="100">
        <f t="shared" si="314"/>
        <v>-0.32999999999999829</v>
      </c>
      <c r="I700" s="101">
        <f t="shared" si="315"/>
        <v>-0.73268206039076</v>
      </c>
      <c r="J700" s="102">
        <v>0</v>
      </c>
      <c r="K700" t="str">
        <f>CONCATENATE(D903,D700, " Curncy")</f>
        <v>EURUSD Curncy</v>
      </c>
      <c r="L700">
        <f>IF(D700 = D903,1,_xll.BDP(K700,$L$12))</f>
        <v>1</v>
      </c>
      <c r="M700" s="247">
        <f>IF(D700 = D903,1,_xll.BDP(K700,$M$12)*L700)</f>
        <v>1.0417000000000001</v>
      </c>
      <c r="N700" s="104">
        <f t="shared" si="316"/>
        <v>0</v>
      </c>
      <c r="O700" s="253">
        <f>N700 / Y903</f>
        <v>0</v>
      </c>
      <c r="P700" s="140">
        <f t="shared" si="317"/>
        <v>0</v>
      </c>
      <c r="Q700" s="255">
        <f>P700 / Y903*100</f>
        <v>0</v>
      </c>
      <c r="R700" s="106">
        <f t="shared" si="318"/>
        <v>0</v>
      </c>
      <c r="S700" s="255">
        <f t="shared" si="319"/>
        <v>0</v>
      </c>
      <c r="T700">
        <f t="shared" si="320"/>
        <v>1</v>
      </c>
      <c r="U700">
        <v>0</v>
      </c>
      <c r="V700">
        <v>1</v>
      </c>
      <c r="W700" s="105">
        <f t="shared" si="321"/>
        <v>0</v>
      </c>
      <c r="X700" s="105">
        <f t="shared" si="322"/>
        <v>0</v>
      </c>
      <c r="Y700" s="65"/>
      <c r="Z700" s="107">
        <f>_xll.BDH(C700,$Z$12,$D$1,$D$1)</f>
        <v>45.23</v>
      </c>
      <c r="AA700" s="107">
        <f t="shared" si="323"/>
        <v>-0.18999999999999773</v>
      </c>
      <c r="AB700" s="117">
        <f t="shared" si="324"/>
        <v>-0.42007517134644645</v>
      </c>
      <c r="AC700" s="109">
        <v>0</v>
      </c>
      <c r="AD700" s="110">
        <f>IF(D700 = D903,1,_xll.BDP(K700,$AD$12)*L700)</f>
        <v>1.0395000000000001</v>
      </c>
      <c r="AE700" s="259">
        <f>AA700*AC700*T700/AD700 / AF903</f>
        <v>0</v>
      </c>
      <c r="AF700" s="68"/>
      <c r="AG700" s="64"/>
      <c r="AH700" s="56"/>
    </row>
    <row r="701" spans="2:34" x14ac:dyDescent="0.2">
      <c r="B701">
        <v>28091</v>
      </c>
      <c r="C701" t="s">
        <v>1216</v>
      </c>
      <c r="D701" t="str">
        <f>_xll.BDP(C701,$D$12)</f>
        <v>USD</v>
      </c>
      <c r="E701" t="s">
        <v>1217</v>
      </c>
      <c r="F701" s="99">
        <f>_xll.BDP(C701,$F$12)</f>
        <v>55.51</v>
      </c>
      <c r="G701" s="99">
        <f>_xll.BDP(C701,$G$12)</f>
        <v>56.375</v>
      </c>
      <c r="H701" s="100">
        <f t="shared" si="314"/>
        <v>0.86500000000000199</v>
      </c>
      <c r="I701" s="101">
        <f t="shared" si="315"/>
        <v>1.5582777877859881</v>
      </c>
      <c r="J701" s="102">
        <v>0</v>
      </c>
      <c r="K701" t="str">
        <f>CONCATENATE(D903,D701, " Curncy")</f>
        <v>EURUSD Curncy</v>
      </c>
      <c r="L701">
        <f>IF(D701 = D903,1,_xll.BDP(K701,$L$12))</f>
        <v>1</v>
      </c>
      <c r="M701" s="247">
        <f>IF(D701 = D903,1,_xll.BDP(K701,$M$12)*L701)</f>
        <v>1.0417000000000001</v>
      </c>
      <c r="N701" s="104">
        <f t="shared" si="316"/>
        <v>0</v>
      </c>
      <c r="O701" s="253">
        <f>N701 / Y903</f>
        <v>0</v>
      </c>
      <c r="P701" s="140">
        <f t="shared" si="317"/>
        <v>0</v>
      </c>
      <c r="Q701" s="255">
        <f>P701 / Y903*100</f>
        <v>0</v>
      </c>
      <c r="R701" s="106">
        <f t="shared" si="318"/>
        <v>0</v>
      </c>
      <c r="S701" s="255">
        <f t="shared" si="319"/>
        <v>0</v>
      </c>
      <c r="T701">
        <f t="shared" si="320"/>
        <v>1</v>
      </c>
      <c r="U701">
        <v>0</v>
      </c>
      <c r="V701">
        <v>1</v>
      </c>
      <c r="W701" s="105">
        <f t="shared" si="321"/>
        <v>0</v>
      </c>
      <c r="X701" s="105">
        <f t="shared" si="322"/>
        <v>0</v>
      </c>
      <c r="Y701" s="141"/>
      <c r="Z701" s="107">
        <f>_xll.BDH(C701,$Z$12,$D$1,$D$1)</f>
        <v>54.92</v>
      </c>
      <c r="AA701" s="107">
        <f t="shared" si="323"/>
        <v>0.58999999999999631</v>
      </c>
      <c r="AB701" s="117">
        <f t="shared" si="324"/>
        <v>1.0742898761835329</v>
      </c>
      <c r="AC701" s="109">
        <v>0</v>
      </c>
      <c r="AD701" s="110">
        <f>IF(D701 = D903,1,_xll.BDP(K701,$AD$12)*L701)</f>
        <v>1.0395000000000001</v>
      </c>
      <c r="AE701" s="259">
        <f>AA701*AC701*T701/AD701 / AF903</f>
        <v>0</v>
      </c>
      <c r="AF701" s="142"/>
      <c r="AG701" s="64"/>
      <c r="AH701" s="56"/>
    </row>
    <row r="702" spans="2:34" x14ac:dyDescent="0.2">
      <c r="B702">
        <v>26364</v>
      </c>
      <c r="C702" t="s">
        <v>1579</v>
      </c>
      <c r="D702" t="str">
        <f>_xll.BDP(C702,$D$12)</f>
        <v>USD</v>
      </c>
      <c r="E702" t="s">
        <v>1343</v>
      </c>
      <c r="F702" s="99">
        <f>_xll.BDP(C702,$F$12)</f>
        <v>64.099999999999994</v>
      </c>
      <c r="G702" s="99">
        <f>_xll.BDP(C702,$G$12)</f>
        <v>63.24</v>
      </c>
      <c r="H702" s="100">
        <f t="shared" si="314"/>
        <v>-0.85999999999999233</v>
      </c>
      <c r="I702" s="101">
        <f t="shared" si="315"/>
        <v>-1.3416536661466341</v>
      </c>
      <c r="J702" s="102">
        <v>215356</v>
      </c>
      <c r="K702" t="str">
        <f>CONCATENATE(D903,D702, " Curncy")</f>
        <v>EURUSD Curncy</v>
      </c>
      <c r="L702">
        <f>IF(D702 = D903,1,_xll.BDP(K702,$L$12))</f>
        <v>1</v>
      </c>
      <c r="M702" s="247">
        <f>IF(D702 = D903,1,_xll.BDP(K702,$M$12)*L702)</f>
        <v>1.0417000000000001</v>
      </c>
      <c r="N702" s="104">
        <f t="shared" si="316"/>
        <v>-177792.22424882243</v>
      </c>
      <c r="O702" s="253">
        <f>N702 / Y903</f>
        <v>-5.4731261828718165E-4</v>
      </c>
      <c r="P702" s="140">
        <f t="shared" si="317"/>
        <v>13073930.536622828</v>
      </c>
      <c r="Q702" s="255">
        <f>P702 / Y903*100</f>
        <v>4.0246569744746132</v>
      </c>
      <c r="R702" s="106">
        <f t="shared" si="318"/>
        <v>0</v>
      </c>
      <c r="S702" s="255">
        <f t="shared" si="319"/>
        <v>4.0246569744746132</v>
      </c>
      <c r="T702">
        <f t="shared" si="320"/>
        <v>1</v>
      </c>
      <c r="U702">
        <v>0</v>
      </c>
      <c r="V702">
        <v>1</v>
      </c>
      <c r="W702" s="105">
        <f t="shared" si="321"/>
        <v>0</v>
      </c>
      <c r="X702" s="105">
        <f t="shared" si="322"/>
        <v>0</v>
      </c>
      <c r="Y702" s="141"/>
      <c r="Z702" s="107">
        <f>_xll.BDH(C702,$Z$12,$D$1,$D$1)</f>
        <v>65.599999999999994</v>
      </c>
      <c r="AA702" s="107">
        <f t="shared" si="323"/>
        <v>-1.5</v>
      </c>
      <c r="AB702" s="117">
        <f t="shared" si="324"/>
        <v>-2.286585365853659</v>
      </c>
      <c r="AC702" s="109">
        <v>215356</v>
      </c>
      <c r="AD702" s="110">
        <f>IF(D702 = D903,1,_xll.BDP(K702,$AD$12)*L702)</f>
        <v>1.0395000000000001</v>
      </c>
      <c r="AE702" s="259">
        <f>AA702*AC702*T702/AD702 / AF903</f>
        <v>-9.4263448192573784E-4</v>
      </c>
      <c r="AF702" s="142"/>
      <c r="AG702" s="64"/>
      <c r="AH702" s="56"/>
    </row>
    <row r="703" spans="2:34" x14ac:dyDescent="0.2">
      <c r="B703">
        <v>18515</v>
      </c>
      <c r="C703" t="s">
        <v>1418</v>
      </c>
      <c r="D703" t="str">
        <f>_xll.BDP(C703,$D$12)</f>
        <v>USD</v>
      </c>
      <c r="E703" t="s">
        <v>1419</v>
      </c>
      <c r="F703" s="99">
        <f>_xll.BDP(C703,$F$12)</f>
        <v>138.4</v>
      </c>
      <c r="G703" s="99">
        <f>_xll.BDP(C703,$G$12)</f>
        <v>136.96</v>
      </c>
      <c r="H703" s="100">
        <f t="shared" si="314"/>
        <v>-1.4399999999999977</v>
      </c>
      <c r="I703" s="101">
        <f t="shared" si="315"/>
        <v>-1.0404624277456631</v>
      </c>
      <c r="J703" s="102">
        <v>0</v>
      </c>
      <c r="K703" t="str">
        <f>CONCATENATE(D903,D703, " Curncy")</f>
        <v>EURUSD Curncy</v>
      </c>
      <c r="L703">
        <f>IF(D703 = D903,1,_xll.BDP(K703,$L$12))</f>
        <v>1</v>
      </c>
      <c r="M703" s="247">
        <f>IF(D703 = D903,1,_xll.BDP(K703,$M$12)*L703)</f>
        <v>1.0417000000000001</v>
      </c>
      <c r="N703" s="104">
        <f t="shared" si="316"/>
        <v>0</v>
      </c>
      <c r="O703" s="253">
        <f>N703 / Y903</f>
        <v>0</v>
      </c>
      <c r="P703" s="140">
        <f t="shared" si="317"/>
        <v>0</v>
      </c>
      <c r="Q703" s="255">
        <f>P703 / Y903*100</f>
        <v>0</v>
      </c>
      <c r="R703" s="106">
        <f t="shared" si="318"/>
        <v>0</v>
      </c>
      <c r="S703" s="255">
        <f t="shared" si="319"/>
        <v>0</v>
      </c>
      <c r="T703">
        <f t="shared" si="320"/>
        <v>1</v>
      </c>
      <c r="U703">
        <v>0</v>
      </c>
      <c r="V703">
        <v>1</v>
      </c>
      <c r="W703" s="105">
        <f t="shared" si="321"/>
        <v>0</v>
      </c>
      <c r="X703" s="105">
        <f t="shared" si="322"/>
        <v>0</v>
      </c>
      <c r="Y703" s="141"/>
      <c r="Z703" s="107">
        <f>_xll.BDH(C703,$Z$12,$D$1,$D$1)</f>
        <v>139.21</v>
      </c>
      <c r="AA703" s="107">
        <f t="shared" si="323"/>
        <v>-0.81000000000000227</v>
      </c>
      <c r="AB703" s="117">
        <f t="shared" si="324"/>
        <v>-0.58185475181380808</v>
      </c>
      <c r="AC703" s="109">
        <v>0</v>
      </c>
      <c r="AD703" s="110">
        <f>IF(D703 = D903,1,_xll.BDP(K703,$AD$12)*L703)</f>
        <v>1.0395000000000001</v>
      </c>
      <c r="AE703" s="259">
        <f>AA703*AC703*T703/AD703 / AF903</f>
        <v>0</v>
      </c>
      <c r="AF703" s="142"/>
      <c r="AG703" s="64"/>
      <c r="AH703" s="56"/>
    </row>
    <row r="704" spans="2:34" x14ac:dyDescent="0.2">
      <c r="B704">
        <v>26467</v>
      </c>
      <c r="C704" t="s">
        <v>1568</v>
      </c>
      <c r="D704" t="str">
        <f>_xll.BDP(C704,$D$12)</f>
        <v>USD</v>
      </c>
      <c r="E704" t="s">
        <v>1569</v>
      </c>
      <c r="F704" s="99">
        <f>_xll.BDP(C704,$F$12)</f>
        <v>185.66</v>
      </c>
      <c r="G704" s="99">
        <f>_xll.BDP(C704,$G$12)</f>
        <v>187.64</v>
      </c>
      <c r="H704" s="100">
        <f t="shared" ref="H704:H735" si="325">IF(OR(OR(G704="#N/A N/A",G704="#N/A Real Time"),OR(F704="#N/A N/A",F704="#N/A Real Time")),0,  G704 - F704)</f>
        <v>1.9799999999999898</v>
      </c>
      <c r="I704" s="101">
        <f t="shared" ref="I704:I735" si="326">IF(OR(F704=0,F704="#N/A N/A"),0,H704 / F704*100)</f>
        <v>1.066465582247113</v>
      </c>
      <c r="J704" s="102">
        <v>0</v>
      </c>
      <c r="K704" t="str">
        <f>CONCATENATE(D903,D704, " Curncy")</f>
        <v>EURUSD Curncy</v>
      </c>
      <c r="L704">
        <f>IF(D704 = D903,1,_xll.BDP(K704,$L$12))</f>
        <v>1</v>
      </c>
      <c r="M704" s="247">
        <f>IF(D704 = D903,1,_xll.BDP(K704,$M$12)*L704)</f>
        <v>1.0417000000000001</v>
      </c>
      <c r="N704" s="104">
        <f t="shared" ref="N704:N735" si="327">H704*J704*T704/M704</f>
        <v>0</v>
      </c>
      <c r="O704" s="253">
        <f>N704 / Y903</f>
        <v>0</v>
      </c>
      <c r="P704" s="140">
        <f t="shared" ref="P704:P735" si="328">IF(OR(OR(J704=0,G704 = "#N/A N/A"),G704="#N/A Real Time"),0,G704*J704*T704/M704)</f>
        <v>0</v>
      </c>
      <c r="Q704" s="255">
        <f>P704 / Y903*100</f>
        <v>0</v>
      </c>
      <c r="R704" s="106">
        <f t="shared" ref="R704:R735" si="329">IF(Q704&lt;0,Q704,0)</f>
        <v>0</v>
      </c>
      <c r="S704" s="255">
        <f t="shared" ref="S704:S735" si="330">IF(Q704&gt;0,Q704,0)</f>
        <v>0</v>
      </c>
      <c r="T704">
        <f t="shared" ref="T704:T735" si="331">IF(EXACT(D704,UPPER(D704)),1,0.01)/V704</f>
        <v>1</v>
      </c>
      <c r="U704">
        <v>0</v>
      </c>
      <c r="V704">
        <v>1</v>
      </c>
      <c r="W704" s="105">
        <f t="shared" ref="W704:W735" si="332">IF(AND(Q704&lt;0,O704&gt;0),O704,0)</f>
        <v>0</v>
      </c>
      <c r="X704" s="105">
        <f t="shared" ref="X704:X735" si="333">IF(AND(Q704&gt;0,O704&gt;0),O704,0)</f>
        <v>0</v>
      </c>
      <c r="Y704" s="141"/>
      <c r="Z704" s="107">
        <f>_xll.BDH(C704,$Z$12,$D$1,$D$1)</f>
        <v>188.06</v>
      </c>
      <c r="AA704" s="107">
        <f t="shared" ref="AA704:AA735" si="334">IF(OR(OR(F704="#N/A N/A",F704="#N/A Real Time"),OR(Z704="#N/A N/A",Z704="#N/A Real Time")),0,  F704 - Z704)</f>
        <v>-2.4000000000000057</v>
      </c>
      <c r="AB704" s="117">
        <f t="shared" ref="AB704:AB735" si="335">IF(OR(Z704=0,Z704="#N/A N/A"),0,AA704 / Z704*100)</f>
        <v>-1.276188450494526</v>
      </c>
      <c r="AC704" s="109">
        <v>0</v>
      </c>
      <c r="AD704" s="110">
        <f>IF(D704 = D903,1,_xll.BDP(K704,$AD$12)*L704)</f>
        <v>1.0395000000000001</v>
      </c>
      <c r="AE704" s="259">
        <f>AA704*AC704*T704/AD704 / AF903</f>
        <v>0</v>
      </c>
      <c r="AF704" s="142"/>
      <c r="AG704" s="64"/>
      <c r="AH704" s="56"/>
    </row>
    <row r="705" spans="2:34" x14ac:dyDescent="0.2">
      <c r="B705">
        <v>20127</v>
      </c>
      <c r="C705" t="s">
        <v>813</v>
      </c>
      <c r="D705" t="str">
        <f>_xll.BDP(C705,$D$12)</f>
        <v>USD</v>
      </c>
      <c r="E705" t="s">
        <v>880</v>
      </c>
      <c r="F705" s="99">
        <f>_xll.BDP(C705,$F$12)</f>
        <v>142.63999999999999</v>
      </c>
      <c r="G705" s="99">
        <f>_xll.BDP(C705,$G$12)</f>
        <v>138.81</v>
      </c>
      <c r="H705" s="100">
        <f t="shared" si="325"/>
        <v>-3.8299999999999841</v>
      </c>
      <c r="I705" s="101">
        <f t="shared" si="326"/>
        <v>-2.6850813236118793</v>
      </c>
      <c r="J705" s="102">
        <v>0</v>
      </c>
      <c r="K705" t="str">
        <f>CONCATENATE(D903,D705, " Curncy")</f>
        <v>EURUSD Curncy</v>
      </c>
      <c r="L705">
        <f>IF(D705 = D903,1,_xll.BDP(K705,$L$12))</f>
        <v>1</v>
      </c>
      <c r="M705" s="247">
        <f>IF(D705 = D903,1,_xll.BDP(K705,$M$12)*L705)</f>
        <v>1.0417000000000001</v>
      </c>
      <c r="N705" s="104">
        <f t="shared" si="327"/>
        <v>0</v>
      </c>
      <c r="O705" s="253">
        <f>N705 / Y903</f>
        <v>0</v>
      </c>
      <c r="P705" s="140">
        <f t="shared" si="328"/>
        <v>0</v>
      </c>
      <c r="Q705" s="255">
        <f>P705 / Y903*100</f>
        <v>0</v>
      </c>
      <c r="R705" s="106">
        <f t="shared" si="329"/>
        <v>0</v>
      </c>
      <c r="S705" s="255">
        <f t="shared" si="330"/>
        <v>0</v>
      </c>
      <c r="T705">
        <f t="shared" si="331"/>
        <v>1</v>
      </c>
      <c r="U705">
        <v>0</v>
      </c>
      <c r="V705">
        <v>1</v>
      </c>
      <c r="W705" s="105">
        <f t="shared" si="332"/>
        <v>0</v>
      </c>
      <c r="X705" s="105">
        <f t="shared" si="333"/>
        <v>0</v>
      </c>
      <c r="Y705" s="65"/>
      <c r="Z705" s="107">
        <f>_xll.BDH(C705,$Z$12,$D$1,$D$1)</f>
        <v>142.65</v>
      </c>
      <c r="AA705" s="107">
        <f t="shared" si="334"/>
        <v>-1.0000000000019327E-2</v>
      </c>
      <c r="AB705" s="117">
        <f t="shared" si="335"/>
        <v>-7.0101647388849109E-3</v>
      </c>
      <c r="AC705" s="109">
        <v>0</v>
      </c>
      <c r="AD705" s="110">
        <f>IF(D705 = D903,1,_xll.BDP(K705,$AD$12)*L705)</f>
        <v>1.0395000000000001</v>
      </c>
      <c r="AE705" s="259">
        <f>AA705*AC705*T705/AD705 / AF903</f>
        <v>0</v>
      </c>
      <c r="AF705" s="68"/>
      <c r="AG705" s="64"/>
      <c r="AH705" s="56"/>
    </row>
    <row r="706" spans="2:34" x14ac:dyDescent="0.2">
      <c r="B706">
        <v>22603</v>
      </c>
      <c r="C706" t="s">
        <v>1268</v>
      </c>
      <c r="D706" t="str">
        <f>_xll.BDP(C706,$D$12)</f>
        <v>USD</v>
      </c>
      <c r="E706" t="s">
        <v>1269</v>
      </c>
      <c r="F706" s="99">
        <f>_xll.BDP(C706,$F$12)</f>
        <v>220.01</v>
      </c>
      <c r="G706" s="99">
        <f>_xll.BDP(C706,$G$12)</f>
        <v>218.42</v>
      </c>
      <c r="H706" s="100">
        <f t="shared" si="325"/>
        <v>-1.5900000000000034</v>
      </c>
      <c r="I706" s="101">
        <f t="shared" si="326"/>
        <v>-0.72269442298077513</v>
      </c>
      <c r="J706" s="102">
        <v>0</v>
      </c>
      <c r="K706" t="str">
        <f>CONCATENATE(D903,D706, " Curncy")</f>
        <v>EURUSD Curncy</v>
      </c>
      <c r="L706">
        <f>IF(D706 = D903,1,_xll.BDP(K706,$L$12))</f>
        <v>1</v>
      </c>
      <c r="M706" s="247">
        <f>IF(D706 = D903,1,_xll.BDP(K706,$M$12)*L706)</f>
        <v>1.0417000000000001</v>
      </c>
      <c r="N706" s="104">
        <f t="shared" si="327"/>
        <v>0</v>
      </c>
      <c r="O706" s="253">
        <f>N706 / Y903</f>
        <v>0</v>
      </c>
      <c r="P706" s="140">
        <f t="shared" si="328"/>
        <v>0</v>
      </c>
      <c r="Q706" s="255">
        <f>P706 / Y903*100</f>
        <v>0</v>
      </c>
      <c r="R706" s="106">
        <f t="shared" si="329"/>
        <v>0</v>
      </c>
      <c r="S706" s="255">
        <f t="shared" si="330"/>
        <v>0</v>
      </c>
      <c r="T706">
        <f t="shared" si="331"/>
        <v>1</v>
      </c>
      <c r="U706">
        <v>0</v>
      </c>
      <c r="V706">
        <v>1</v>
      </c>
      <c r="W706" s="105">
        <f t="shared" si="332"/>
        <v>0</v>
      </c>
      <c r="X706" s="105">
        <f t="shared" si="333"/>
        <v>0</v>
      </c>
      <c r="Z706" s="107">
        <f>_xll.BDH(C706,$Z$12,$D$1,$D$1)</f>
        <v>222.71</v>
      </c>
      <c r="AA706" s="107">
        <f t="shared" si="334"/>
        <v>-2.7000000000000171</v>
      </c>
      <c r="AB706" s="117">
        <f t="shared" si="335"/>
        <v>-1.2123389160792137</v>
      </c>
      <c r="AC706" s="109">
        <v>0</v>
      </c>
      <c r="AD706" s="110">
        <f>IF(D706 = D903,1,_xll.BDP(K706,$AD$12)*L706)</f>
        <v>1.0395000000000001</v>
      </c>
      <c r="AE706" s="259">
        <f>AA706*AC706*T706/AD706 / AF903</f>
        <v>0</v>
      </c>
      <c r="AF706" s="111"/>
      <c r="AG706" s="64"/>
      <c r="AH706" s="56"/>
    </row>
    <row r="707" spans="2:34" x14ac:dyDescent="0.2">
      <c r="B707">
        <v>29526</v>
      </c>
      <c r="C707" t="s">
        <v>1355</v>
      </c>
      <c r="D707" t="str">
        <f>_xll.BDP(C707,$D$12)</f>
        <v>USD</v>
      </c>
      <c r="E707" t="s">
        <v>1356</v>
      </c>
      <c r="F707" s="99">
        <f>_xll.BDP(C707,$F$12)</f>
        <v>19.45</v>
      </c>
      <c r="G707" s="99">
        <f>_xll.BDP(C707,$G$12)</f>
        <v>18.43</v>
      </c>
      <c r="H707" s="100">
        <f t="shared" si="325"/>
        <v>-1.0199999999999996</v>
      </c>
      <c r="I707" s="101">
        <f t="shared" si="326"/>
        <v>-5.2442159383033395</v>
      </c>
      <c r="J707" s="102">
        <v>0</v>
      </c>
      <c r="K707" t="str">
        <f>CONCATENATE(D903,D707, " Curncy")</f>
        <v>EURUSD Curncy</v>
      </c>
      <c r="L707">
        <f>IF(D707 = D903,1,_xll.BDP(K707,$L$12))</f>
        <v>1</v>
      </c>
      <c r="M707" s="247">
        <f>IF(D707 = D903,1,_xll.BDP(K707,$M$12)*L707)</f>
        <v>1.0417000000000001</v>
      </c>
      <c r="N707" s="104">
        <f t="shared" si="327"/>
        <v>0</v>
      </c>
      <c r="O707" s="253">
        <f>N707 / Y903</f>
        <v>0</v>
      </c>
      <c r="P707" s="140">
        <f t="shared" si="328"/>
        <v>0</v>
      </c>
      <c r="Q707" s="255">
        <f>P707 / Y903*100</f>
        <v>0</v>
      </c>
      <c r="R707" s="106">
        <f t="shared" si="329"/>
        <v>0</v>
      </c>
      <c r="S707" s="255">
        <f t="shared" si="330"/>
        <v>0</v>
      </c>
      <c r="T707">
        <f t="shared" si="331"/>
        <v>1</v>
      </c>
      <c r="U707">
        <v>0</v>
      </c>
      <c r="V707">
        <v>1</v>
      </c>
      <c r="W707" s="105">
        <f t="shared" si="332"/>
        <v>0</v>
      </c>
      <c r="X707" s="105">
        <f t="shared" si="333"/>
        <v>0</v>
      </c>
      <c r="Z707" s="107">
        <f>_xll.BDH(C707,$Z$12,$D$1,$D$1)</f>
        <v>19.649999999999999</v>
      </c>
      <c r="AA707" s="107">
        <f t="shared" si="334"/>
        <v>-0.19999999999999929</v>
      </c>
      <c r="AB707" s="117">
        <f t="shared" si="335"/>
        <v>-1.017811704834602</v>
      </c>
      <c r="AC707" s="109">
        <v>0</v>
      </c>
      <c r="AD707" s="110">
        <f>IF(D707 = D903,1,_xll.BDP(K707,$AD$12)*L707)</f>
        <v>1.0395000000000001</v>
      </c>
      <c r="AE707" s="259">
        <f>AA707*AC707*T707/AD707 / AF903</f>
        <v>0</v>
      </c>
      <c r="AF707" s="111"/>
      <c r="AG707" s="64"/>
      <c r="AH707" s="56"/>
    </row>
    <row r="708" spans="2:34" x14ac:dyDescent="0.2">
      <c r="B708">
        <v>1418</v>
      </c>
      <c r="C708" t="s">
        <v>814</v>
      </c>
      <c r="D708" t="str">
        <f>_xll.BDP(C708,$D$12)</f>
        <v>USD</v>
      </c>
      <c r="E708" t="s">
        <v>881</v>
      </c>
      <c r="F708" s="99">
        <f>_xll.BDP(C708,$F$12)</f>
        <v>113.21</v>
      </c>
      <c r="G708" s="99">
        <f>_xll.BDP(C708,$G$12)</f>
        <v>110.31</v>
      </c>
      <c r="H708" s="100">
        <f t="shared" si="325"/>
        <v>-2.8999999999999915</v>
      </c>
      <c r="I708" s="101">
        <f t="shared" si="326"/>
        <v>-2.5616111650914157</v>
      </c>
      <c r="J708" s="102">
        <v>0</v>
      </c>
      <c r="K708" t="str">
        <f>CONCATENATE(D903,D708, " Curncy")</f>
        <v>EURUSD Curncy</v>
      </c>
      <c r="L708">
        <f>IF(D708 = D903,1,_xll.BDP(K708,$L$12))</f>
        <v>1</v>
      </c>
      <c r="M708" s="247">
        <f>IF(D708 = D903,1,_xll.BDP(K708,$M$12)*L708)</f>
        <v>1.0417000000000001</v>
      </c>
      <c r="N708" s="104">
        <f t="shared" si="327"/>
        <v>0</v>
      </c>
      <c r="O708" s="253">
        <f>N708 / Y903</f>
        <v>0</v>
      </c>
      <c r="P708" s="140">
        <f t="shared" si="328"/>
        <v>0</v>
      </c>
      <c r="Q708" s="255">
        <f>P708 / Y903*100</f>
        <v>0</v>
      </c>
      <c r="R708" s="106">
        <f t="shared" si="329"/>
        <v>0</v>
      </c>
      <c r="S708" s="255">
        <f t="shared" si="330"/>
        <v>0</v>
      </c>
      <c r="T708">
        <f t="shared" si="331"/>
        <v>1</v>
      </c>
      <c r="U708">
        <v>0</v>
      </c>
      <c r="V708">
        <v>1</v>
      </c>
      <c r="W708" s="105">
        <f t="shared" si="332"/>
        <v>0</v>
      </c>
      <c r="X708" s="105">
        <f t="shared" si="333"/>
        <v>0</v>
      </c>
      <c r="Y708" s="65"/>
      <c r="Z708" s="107">
        <f>_xll.BDH(C708,$Z$12,$D$1,$D$1)</f>
        <v>113.61</v>
      </c>
      <c r="AA708" s="107">
        <f t="shared" si="334"/>
        <v>-0.40000000000000568</v>
      </c>
      <c r="AB708" s="117">
        <f t="shared" si="335"/>
        <v>-0.3520816829504495</v>
      </c>
      <c r="AC708" s="109">
        <v>0</v>
      </c>
      <c r="AD708" s="110">
        <f>IF(D708 = D903,1,_xll.BDP(K708,$AD$12)*L708)</f>
        <v>1.0395000000000001</v>
      </c>
      <c r="AE708" s="259">
        <f>AA708*AC708*T708/AD708 / AF903</f>
        <v>0</v>
      </c>
      <c r="AF708" s="68"/>
      <c r="AG708" s="64"/>
      <c r="AH708" s="56"/>
    </row>
    <row r="709" spans="2:34" x14ac:dyDescent="0.2">
      <c r="B709">
        <v>16617</v>
      </c>
      <c r="C709" t="s">
        <v>1730</v>
      </c>
      <c r="D709" t="str">
        <f>_xll.BDP(C709,$D$12)</f>
        <v>USD</v>
      </c>
      <c r="E709" t="s">
        <v>1634</v>
      </c>
      <c r="F709" s="99">
        <f>_xll.BDP(C709,$F$12)</f>
        <v>111.41</v>
      </c>
      <c r="G709" s="99">
        <f>_xll.BDP(C709,$G$12)</f>
        <v>110.59</v>
      </c>
      <c r="H709" s="100">
        <f t="shared" si="325"/>
        <v>-0.81999999999999318</v>
      </c>
      <c r="I709" s="101">
        <f t="shared" si="326"/>
        <v>-0.73602010591508238</v>
      </c>
      <c r="J709" s="102">
        <v>0</v>
      </c>
      <c r="K709" t="str">
        <f>CONCATENATE(D903,D709, " Curncy")</f>
        <v>EURUSD Curncy</v>
      </c>
      <c r="L709">
        <f>IF(D709 = D903,1,_xll.BDP(K709,$L$12))</f>
        <v>1</v>
      </c>
      <c r="M709" s="247">
        <f>IF(D709 = D903,1,_xll.BDP(K709,$M$12)*L709)</f>
        <v>1.0417000000000001</v>
      </c>
      <c r="N709" s="104">
        <f t="shared" si="327"/>
        <v>0</v>
      </c>
      <c r="O709" s="253">
        <f>N709 / Y903</f>
        <v>0</v>
      </c>
      <c r="P709" s="140">
        <f t="shared" si="328"/>
        <v>0</v>
      </c>
      <c r="Q709" s="255">
        <f>P709 / Y903*100</f>
        <v>0</v>
      </c>
      <c r="R709" s="106">
        <f t="shared" si="329"/>
        <v>0</v>
      </c>
      <c r="S709" s="255">
        <f t="shared" si="330"/>
        <v>0</v>
      </c>
      <c r="T709">
        <f t="shared" si="331"/>
        <v>1</v>
      </c>
      <c r="U709">
        <v>0</v>
      </c>
      <c r="V709">
        <v>1</v>
      </c>
      <c r="W709" s="105">
        <f t="shared" si="332"/>
        <v>0</v>
      </c>
      <c r="X709" s="105">
        <f t="shared" si="333"/>
        <v>0</v>
      </c>
      <c r="Y709" s="141"/>
      <c r="Z709" s="107">
        <f>_xll.BDH(C709,$Z$12,$D$1,$D$1)</f>
        <v>112.24</v>
      </c>
      <c r="AA709" s="107">
        <f t="shared" si="334"/>
        <v>-0.82999999999999829</v>
      </c>
      <c r="AB709" s="117">
        <f t="shared" si="335"/>
        <v>-0.73948681397006266</v>
      </c>
      <c r="AC709" s="109">
        <v>0</v>
      </c>
      <c r="AD709" s="110">
        <f>IF(D709 = D903,1,_xll.BDP(K709,$AD$12)*L709)</f>
        <v>1.0395000000000001</v>
      </c>
      <c r="AE709" s="259">
        <f>AA709*AC709*T709/AD709 / AF903</f>
        <v>0</v>
      </c>
      <c r="AF709" s="142"/>
      <c r="AG709" s="64"/>
      <c r="AH709" s="56"/>
    </row>
    <row r="710" spans="2:34" ht="12" customHeight="1" x14ac:dyDescent="0.2">
      <c r="B710">
        <v>20881</v>
      </c>
      <c r="C710" t="s">
        <v>1294</v>
      </c>
      <c r="D710" t="str">
        <f>_xll.BDP(C710,$D$12)</f>
        <v>USD</v>
      </c>
      <c r="E710" t="s">
        <v>1295</v>
      </c>
      <c r="F710" s="99">
        <f>_xll.BDP(C710,$F$12)</f>
        <v>455.58</v>
      </c>
      <c r="G710" s="99">
        <f>_xll.BDP(C710,$G$12)</f>
        <v>455.62</v>
      </c>
      <c r="H710" s="100">
        <f t="shared" si="325"/>
        <v>4.0000000000020464E-2</v>
      </c>
      <c r="I710" s="101">
        <f t="shared" si="326"/>
        <v>8.7800166820361878E-3</v>
      </c>
      <c r="J710" s="102">
        <v>-3531</v>
      </c>
      <c r="K710" t="str">
        <f>CONCATENATE(D903,D710, " Curncy")</f>
        <v>EURUSD Curncy</v>
      </c>
      <c r="L710">
        <f>IF(D710 = D903,1,_xll.BDP(K710,$L$12))</f>
        <v>1</v>
      </c>
      <c r="M710" s="247">
        <f>IF(D710 = D903,1,_xll.BDP(K710,$M$12)*L710)</f>
        <v>1.0417000000000001</v>
      </c>
      <c r="N710" s="104">
        <f t="shared" si="327"/>
        <v>-135.58606124610949</v>
      </c>
      <c r="O710" s="253">
        <f>N710 / Y903</f>
        <v>-4.1738586992420649E-7</v>
      </c>
      <c r="P710" s="140">
        <f t="shared" si="328"/>
        <v>-1544393.0306230199</v>
      </c>
      <c r="Q710" s="255">
        <f>P710 / Y903*100</f>
        <v>-0.47542337513692412</v>
      </c>
      <c r="R710" s="106">
        <f t="shared" si="329"/>
        <v>-0.47542337513692412</v>
      </c>
      <c r="S710" s="255">
        <f t="shared" si="330"/>
        <v>0</v>
      </c>
      <c r="T710">
        <f t="shared" si="331"/>
        <v>1</v>
      </c>
      <c r="U710">
        <v>0</v>
      </c>
      <c r="V710">
        <v>1</v>
      </c>
      <c r="W710" s="105">
        <f t="shared" si="332"/>
        <v>0</v>
      </c>
      <c r="X710" s="105">
        <f t="shared" si="333"/>
        <v>0</v>
      </c>
      <c r="Z710" s="107">
        <f>_xll.BDH(C710,$Z$12,$D$1,$D$1)</f>
        <v>453.74</v>
      </c>
      <c r="AA710" s="107">
        <f t="shared" si="334"/>
        <v>1.839999999999975</v>
      </c>
      <c r="AB710" s="117">
        <f t="shared" si="335"/>
        <v>0.40551857892184401</v>
      </c>
      <c r="AC710" s="109">
        <v>-3531</v>
      </c>
      <c r="AD710" s="110">
        <f>IF(D710 = D903,1,_xll.BDP(K710,$AD$12)*L710)</f>
        <v>1.0395000000000001</v>
      </c>
      <c r="AE710" s="259">
        <f>AA710*AC710*T710/AD710 / AF903</f>
        <v>-1.8958790512610789E-5</v>
      </c>
      <c r="AF710" s="111"/>
      <c r="AG710" s="64"/>
      <c r="AH710" s="56"/>
    </row>
    <row r="711" spans="2:34" x14ac:dyDescent="0.2">
      <c r="B711">
        <v>23211</v>
      </c>
      <c r="C711" t="s">
        <v>606</v>
      </c>
      <c r="D711" t="str">
        <f>_xll.BDP(C711,$D$12)</f>
        <v>USD</v>
      </c>
      <c r="E711" t="s">
        <v>630</v>
      </c>
      <c r="F711" s="99">
        <f>_xll.BDP(C711,$F$12)</f>
        <v>218.14</v>
      </c>
      <c r="G711" s="99">
        <f>_xll.BDP(C711,$G$12)</f>
        <v>219.18</v>
      </c>
      <c r="H711" s="100">
        <f t="shared" si="325"/>
        <v>1.0400000000000205</v>
      </c>
      <c r="I711" s="101">
        <f t="shared" si="326"/>
        <v>0.47675804529202376</v>
      </c>
      <c r="J711" s="102">
        <v>0</v>
      </c>
      <c r="K711" t="str">
        <f>CONCATENATE(D903,D711, " Curncy")</f>
        <v>EURUSD Curncy</v>
      </c>
      <c r="L711">
        <f>IF(D711 = D903,1,_xll.BDP(K711,$L$12))</f>
        <v>1</v>
      </c>
      <c r="M711" s="247">
        <f>IF(D711 = D903,1,_xll.BDP(K711,$M$12)*L711)</f>
        <v>1.0417000000000001</v>
      </c>
      <c r="N711" s="104">
        <f t="shared" si="327"/>
        <v>0</v>
      </c>
      <c r="O711" s="253">
        <f>N711 / Y903</f>
        <v>0</v>
      </c>
      <c r="P711" s="140">
        <f t="shared" si="328"/>
        <v>0</v>
      </c>
      <c r="Q711" s="255">
        <f>P711 / Y903*100</f>
        <v>0</v>
      </c>
      <c r="R711" s="106">
        <f t="shared" si="329"/>
        <v>0</v>
      </c>
      <c r="S711" s="255">
        <f t="shared" si="330"/>
        <v>0</v>
      </c>
      <c r="T711">
        <f t="shared" si="331"/>
        <v>1</v>
      </c>
      <c r="U711">
        <v>0</v>
      </c>
      <c r="V711">
        <v>1</v>
      </c>
      <c r="W711" s="105">
        <f t="shared" si="332"/>
        <v>0</v>
      </c>
      <c r="X711" s="105">
        <f t="shared" si="333"/>
        <v>0</v>
      </c>
      <c r="Y711" s="65"/>
      <c r="Z711" s="107">
        <f>_xll.BDH(C711,$Z$12,$D$1,$D$1)</f>
        <v>217.59</v>
      </c>
      <c r="AA711" s="107">
        <f t="shared" si="334"/>
        <v>0.54999999999998295</v>
      </c>
      <c r="AB711" s="117">
        <f t="shared" si="335"/>
        <v>0.25276896916217789</v>
      </c>
      <c r="AC711" s="109">
        <v>0</v>
      </c>
      <c r="AD711" s="110">
        <f>IF(D711 = D903,1,_xll.BDP(K711,$AD$12)*L711)</f>
        <v>1.0395000000000001</v>
      </c>
      <c r="AE711" s="259">
        <f>AA711*AC711*T711/AD711 / AF903</f>
        <v>0</v>
      </c>
      <c r="AF711" s="68"/>
      <c r="AG711" s="64"/>
      <c r="AH711" s="56"/>
    </row>
    <row r="712" spans="2:34" x14ac:dyDescent="0.2">
      <c r="B712">
        <v>17997</v>
      </c>
      <c r="C712" t="s">
        <v>815</v>
      </c>
      <c r="D712" t="str">
        <f>_xll.BDP(C712,$D$12)</f>
        <v>USD</v>
      </c>
      <c r="E712" t="s">
        <v>882</v>
      </c>
      <c r="F712" s="99">
        <f>_xll.BDP(C712,$F$12)</f>
        <v>54.58</v>
      </c>
      <c r="G712" s="99">
        <f>_xll.BDP(C712,$G$12)</f>
        <v>54.46</v>
      </c>
      <c r="H712" s="100">
        <f t="shared" si="325"/>
        <v>-0.11999999999999744</v>
      </c>
      <c r="I712" s="101">
        <f t="shared" si="326"/>
        <v>-0.21986075485525367</v>
      </c>
      <c r="J712" s="102">
        <v>0</v>
      </c>
      <c r="K712" t="str">
        <f>CONCATENATE(D903,D712, " Curncy")</f>
        <v>EURUSD Curncy</v>
      </c>
      <c r="L712">
        <f>IF(D712 = D903,1,_xll.BDP(K712,$L$12))</f>
        <v>1</v>
      </c>
      <c r="M712" s="247">
        <f>IF(D712 = D903,1,_xll.BDP(K712,$M$12)*L712)</f>
        <v>1.0417000000000001</v>
      </c>
      <c r="N712" s="104">
        <f t="shared" si="327"/>
        <v>0</v>
      </c>
      <c r="O712" s="253">
        <f>N712 / Y903</f>
        <v>0</v>
      </c>
      <c r="P712" s="140">
        <f t="shared" si="328"/>
        <v>0</v>
      </c>
      <c r="Q712" s="255">
        <f>P712 / Y903*100</f>
        <v>0</v>
      </c>
      <c r="R712" s="106">
        <f t="shared" si="329"/>
        <v>0</v>
      </c>
      <c r="S712" s="255">
        <f t="shared" si="330"/>
        <v>0</v>
      </c>
      <c r="T712">
        <f t="shared" si="331"/>
        <v>1</v>
      </c>
      <c r="U712">
        <v>0</v>
      </c>
      <c r="V712">
        <v>1</v>
      </c>
      <c r="W712" s="105">
        <f t="shared" si="332"/>
        <v>0</v>
      </c>
      <c r="X712" s="105">
        <f t="shared" si="333"/>
        <v>0</v>
      </c>
      <c r="Y712" s="65"/>
      <c r="Z712" s="107">
        <f>_xll.BDH(C712,$Z$12,$D$1,$D$1)</f>
        <v>53.96</v>
      </c>
      <c r="AA712" s="107">
        <f t="shared" si="334"/>
        <v>0.61999999999999744</v>
      </c>
      <c r="AB712" s="117">
        <f t="shared" si="335"/>
        <v>1.148999258710151</v>
      </c>
      <c r="AC712" s="109">
        <v>0</v>
      </c>
      <c r="AD712" s="110">
        <f>IF(D712 = D903,1,_xll.BDP(K712,$AD$12)*L712)</f>
        <v>1.0395000000000001</v>
      </c>
      <c r="AE712" s="259">
        <f>AA712*AC712*T712/AD712 / AF903</f>
        <v>0</v>
      </c>
      <c r="AF712" s="68"/>
      <c r="AG712" s="64"/>
      <c r="AH712" s="56"/>
    </row>
    <row r="713" spans="2:34" x14ac:dyDescent="0.2">
      <c r="B713">
        <v>2738</v>
      </c>
      <c r="C713" t="s">
        <v>816</v>
      </c>
      <c r="D713" t="str">
        <f>_xll.BDP(C713,$D$12)</f>
        <v>USD</v>
      </c>
      <c r="E713" t="s">
        <v>883</v>
      </c>
      <c r="F713" s="99">
        <f>_xll.BDP(C713,$F$12)</f>
        <v>44.57</v>
      </c>
      <c r="G713" s="99">
        <f>_xll.BDP(C713,$G$12)</f>
        <v>44.05</v>
      </c>
      <c r="H713" s="100">
        <f t="shared" si="325"/>
        <v>-0.52000000000000313</v>
      </c>
      <c r="I713" s="101">
        <f t="shared" si="326"/>
        <v>-1.166704061027604</v>
      </c>
      <c r="J713" s="102">
        <v>0</v>
      </c>
      <c r="K713" t="str">
        <f>CONCATENATE(D903,D713, " Curncy")</f>
        <v>EURUSD Curncy</v>
      </c>
      <c r="L713">
        <f>IF(D713 = D903,1,_xll.BDP(K713,$L$12))</f>
        <v>1</v>
      </c>
      <c r="M713" s="247">
        <f>IF(D713 = D903,1,_xll.BDP(K713,$M$12)*L713)</f>
        <v>1.0417000000000001</v>
      </c>
      <c r="N713" s="104">
        <f t="shared" si="327"/>
        <v>0</v>
      </c>
      <c r="O713" s="253">
        <f>N713 / Y903</f>
        <v>0</v>
      </c>
      <c r="P713" s="140">
        <f t="shared" si="328"/>
        <v>0</v>
      </c>
      <c r="Q713" s="255">
        <f>P713 / Y903*100</f>
        <v>0</v>
      </c>
      <c r="R713" s="106">
        <f t="shared" si="329"/>
        <v>0</v>
      </c>
      <c r="S713" s="255">
        <f t="shared" si="330"/>
        <v>0</v>
      </c>
      <c r="T713">
        <f t="shared" si="331"/>
        <v>1</v>
      </c>
      <c r="U713">
        <v>0</v>
      </c>
      <c r="V713">
        <v>1</v>
      </c>
      <c r="W713" s="105">
        <f t="shared" si="332"/>
        <v>0</v>
      </c>
      <c r="X713" s="105">
        <f t="shared" si="333"/>
        <v>0</v>
      </c>
      <c r="Y713" s="65"/>
      <c r="Z713" s="107">
        <f>_xll.BDH(C713,$Z$12,$D$1,$D$1)</f>
        <v>43.98</v>
      </c>
      <c r="AA713" s="107">
        <f t="shared" si="334"/>
        <v>0.59000000000000341</v>
      </c>
      <c r="AB713" s="117">
        <f t="shared" si="335"/>
        <v>1.3415188722146509</v>
      </c>
      <c r="AC713" s="109">
        <v>0</v>
      </c>
      <c r="AD713" s="110">
        <f>IF(D713 = D903,1,_xll.BDP(K713,$AD$12)*L713)</f>
        <v>1.0395000000000001</v>
      </c>
      <c r="AE713" s="259">
        <f>AA713*AC713*T713/AD713 / AF903</f>
        <v>0</v>
      </c>
      <c r="AF713" s="68"/>
      <c r="AG713" s="64"/>
      <c r="AH713" s="56"/>
    </row>
    <row r="714" spans="2:34" x14ac:dyDescent="0.2">
      <c r="B714">
        <v>4377</v>
      </c>
      <c r="C714" t="s">
        <v>1357</v>
      </c>
      <c r="D714" t="str">
        <f>_xll.BDP(C714,$D$12)</f>
        <v>USD</v>
      </c>
      <c r="E714" t="s">
        <v>1358</v>
      </c>
      <c r="F714" s="99">
        <f>_xll.BDP(C714,$F$12)</f>
        <v>129.18</v>
      </c>
      <c r="G714" s="99">
        <f>_xll.BDP(C714,$G$12)</f>
        <v>127.88500000000001</v>
      </c>
      <c r="H714" s="100">
        <f t="shared" si="325"/>
        <v>-1.2950000000000017</v>
      </c>
      <c r="I714" s="101">
        <f t="shared" si="326"/>
        <v>-1.0024771636476246</v>
      </c>
      <c r="J714" s="102">
        <v>0</v>
      </c>
      <c r="K714" t="str">
        <f>CONCATENATE(D903,D714, " Curncy")</f>
        <v>EURUSD Curncy</v>
      </c>
      <c r="L714">
        <f>IF(D714 = D903,1,_xll.BDP(K714,$L$12))</f>
        <v>1</v>
      </c>
      <c r="M714" s="247">
        <f>IF(D714 = D903,1,_xll.BDP(K714,$M$12)*L714)</f>
        <v>1.0417000000000001</v>
      </c>
      <c r="N714" s="104">
        <f t="shared" si="327"/>
        <v>0</v>
      </c>
      <c r="O714" s="253">
        <f>N714 / Y903</f>
        <v>0</v>
      </c>
      <c r="P714" s="140">
        <f t="shared" si="328"/>
        <v>0</v>
      </c>
      <c r="Q714" s="255">
        <f>P714 / Y903*100</f>
        <v>0</v>
      </c>
      <c r="R714" s="106">
        <f t="shared" si="329"/>
        <v>0</v>
      </c>
      <c r="S714" s="255">
        <f t="shared" si="330"/>
        <v>0</v>
      </c>
      <c r="T714">
        <f t="shared" si="331"/>
        <v>1</v>
      </c>
      <c r="U714">
        <v>0</v>
      </c>
      <c r="V714">
        <v>1</v>
      </c>
      <c r="W714" s="105">
        <f t="shared" si="332"/>
        <v>0</v>
      </c>
      <c r="X714" s="105">
        <f t="shared" si="333"/>
        <v>0</v>
      </c>
      <c r="Y714" s="141"/>
      <c r="Z714" s="107">
        <f>_xll.BDH(C714,$Z$12,$D$1,$D$1)</f>
        <v>128.25</v>
      </c>
      <c r="AA714" s="107">
        <f t="shared" si="334"/>
        <v>0.93000000000000682</v>
      </c>
      <c r="AB714" s="117">
        <f t="shared" si="335"/>
        <v>0.72514619883041465</v>
      </c>
      <c r="AC714" s="109">
        <v>0</v>
      </c>
      <c r="AD714" s="110">
        <f>IF(D714 = D903,1,_xll.BDP(K714,$AD$12)*L714)</f>
        <v>1.0395000000000001</v>
      </c>
      <c r="AE714" s="259">
        <f>AA714*AC714*T714/AD714 / AF903</f>
        <v>0</v>
      </c>
      <c r="AF714" s="142"/>
      <c r="AG714" s="64"/>
      <c r="AH714" s="56"/>
    </row>
    <row r="715" spans="2:34" x14ac:dyDescent="0.2">
      <c r="B715">
        <v>8582</v>
      </c>
      <c r="C715" t="s">
        <v>817</v>
      </c>
      <c r="D715" t="str">
        <f>_xll.BDP(C715,$D$12)</f>
        <v>USD</v>
      </c>
      <c r="E715" t="s">
        <v>884</v>
      </c>
      <c r="F715" s="99">
        <f>_xll.BDP(C715,$F$12)</f>
        <v>38.92</v>
      </c>
      <c r="G715" s="99">
        <f>_xll.BDP(C715,$G$12)</f>
        <v>38.524999999999999</v>
      </c>
      <c r="H715" s="100">
        <f t="shared" si="325"/>
        <v>-0.39500000000000313</v>
      </c>
      <c r="I715" s="101">
        <f t="shared" si="326"/>
        <v>-1.0149023638232351</v>
      </c>
      <c r="J715" s="102">
        <v>0</v>
      </c>
      <c r="K715" t="str">
        <f>CONCATENATE(D903,D715, " Curncy")</f>
        <v>EURUSD Curncy</v>
      </c>
      <c r="L715">
        <f>IF(D715 = D903,1,_xll.BDP(K715,$L$12))</f>
        <v>1</v>
      </c>
      <c r="M715" s="247">
        <f>IF(D715 = D903,1,_xll.BDP(K715,$M$12)*L715)</f>
        <v>1.0417000000000001</v>
      </c>
      <c r="N715" s="104">
        <f t="shared" si="327"/>
        <v>0</v>
      </c>
      <c r="O715" s="253">
        <f>N715 / Y903</f>
        <v>0</v>
      </c>
      <c r="P715" s="140">
        <f t="shared" si="328"/>
        <v>0</v>
      </c>
      <c r="Q715" s="255">
        <f>P715 / Y903*100</f>
        <v>0</v>
      </c>
      <c r="R715" s="106">
        <f t="shared" si="329"/>
        <v>0</v>
      </c>
      <c r="S715" s="255">
        <f t="shared" si="330"/>
        <v>0</v>
      </c>
      <c r="T715">
        <f t="shared" si="331"/>
        <v>1</v>
      </c>
      <c r="U715">
        <v>0</v>
      </c>
      <c r="V715">
        <v>1</v>
      </c>
      <c r="W715" s="105">
        <f t="shared" si="332"/>
        <v>0</v>
      </c>
      <c r="X715" s="105">
        <f t="shared" si="333"/>
        <v>0</v>
      </c>
      <c r="Y715" s="65"/>
      <c r="Z715" s="107">
        <f>_xll.BDH(C715,$Z$12,$D$1,$D$1)</f>
        <v>37.53</v>
      </c>
      <c r="AA715" s="107">
        <f t="shared" si="334"/>
        <v>1.3900000000000006</v>
      </c>
      <c r="AB715" s="117">
        <f t="shared" si="335"/>
        <v>3.7037037037037051</v>
      </c>
      <c r="AC715" s="109">
        <v>0</v>
      </c>
      <c r="AD715" s="110">
        <f>IF(D715 = D903,1,_xll.BDP(K715,$AD$12)*L715)</f>
        <v>1.0395000000000001</v>
      </c>
      <c r="AE715" s="259">
        <f>AA715*AC715*T715/AD715 / AF903</f>
        <v>0</v>
      </c>
      <c r="AF715" s="68"/>
      <c r="AG715" s="64"/>
      <c r="AH715" s="56"/>
    </row>
    <row r="716" spans="2:34" x14ac:dyDescent="0.2">
      <c r="B716">
        <v>29006</v>
      </c>
      <c r="C716" t="s">
        <v>1257</v>
      </c>
      <c r="D716" t="str">
        <f>_xll.BDP(C716,$D$12)</f>
        <v>USD</v>
      </c>
      <c r="E716" t="s">
        <v>1296</v>
      </c>
      <c r="F716" s="99">
        <f>_xll.BDP(C716,$F$12)</f>
        <v>31.29</v>
      </c>
      <c r="G716" s="99">
        <f>_xll.BDP(C716,$G$12)</f>
        <v>31.11</v>
      </c>
      <c r="H716" s="100">
        <f t="shared" si="325"/>
        <v>-0.17999999999999972</v>
      </c>
      <c r="I716" s="101">
        <f t="shared" si="326"/>
        <v>-0.5752636625119838</v>
      </c>
      <c r="J716" s="102">
        <v>0</v>
      </c>
      <c r="K716" t="str">
        <f>CONCATENATE(D903,D716, " Curncy")</f>
        <v>EURUSD Curncy</v>
      </c>
      <c r="L716">
        <f>IF(D716 = D903,1,_xll.BDP(K716,$L$12))</f>
        <v>1</v>
      </c>
      <c r="M716" s="247">
        <f>IF(D716 = D903,1,_xll.BDP(K716,$M$12)*L716)</f>
        <v>1.0417000000000001</v>
      </c>
      <c r="N716" s="104">
        <f t="shared" si="327"/>
        <v>0</v>
      </c>
      <c r="O716" s="253">
        <f>N716 / Y903</f>
        <v>0</v>
      </c>
      <c r="P716" s="140">
        <f t="shared" si="328"/>
        <v>0</v>
      </c>
      <c r="Q716" s="255">
        <f>P716 / Y903*100</f>
        <v>0</v>
      </c>
      <c r="R716" s="106">
        <f t="shared" si="329"/>
        <v>0</v>
      </c>
      <c r="S716" s="255">
        <f t="shared" si="330"/>
        <v>0</v>
      </c>
      <c r="T716">
        <f t="shared" si="331"/>
        <v>1</v>
      </c>
      <c r="U716">
        <v>0</v>
      </c>
      <c r="V716">
        <v>1</v>
      </c>
      <c r="W716" s="105">
        <f t="shared" si="332"/>
        <v>0</v>
      </c>
      <c r="X716" s="105">
        <f t="shared" si="333"/>
        <v>0</v>
      </c>
      <c r="Z716" s="107">
        <f>_xll.BDH(C716,$Z$12,$D$1,$D$1)</f>
        <v>31.08</v>
      </c>
      <c r="AA716" s="107">
        <f t="shared" si="334"/>
        <v>0.21000000000000085</v>
      </c>
      <c r="AB716" s="117">
        <f t="shared" si="335"/>
        <v>0.67567567567567854</v>
      </c>
      <c r="AC716" s="109">
        <v>0</v>
      </c>
      <c r="AD716" s="110">
        <f>IF(D716 = D903,1,_xll.BDP(K716,$AD$12)*L716)</f>
        <v>1.0395000000000001</v>
      </c>
      <c r="AE716" s="259">
        <f>AA716*AC716*T716/AD716 / AF903</f>
        <v>0</v>
      </c>
      <c r="AF716" s="111"/>
      <c r="AG716" s="64"/>
      <c r="AH716" s="56"/>
    </row>
    <row r="717" spans="2:34" x14ac:dyDescent="0.2">
      <c r="B717">
        <v>29011</v>
      </c>
      <c r="C717" t="s">
        <v>1304</v>
      </c>
      <c r="D717" t="str">
        <f>_xll.BDP(C717,$D$12)</f>
        <v>USD</v>
      </c>
      <c r="E717" t="s">
        <v>1305</v>
      </c>
      <c r="F717" s="99">
        <f>_xll.BDP(C717,$F$12)</f>
        <v>29.45</v>
      </c>
      <c r="G717" s="99">
        <f>_xll.BDP(C717,$G$12)</f>
        <v>29.28</v>
      </c>
      <c r="H717" s="100">
        <f t="shared" si="325"/>
        <v>-0.16999999999999815</v>
      </c>
      <c r="I717" s="101">
        <f t="shared" si="326"/>
        <v>-0.57724957555177647</v>
      </c>
      <c r="J717" s="102">
        <v>0</v>
      </c>
      <c r="K717" t="str">
        <f>CONCATENATE(D903,D717, " Curncy")</f>
        <v>EURUSD Curncy</v>
      </c>
      <c r="L717">
        <f>IF(D717 = D903,1,_xll.BDP(K717,$L$12))</f>
        <v>1</v>
      </c>
      <c r="M717" s="247">
        <f>IF(D717 = D903,1,_xll.BDP(K717,$M$12)*L717)</f>
        <v>1.0417000000000001</v>
      </c>
      <c r="N717" s="104">
        <f t="shared" si="327"/>
        <v>0</v>
      </c>
      <c r="O717" s="253">
        <f>N717 / Y903</f>
        <v>0</v>
      </c>
      <c r="P717" s="140">
        <f t="shared" si="328"/>
        <v>0</v>
      </c>
      <c r="Q717" s="255">
        <f>P717 / Y903*100</f>
        <v>0</v>
      </c>
      <c r="R717" s="106">
        <f t="shared" si="329"/>
        <v>0</v>
      </c>
      <c r="S717" s="255">
        <f t="shared" si="330"/>
        <v>0</v>
      </c>
      <c r="T717">
        <f t="shared" si="331"/>
        <v>1</v>
      </c>
      <c r="U717">
        <v>0</v>
      </c>
      <c r="V717">
        <v>1</v>
      </c>
      <c r="W717" s="105">
        <f t="shared" si="332"/>
        <v>0</v>
      </c>
      <c r="X717" s="105">
        <f t="shared" si="333"/>
        <v>0</v>
      </c>
      <c r="Z717" s="107">
        <f>_xll.BDH(C717,$Z$12,$D$1,$D$1)</f>
        <v>29.25</v>
      </c>
      <c r="AA717" s="107">
        <f t="shared" si="334"/>
        <v>0.19999999999999929</v>
      </c>
      <c r="AB717" s="117">
        <f t="shared" si="335"/>
        <v>0.68376068376068133</v>
      </c>
      <c r="AC717" s="109">
        <v>0</v>
      </c>
      <c r="AD717" s="110">
        <f>IF(D717 = D903,1,_xll.BDP(K717,$AD$12)*L717)</f>
        <v>1.0395000000000001</v>
      </c>
      <c r="AE717" s="259">
        <f>AA717*AC717*T717/AD717 / AF903</f>
        <v>0</v>
      </c>
      <c r="AF717" s="111"/>
      <c r="AG717" s="64"/>
      <c r="AH717" s="56"/>
    </row>
    <row r="718" spans="2:34" x14ac:dyDescent="0.2">
      <c r="B718">
        <v>34269</v>
      </c>
      <c r="C718" t="s">
        <v>1783</v>
      </c>
      <c r="D718" t="str">
        <f>_xll.BDP(C718,$D$12)</f>
        <v>USD</v>
      </c>
      <c r="E718" t="s">
        <v>1784</v>
      </c>
      <c r="F718" s="99">
        <f>_xll.BDP(C718,$F$12)</f>
        <v>0.6633</v>
      </c>
      <c r="G718" s="99">
        <f>_xll.BDP(C718,$G$12)</f>
        <v>0.64</v>
      </c>
      <c r="H718" s="100">
        <f t="shared" si="325"/>
        <v>-2.3299999999999987E-2</v>
      </c>
      <c r="I718" s="101">
        <f t="shared" si="326"/>
        <v>-3.5127393336348538</v>
      </c>
      <c r="J718" s="102">
        <v>4007</v>
      </c>
      <c r="K718" t="str">
        <f>CONCATENATE(D903,D718, " Curncy")</f>
        <v>EURUSD Curncy</v>
      </c>
      <c r="L718">
        <f>IF(D718 = D903,1,_xll.BDP(K718,$L$12))</f>
        <v>1</v>
      </c>
      <c r="M718" s="247">
        <f>IF(D718 = D903,1,_xll.BDP(K718,$M$12)*L718)</f>
        <v>1.0417000000000001</v>
      </c>
      <c r="N718" s="104">
        <f t="shared" si="327"/>
        <v>-89.625707977344661</v>
      </c>
      <c r="O718" s="253">
        <f>N718 / Y903</f>
        <v>-2.7590228485061399E-7</v>
      </c>
      <c r="P718" s="140">
        <f t="shared" si="328"/>
        <v>2461.8220216953055</v>
      </c>
      <c r="Q718" s="255">
        <f>P718 / Y903*100</f>
        <v>7.5784318585576417E-4</v>
      </c>
      <c r="R718" s="106">
        <f t="shared" si="329"/>
        <v>0</v>
      </c>
      <c r="S718" s="255">
        <f t="shared" si="330"/>
        <v>7.5784318585576417E-4</v>
      </c>
      <c r="T718">
        <f t="shared" si="331"/>
        <v>1</v>
      </c>
      <c r="U718">
        <v>0</v>
      </c>
      <c r="V718">
        <v>1</v>
      </c>
      <c r="W718" s="105">
        <f t="shared" si="332"/>
        <v>0</v>
      </c>
      <c r="X718" s="105">
        <f t="shared" si="333"/>
        <v>0</v>
      </c>
      <c r="Z718" s="107">
        <f>_xll.BDH(C718,$Z$12,$D$1,$D$1)</f>
        <v>0.63990000000000002</v>
      </c>
      <c r="AA718" s="107">
        <f t="shared" si="334"/>
        <v>2.3399999999999976E-2</v>
      </c>
      <c r="AB718" s="117">
        <f t="shared" si="335"/>
        <v>3.656821378340362</v>
      </c>
      <c r="AC718" s="109">
        <v>4007</v>
      </c>
      <c r="AD718" s="110">
        <f>IF(D718 = D903,1,_xll.BDP(K718,$AD$12)*L718)</f>
        <v>1.0395000000000001</v>
      </c>
      <c r="AE718" s="259">
        <f>AA718*AC718*T718/AD718 / AF903</f>
        <v>2.7360894220542857E-7</v>
      </c>
      <c r="AF718" s="111"/>
      <c r="AG718" s="64"/>
      <c r="AH718" s="56"/>
    </row>
    <row r="719" spans="2:34" ht="12" customHeight="1" x14ac:dyDescent="0.2">
      <c r="B719">
        <v>2413</v>
      </c>
      <c r="C719" t="s">
        <v>819</v>
      </c>
      <c r="D719" t="str">
        <f>_xll.BDP(C719,$D$12)</f>
        <v>USD</v>
      </c>
      <c r="E719" t="s">
        <v>886</v>
      </c>
      <c r="F719" s="99">
        <f>_xll.BDP(C719,$F$12)</f>
        <v>37.15</v>
      </c>
      <c r="G719" s="99">
        <f>_xll.BDP(C719,$G$12)</f>
        <v>36.81</v>
      </c>
      <c r="H719" s="100">
        <f t="shared" si="325"/>
        <v>-0.33999999999999631</v>
      </c>
      <c r="I719" s="101">
        <f t="shared" si="326"/>
        <v>-0.91520861372811935</v>
      </c>
      <c r="J719" s="102">
        <v>0</v>
      </c>
      <c r="K719" t="str">
        <f>CONCATENATE(D903,D719, " Curncy")</f>
        <v>EURUSD Curncy</v>
      </c>
      <c r="L719">
        <f>IF(D719 = D903,1,_xll.BDP(K719,$L$12))</f>
        <v>1</v>
      </c>
      <c r="M719" s="247">
        <f>IF(D719 = D903,1,_xll.BDP(K719,$M$12)*L719)</f>
        <v>1.0417000000000001</v>
      </c>
      <c r="N719" s="104">
        <f t="shared" si="327"/>
        <v>0</v>
      </c>
      <c r="O719" s="253">
        <f>N719 / Y903</f>
        <v>0</v>
      </c>
      <c r="P719" s="140">
        <f t="shared" si="328"/>
        <v>0</v>
      </c>
      <c r="Q719" s="255">
        <f>P719 / Y903*100</f>
        <v>0</v>
      </c>
      <c r="R719" s="106">
        <f t="shared" si="329"/>
        <v>0</v>
      </c>
      <c r="S719" s="255">
        <f t="shared" si="330"/>
        <v>0</v>
      </c>
      <c r="T719">
        <f t="shared" si="331"/>
        <v>1</v>
      </c>
      <c r="U719">
        <v>0</v>
      </c>
      <c r="V719">
        <v>1</v>
      </c>
      <c r="W719" s="105">
        <f t="shared" si="332"/>
        <v>0</v>
      </c>
      <c r="X719" s="105">
        <f t="shared" si="333"/>
        <v>0</v>
      </c>
      <c r="Y719" s="65"/>
      <c r="Z719" s="107">
        <f>_xll.BDH(C719,$Z$12,$D$1,$D$1)</f>
        <v>38.04</v>
      </c>
      <c r="AA719" s="107">
        <f t="shared" si="334"/>
        <v>-0.89000000000000057</v>
      </c>
      <c r="AB719" s="117">
        <f t="shared" si="335"/>
        <v>-2.339642481598319</v>
      </c>
      <c r="AC719" s="109">
        <v>0</v>
      </c>
      <c r="AD719" s="110">
        <f>IF(D719 = D903,1,_xll.BDP(K719,$AD$12)*L719)</f>
        <v>1.0395000000000001</v>
      </c>
      <c r="AE719" s="259">
        <f>AA719*AC719*T719/AD719 / AF903</f>
        <v>0</v>
      </c>
      <c r="AF719" s="68"/>
      <c r="AG719" s="64"/>
      <c r="AH719" s="56"/>
    </row>
    <row r="720" spans="2:34" x14ac:dyDescent="0.2">
      <c r="B720">
        <v>25865</v>
      </c>
      <c r="C720" t="s">
        <v>1351</v>
      </c>
      <c r="D720" t="str">
        <f>_xll.BDP(C720,$D$12)</f>
        <v>USD</v>
      </c>
      <c r="E720" t="s">
        <v>1352</v>
      </c>
      <c r="F720" s="99">
        <f>_xll.BDP(C720,$F$12)</f>
        <v>14.84</v>
      </c>
      <c r="G720" s="99">
        <f>_xll.BDP(C720,$G$12)</f>
        <v>14.675000000000001</v>
      </c>
      <c r="H720" s="100">
        <f t="shared" si="325"/>
        <v>-0.16499999999999915</v>
      </c>
      <c r="I720" s="101">
        <f t="shared" si="326"/>
        <v>-1.1118598382749267</v>
      </c>
      <c r="J720" s="102">
        <v>0</v>
      </c>
      <c r="K720" t="str">
        <f>CONCATENATE(D903,D720, " Curncy")</f>
        <v>EURUSD Curncy</v>
      </c>
      <c r="L720">
        <f>IF(D720 = D903,1,_xll.BDP(K720,$L$12))</f>
        <v>1</v>
      </c>
      <c r="M720" s="247">
        <f>IF(D720 = D903,1,_xll.BDP(K720,$M$12)*L720)</f>
        <v>1.0417000000000001</v>
      </c>
      <c r="N720" s="104">
        <f t="shared" si="327"/>
        <v>0</v>
      </c>
      <c r="O720" s="253">
        <f>N720 / Y903</f>
        <v>0</v>
      </c>
      <c r="P720" s="140">
        <f t="shared" si="328"/>
        <v>0</v>
      </c>
      <c r="Q720" s="255">
        <f>P720 / Y903*100</f>
        <v>0</v>
      </c>
      <c r="R720" s="106">
        <f t="shared" si="329"/>
        <v>0</v>
      </c>
      <c r="S720" s="255">
        <f t="shared" si="330"/>
        <v>0</v>
      </c>
      <c r="T720">
        <f t="shared" si="331"/>
        <v>1</v>
      </c>
      <c r="U720">
        <v>0</v>
      </c>
      <c r="V720">
        <v>1</v>
      </c>
      <c r="W720" s="105">
        <f t="shared" si="332"/>
        <v>0</v>
      </c>
      <c r="X720" s="105">
        <f t="shared" si="333"/>
        <v>0</v>
      </c>
      <c r="Y720" s="141"/>
      <c r="Z720" s="107">
        <f>_xll.BDH(C720,$Z$12,$D$1,$D$1)</f>
        <v>14.74</v>
      </c>
      <c r="AA720" s="107">
        <f t="shared" si="334"/>
        <v>9.9999999999999645E-2</v>
      </c>
      <c r="AB720" s="117">
        <f t="shared" si="335"/>
        <v>0.6784260515603775</v>
      </c>
      <c r="AC720" s="109">
        <v>0</v>
      </c>
      <c r="AD720" s="110">
        <f>IF(D720 = D903,1,_xll.BDP(K720,$AD$12)*L720)</f>
        <v>1.0395000000000001</v>
      </c>
      <c r="AE720" s="259">
        <f>AA720*AC720*T720/AD720 / AF903</f>
        <v>0</v>
      </c>
      <c r="AF720" s="142"/>
      <c r="AG720" s="64"/>
      <c r="AH720" s="56"/>
    </row>
    <row r="721" spans="2:34" x14ac:dyDescent="0.2">
      <c r="B721">
        <v>11272</v>
      </c>
      <c r="C721" t="s">
        <v>820</v>
      </c>
      <c r="D721" t="str">
        <f>_xll.BDP(C721,$D$12)</f>
        <v>USD</v>
      </c>
      <c r="E721" t="s">
        <v>887</v>
      </c>
      <c r="F721" s="99">
        <f>_xll.BDP(C721,$F$12)</f>
        <v>88.14</v>
      </c>
      <c r="G721" s="99">
        <f>_xll.BDP(C721,$G$12)</f>
        <v>87.41</v>
      </c>
      <c r="H721" s="100">
        <f t="shared" si="325"/>
        <v>-0.73000000000000398</v>
      </c>
      <c r="I721" s="101">
        <f t="shared" si="326"/>
        <v>-0.82822781937826639</v>
      </c>
      <c r="J721" s="102">
        <v>0</v>
      </c>
      <c r="K721" t="str">
        <f>CONCATENATE(D903,D721, " Curncy")</f>
        <v>EURUSD Curncy</v>
      </c>
      <c r="L721">
        <f>IF(D721 = D903,1,_xll.BDP(K721,$L$12))</f>
        <v>1</v>
      </c>
      <c r="M721" s="247">
        <f>IF(D721 = D903,1,_xll.BDP(K721,$M$12)*L721)</f>
        <v>1.0417000000000001</v>
      </c>
      <c r="N721" s="104">
        <f t="shared" si="327"/>
        <v>0</v>
      </c>
      <c r="O721" s="253">
        <f>N721 / Y903</f>
        <v>0</v>
      </c>
      <c r="P721" s="140">
        <f t="shared" si="328"/>
        <v>0</v>
      </c>
      <c r="Q721" s="255">
        <f>P721 / Y903*100</f>
        <v>0</v>
      </c>
      <c r="R721" s="106">
        <f t="shared" si="329"/>
        <v>0</v>
      </c>
      <c r="S721" s="255">
        <f t="shared" si="330"/>
        <v>0</v>
      </c>
      <c r="T721">
        <f t="shared" si="331"/>
        <v>1</v>
      </c>
      <c r="U721">
        <v>0</v>
      </c>
      <c r="V721">
        <v>1</v>
      </c>
      <c r="W721" s="105">
        <f t="shared" si="332"/>
        <v>0</v>
      </c>
      <c r="X721" s="105">
        <f t="shared" si="333"/>
        <v>0</v>
      </c>
      <c r="Y721" s="65"/>
      <c r="Z721" s="107">
        <f>_xll.BDH(C721,$Z$12,$D$1,$D$1)</f>
        <v>87.87</v>
      </c>
      <c r="AA721" s="107">
        <f t="shared" si="334"/>
        <v>0.26999999999999602</v>
      </c>
      <c r="AB721" s="117">
        <f t="shared" si="335"/>
        <v>0.30727210652099241</v>
      </c>
      <c r="AC721" s="109">
        <v>0</v>
      </c>
      <c r="AD721" s="110">
        <f>IF(D721 = D903,1,_xll.BDP(K721,$AD$12)*L721)</f>
        <v>1.0395000000000001</v>
      </c>
      <c r="AE721" s="259">
        <f>AA721*AC721*T721/AD721 / AF903</f>
        <v>0</v>
      </c>
      <c r="AF721" s="68"/>
      <c r="AG721" s="64"/>
      <c r="AH721" s="56"/>
    </row>
    <row r="722" spans="2:34" x14ac:dyDescent="0.2">
      <c r="B722">
        <v>18949</v>
      </c>
      <c r="C722" t="s">
        <v>821</v>
      </c>
      <c r="D722" t="str">
        <f>_xll.BDP(C722,$D$12)</f>
        <v>USD</v>
      </c>
      <c r="E722" t="s">
        <v>888</v>
      </c>
      <c r="F722" s="99">
        <f>_xll.BDP(C722,$F$12)</f>
        <v>40.46</v>
      </c>
      <c r="G722" s="99">
        <f>_xll.BDP(C722,$G$12)</f>
        <v>40.234999999999999</v>
      </c>
      <c r="H722" s="100">
        <f t="shared" si="325"/>
        <v>-0.22500000000000142</v>
      </c>
      <c r="I722" s="101">
        <f t="shared" si="326"/>
        <v>-0.55610479485912367</v>
      </c>
      <c r="J722" s="102">
        <v>0</v>
      </c>
      <c r="K722" t="str">
        <f>CONCATENATE(D903,D722, " Curncy")</f>
        <v>EURUSD Curncy</v>
      </c>
      <c r="L722">
        <f>IF(D722 = D903,1,_xll.BDP(K722,$L$12))</f>
        <v>1</v>
      </c>
      <c r="M722" s="247">
        <f>IF(D722 = D903,1,_xll.BDP(K722,$M$12)*L722)</f>
        <v>1.0417000000000001</v>
      </c>
      <c r="N722" s="104">
        <f t="shared" si="327"/>
        <v>0</v>
      </c>
      <c r="O722" s="253">
        <f>N722 / Y903</f>
        <v>0</v>
      </c>
      <c r="P722" s="140">
        <f t="shared" si="328"/>
        <v>0</v>
      </c>
      <c r="Q722" s="255">
        <f>P722 / Y903*100</f>
        <v>0</v>
      </c>
      <c r="R722" s="106">
        <f t="shared" si="329"/>
        <v>0</v>
      </c>
      <c r="S722" s="255">
        <f t="shared" si="330"/>
        <v>0</v>
      </c>
      <c r="T722">
        <f t="shared" si="331"/>
        <v>1</v>
      </c>
      <c r="U722">
        <v>0</v>
      </c>
      <c r="V722">
        <v>1</v>
      </c>
      <c r="W722" s="105">
        <f t="shared" si="332"/>
        <v>0</v>
      </c>
      <c r="X722" s="105">
        <f t="shared" si="333"/>
        <v>0</v>
      </c>
      <c r="Y722" s="65"/>
      <c r="Z722" s="107">
        <f>_xll.BDH(C722,$Z$12,$D$1,$D$1)</f>
        <v>40.11</v>
      </c>
      <c r="AA722" s="107">
        <f t="shared" si="334"/>
        <v>0.35000000000000142</v>
      </c>
      <c r="AB722" s="117">
        <f t="shared" si="335"/>
        <v>0.87260034904014327</v>
      </c>
      <c r="AC722" s="109">
        <v>0</v>
      </c>
      <c r="AD722" s="110">
        <f>IF(D722 = D903,1,_xll.BDP(K722,$AD$12)*L722)</f>
        <v>1.0395000000000001</v>
      </c>
      <c r="AE722" s="259">
        <f>AA722*AC722*T722/AD722 / AF903</f>
        <v>0</v>
      </c>
      <c r="AF722" s="68"/>
      <c r="AG722" s="64"/>
      <c r="AH722" s="56"/>
    </row>
    <row r="723" spans="2:34" x14ac:dyDescent="0.2">
      <c r="B723">
        <v>26423</v>
      </c>
      <c r="C723" t="s">
        <v>49</v>
      </c>
      <c r="D723" t="str">
        <f>_xll.BDP(C723,$D$12)</f>
        <v>USD</v>
      </c>
      <c r="E723" t="s">
        <v>257</v>
      </c>
      <c r="F723" s="99">
        <f>_xll.BDP(C723,$F$12)</f>
        <v>15.85</v>
      </c>
      <c r="G723" s="99">
        <f>_xll.BDP(C723,$G$12)</f>
        <v>15.715</v>
      </c>
      <c r="H723" s="100">
        <f t="shared" si="325"/>
        <v>-0.13499999999999979</v>
      </c>
      <c r="I723" s="101">
        <f t="shared" si="326"/>
        <v>-0.85173501577286925</v>
      </c>
      <c r="J723" s="102">
        <v>0</v>
      </c>
      <c r="K723" t="str">
        <f>CONCATENATE(D903,D723, " Curncy")</f>
        <v>EURUSD Curncy</v>
      </c>
      <c r="L723">
        <f>IF(D723 = D903,1,_xll.BDP(K723,$L$12))</f>
        <v>1</v>
      </c>
      <c r="M723" s="247">
        <f>IF(D723 = D903,1,_xll.BDP(K723,$M$12)*L723)</f>
        <v>1.0417000000000001</v>
      </c>
      <c r="N723" s="104">
        <f t="shared" si="327"/>
        <v>0</v>
      </c>
      <c r="O723" s="253">
        <f>N723 / Y903</f>
        <v>0</v>
      </c>
      <c r="P723" s="140">
        <f t="shared" si="328"/>
        <v>0</v>
      </c>
      <c r="Q723" s="255">
        <f>P723 / Y903*100</f>
        <v>0</v>
      </c>
      <c r="R723" s="106">
        <f t="shared" si="329"/>
        <v>0</v>
      </c>
      <c r="S723" s="255">
        <f t="shared" si="330"/>
        <v>0</v>
      </c>
      <c r="T723">
        <f t="shared" si="331"/>
        <v>1</v>
      </c>
      <c r="U723">
        <v>0</v>
      </c>
      <c r="V723">
        <v>1</v>
      </c>
      <c r="W723" s="105">
        <f t="shared" si="332"/>
        <v>0</v>
      </c>
      <c r="X723" s="105">
        <f t="shared" si="333"/>
        <v>0</v>
      </c>
      <c r="Y723" s="65"/>
      <c r="Z723" s="107">
        <f>_xll.BDH(C723,$Z$12,$D$1,$D$1)</f>
        <v>15.86</v>
      </c>
      <c r="AA723" s="107">
        <f t="shared" si="334"/>
        <v>-9.9999999999997868E-3</v>
      </c>
      <c r="AB723" s="117">
        <f t="shared" si="335"/>
        <v>-6.3051702395963347E-2</v>
      </c>
      <c r="AC723" s="109">
        <v>0</v>
      </c>
      <c r="AD723" s="110">
        <f>IF(D723 = D903,1,_xll.BDP(K723,$AD$12)*L723)</f>
        <v>1.0395000000000001</v>
      </c>
      <c r="AE723" s="259">
        <f>AA723*AC723*T723/AD723 / AF903</f>
        <v>0</v>
      </c>
      <c r="AF723" s="68"/>
      <c r="AG723" s="64"/>
      <c r="AH723" s="56"/>
    </row>
    <row r="724" spans="2:34" x14ac:dyDescent="0.2">
      <c r="B724">
        <v>1635</v>
      </c>
      <c r="C724" t="s">
        <v>822</v>
      </c>
      <c r="D724" t="str">
        <f>_xll.BDP(C724,$D$12)</f>
        <v>USD</v>
      </c>
      <c r="E724" t="s">
        <v>889</v>
      </c>
      <c r="F724" s="99">
        <f>_xll.BDP(C724,$F$12)</f>
        <v>388.86</v>
      </c>
      <c r="G724" s="99">
        <f>_xll.BDP(C724,$G$12)</f>
        <v>385.57</v>
      </c>
      <c r="H724" s="100">
        <f t="shared" si="325"/>
        <v>-3.2900000000000205</v>
      </c>
      <c r="I724" s="101">
        <f t="shared" si="326"/>
        <v>-0.84606285038317663</v>
      </c>
      <c r="J724" s="102">
        <v>0</v>
      </c>
      <c r="K724" t="str">
        <f>CONCATENATE(D903,D724, " Curncy")</f>
        <v>EURUSD Curncy</v>
      </c>
      <c r="L724">
        <f>IF(D724 = D903,1,_xll.BDP(K724,$L$12))</f>
        <v>1</v>
      </c>
      <c r="M724" s="247">
        <f>IF(D724 = D903,1,_xll.BDP(K724,$M$12)*L724)</f>
        <v>1.0417000000000001</v>
      </c>
      <c r="N724" s="104">
        <f t="shared" si="327"/>
        <v>0</v>
      </c>
      <c r="O724" s="253">
        <f>N724 / Y903</f>
        <v>0</v>
      </c>
      <c r="P724" s="140">
        <f t="shared" si="328"/>
        <v>0</v>
      </c>
      <c r="Q724" s="255">
        <f>P724 / Y903*100</f>
        <v>0</v>
      </c>
      <c r="R724" s="106">
        <f t="shared" si="329"/>
        <v>0</v>
      </c>
      <c r="S724" s="255">
        <f t="shared" si="330"/>
        <v>0</v>
      </c>
      <c r="T724">
        <f t="shared" si="331"/>
        <v>1</v>
      </c>
      <c r="U724">
        <v>0</v>
      </c>
      <c r="V724">
        <v>1</v>
      </c>
      <c r="W724" s="105">
        <f t="shared" si="332"/>
        <v>0</v>
      </c>
      <c r="X724" s="105">
        <f t="shared" si="333"/>
        <v>0</v>
      </c>
      <c r="Y724" s="65"/>
      <c r="Z724" s="107">
        <f>_xll.BDH(C724,$Z$12,$D$1,$D$1)</f>
        <v>386.25</v>
      </c>
      <c r="AA724" s="107">
        <f t="shared" si="334"/>
        <v>2.6100000000000136</v>
      </c>
      <c r="AB724" s="117">
        <f t="shared" si="335"/>
        <v>0.67572815533980934</v>
      </c>
      <c r="AC724" s="109">
        <v>0</v>
      </c>
      <c r="AD724" s="110">
        <f>IF(D724 = D903,1,_xll.BDP(K724,$AD$12)*L724)</f>
        <v>1.0395000000000001</v>
      </c>
      <c r="AE724" s="259">
        <f>AA724*AC724*T724/AD724 / AF903</f>
        <v>0</v>
      </c>
      <c r="AF724" s="68"/>
      <c r="AG724" s="64"/>
      <c r="AH724" s="56"/>
    </row>
    <row r="725" spans="2:34" x14ac:dyDescent="0.2">
      <c r="B725">
        <v>19644</v>
      </c>
      <c r="C725" t="s">
        <v>48</v>
      </c>
      <c r="D725" t="str">
        <f>_xll.BDP(C725,$D$12)</f>
        <v>USD</v>
      </c>
      <c r="E725" t="s">
        <v>256</v>
      </c>
      <c r="F725" s="99">
        <f>_xll.BDP(C725,$F$12)</f>
        <v>7.75</v>
      </c>
      <c r="G725" s="99">
        <f>_xll.BDP(C725,$G$12)</f>
        <v>7.7</v>
      </c>
      <c r="H725" s="100">
        <f t="shared" si="325"/>
        <v>-4.9999999999999822E-2</v>
      </c>
      <c r="I725" s="101">
        <f t="shared" si="326"/>
        <v>-0.64516129032257841</v>
      </c>
      <c r="J725" s="102">
        <v>0</v>
      </c>
      <c r="K725" t="str">
        <f>CONCATENATE(D903,D725, " Curncy")</f>
        <v>EURUSD Curncy</v>
      </c>
      <c r="L725">
        <f>IF(D725 = D903,1,_xll.BDP(K725,$L$12))</f>
        <v>1</v>
      </c>
      <c r="M725" s="247">
        <f>IF(D725 = D903,1,_xll.BDP(K725,$M$12)*L725)</f>
        <v>1.0417000000000001</v>
      </c>
      <c r="N725" s="104">
        <f t="shared" si="327"/>
        <v>0</v>
      </c>
      <c r="O725" s="253">
        <f>N725 / Y903</f>
        <v>0</v>
      </c>
      <c r="P725" s="140">
        <f t="shared" si="328"/>
        <v>0</v>
      </c>
      <c r="Q725" s="255">
        <f>P725 / Y903*100</f>
        <v>0</v>
      </c>
      <c r="R725" s="106">
        <f t="shared" si="329"/>
        <v>0</v>
      </c>
      <c r="S725" s="255">
        <f t="shared" si="330"/>
        <v>0</v>
      </c>
      <c r="T725">
        <f t="shared" si="331"/>
        <v>1</v>
      </c>
      <c r="U725">
        <v>0</v>
      </c>
      <c r="V725">
        <v>1</v>
      </c>
      <c r="W725" s="105">
        <f t="shared" si="332"/>
        <v>0</v>
      </c>
      <c r="X725" s="105">
        <f t="shared" si="333"/>
        <v>0</v>
      </c>
      <c r="Y725" s="65"/>
      <c r="Z725" s="107">
        <f>_xll.BDH(C725,$Z$12,$D$1,$D$1)</f>
        <v>7.54</v>
      </c>
      <c r="AA725" s="107">
        <f t="shared" si="334"/>
        <v>0.20999999999999996</v>
      </c>
      <c r="AB725" s="117">
        <f t="shared" si="335"/>
        <v>2.785145888594164</v>
      </c>
      <c r="AC725" s="109">
        <v>0</v>
      </c>
      <c r="AD725" s="110">
        <f>IF(D725 = D903,1,_xll.BDP(K725,$AD$12)*L725)</f>
        <v>1.0395000000000001</v>
      </c>
      <c r="AE725" s="259">
        <f>AA725*AC725*T725/AD725 / AF903</f>
        <v>0</v>
      </c>
      <c r="AF725" s="68"/>
      <c r="AG725" s="64"/>
      <c r="AH725" s="56"/>
    </row>
    <row r="726" spans="2:34" x14ac:dyDescent="0.2">
      <c r="B726">
        <v>28172</v>
      </c>
      <c r="C726" t="s">
        <v>1191</v>
      </c>
      <c r="D726" t="str">
        <f>_xll.BDP(C726,$D$12)</f>
        <v>USD</v>
      </c>
      <c r="E726" t="s">
        <v>1192</v>
      </c>
      <c r="F726" s="99">
        <f>_xll.BDP(C726,$F$12)</f>
        <v>1.78</v>
      </c>
      <c r="G726" s="99">
        <f>_xll.BDP(C726,$G$12)</f>
        <v>1.74</v>
      </c>
      <c r="H726" s="100">
        <f t="shared" si="325"/>
        <v>-4.0000000000000036E-2</v>
      </c>
      <c r="I726" s="101">
        <f t="shared" si="326"/>
        <v>-2.247191011235957</v>
      </c>
      <c r="J726" s="102">
        <v>0</v>
      </c>
      <c r="K726" t="str">
        <f>CONCATENATE(D903,D726, " Curncy")</f>
        <v>EURUSD Curncy</v>
      </c>
      <c r="L726">
        <f>IF(D726 = D903,1,_xll.BDP(K726,$L$12))</f>
        <v>1</v>
      </c>
      <c r="M726" s="247">
        <f>IF(D726 = D903,1,_xll.BDP(K726,$M$12)*L726)</f>
        <v>1.0417000000000001</v>
      </c>
      <c r="N726" s="104">
        <f t="shared" si="327"/>
        <v>0</v>
      </c>
      <c r="O726" s="253">
        <f>N726 / Y903</f>
        <v>0</v>
      </c>
      <c r="P726" s="140">
        <f t="shared" si="328"/>
        <v>0</v>
      </c>
      <c r="Q726" s="255">
        <f>P726 / Y903*100</f>
        <v>0</v>
      </c>
      <c r="R726" s="106">
        <f t="shared" si="329"/>
        <v>0</v>
      </c>
      <c r="S726" s="255">
        <f t="shared" si="330"/>
        <v>0</v>
      </c>
      <c r="T726">
        <f t="shared" si="331"/>
        <v>1</v>
      </c>
      <c r="U726">
        <v>0</v>
      </c>
      <c r="V726">
        <v>1</v>
      </c>
      <c r="W726" s="105">
        <f t="shared" si="332"/>
        <v>0</v>
      </c>
      <c r="X726" s="105">
        <f t="shared" si="333"/>
        <v>0</v>
      </c>
      <c r="Y726" s="141"/>
      <c r="Z726" s="107">
        <f>_xll.BDH(C726,$Z$12,$D$1,$D$1)</f>
        <v>1.67</v>
      </c>
      <c r="AA726" s="107">
        <f t="shared" si="334"/>
        <v>0.1100000000000001</v>
      </c>
      <c r="AB726" s="117">
        <f t="shared" si="335"/>
        <v>6.5868263473053954</v>
      </c>
      <c r="AC726" s="109">
        <v>0</v>
      </c>
      <c r="AD726" s="110">
        <f>IF(D726 = D903,1,_xll.BDP(K726,$AD$12)*L726)</f>
        <v>1.0395000000000001</v>
      </c>
      <c r="AE726" s="259">
        <f>AA726*AC726*T726/AD726 / AF903</f>
        <v>0</v>
      </c>
      <c r="AF726" s="142"/>
      <c r="AG726" s="64"/>
      <c r="AH726" s="56"/>
    </row>
    <row r="727" spans="2:34" x14ac:dyDescent="0.2">
      <c r="B727">
        <v>2560</v>
      </c>
      <c r="C727" t="s">
        <v>823</v>
      </c>
      <c r="D727" t="str">
        <f>_xll.BDP(C727,$D$12)</f>
        <v>USD</v>
      </c>
      <c r="E727" t="s">
        <v>890</v>
      </c>
      <c r="F727" s="99">
        <f>_xll.BDP(C727,$F$12)</f>
        <v>36.36</v>
      </c>
      <c r="G727" s="99">
        <f>_xll.BDP(C727,$G$12)</f>
        <v>35.58</v>
      </c>
      <c r="H727" s="100">
        <f t="shared" si="325"/>
        <v>-0.78000000000000114</v>
      </c>
      <c r="I727" s="101">
        <f t="shared" si="326"/>
        <v>-2.1452145214521483</v>
      </c>
      <c r="J727" s="102">
        <v>0</v>
      </c>
      <c r="K727" t="str">
        <f>CONCATENATE(D903,D727, " Curncy")</f>
        <v>EURUSD Curncy</v>
      </c>
      <c r="L727">
        <f>IF(D727 = D903,1,_xll.BDP(K727,$L$12))</f>
        <v>1</v>
      </c>
      <c r="M727" s="247">
        <f>IF(D727 = D903,1,_xll.BDP(K727,$M$12)*L727)</f>
        <v>1.0417000000000001</v>
      </c>
      <c r="N727" s="104">
        <f t="shared" si="327"/>
        <v>0</v>
      </c>
      <c r="O727" s="253">
        <f>N727 / Y903</f>
        <v>0</v>
      </c>
      <c r="P727" s="140">
        <f t="shared" si="328"/>
        <v>0</v>
      </c>
      <c r="Q727" s="255">
        <f>P727 / Y903*100</f>
        <v>0</v>
      </c>
      <c r="R727" s="106">
        <f t="shared" si="329"/>
        <v>0</v>
      </c>
      <c r="S727" s="255">
        <f t="shared" si="330"/>
        <v>0</v>
      </c>
      <c r="T727">
        <f t="shared" si="331"/>
        <v>1</v>
      </c>
      <c r="U727">
        <v>0</v>
      </c>
      <c r="V727">
        <v>1</v>
      </c>
      <c r="W727" s="105">
        <f t="shared" si="332"/>
        <v>0</v>
      </c>
      <c r="X727" s="105">
        <f t="shared" si="333"/>
        <v>0</v>
      </c>
      <c r="Y727" s="65"/>
      <c r="Z727" s="107">
        <f>_xll.BDH(C727,$Z$12,$D$1,$D$1)</f>
        <v>36.56</v>
      </c>
      <c r="AA727" s="107">
        <f t="shared" si="334"/>
        <v>-0.20000000000000284</v>
      </c>
      <c r="AB727" s="117">
        <f t="shared" si="335"/>
        <v>-0.54704595185996396</v>
      </c>
      <c r="AC727" s="109">
        <v>0</v>
      </c>
      <c r="AD727" s="110">
        <f>IF(D727 = D903,1,_xll.BDP(K727,$AD$12)*L727)</f>
        <v>1.0395000000000001</v>
      </c>
      <c r="AE727" s="259">
        <f>AA727*AC727*T727/AD727 / AF903</f>
        <v>0</v>
      </c>
      <c r="AF727" s="68"/>
      <c r="AG727" s="64"/>
      <c r="AH727" s="56"/>
    </row>
    <row r="728" spans="2:34" x14ac:dyDescent="0.2">
      <c r="B728">
        <v>29127</v>
      </c>
      <c r="C728" t="s">
        <v>1314</v>
      </c>
      <c r="D728" t="str">
        <f>_xll.BDP(C728,$D$12)</f>
        <v>USD</v>
      </c>
      <c r="E728" t="s">
        <v>1315</v>
      </c>
      <c r="F728" s="99">
        <f>_xll.BDP(C728,$F$12)</f>
        <v>14.04</v>
      </c>
      <c r="G728" s="99">
        <f>_xll.BDP(C728,$G$12)</f>
        <v>13.89</v>
      </c>
      <c r="H728" s="100">
        <f t="shared" si="325"/>
        <v>-0.14999999999999858</v>
      </c>
      <c r="I728" s="101">
        <f t="shared" si="326"/>
        <v>-1.0683760683760584</v>
      </c>
      <c r="J728" s="102">
        <v>0</v>
      </c>
      <c r="K728" t="str">
        <f>CONCATENATE(D903,D728, " Curncy")</f>
        <v>EURUSD Curncy</v>
      </c>
      <c r="L728">
        <f>IF(D728 = D903,1,_xll.BDP(K728,$L$12))</f>
        <v>1</v>
      </c>
      <c r="M728" s="247">
        <f>IF(D728 = D903,1,_xll.BDP(K728,$M$12)*L728)</f>
        <v>1.0417000000000001</v>
      </c>
      <c r="N728" s="104">
        <f t="shared" si="327"/>
        <v>0</v>
      </c>
      <c r="O728" s="253">
        <f>N728 / Y903</f>
        <v>0</v>
      </c>
      <c r="P728" s="140">
        <f t="shared" si="328"/>
        <v>0</v>
      </c>
      <c r="Q728" s="255">
        <f>P728 / Y903*100</f>
        <v>0</v>
      </c>
      <c r="R728" s="106">
        <f t="shared" si="329"/>
        <v>0</v>
      </c>
      <c r="S728" s="255">
        <f t="shared" si="330"/>
        <v>0</v>
      </c>
      <c r="T728">
        <f t="shared" si="331"/>
        <v>1</v>
      </c>
      <c r="U728">
        <v>0</v>
      </c>
      <c r="V728">
        <v>1</v>
      </c>
      <c r="W728" s="105">
        <f t="shared" si="332"/>
        <v>0</v>
      </c>
      <c r="X728" s="105">
        <f t="shared" si="333"/>
        <v>0</v>
      </c>
      <c r="Y728" s="141"/>
      <c r="Z728" s="107">
        <f>_xll.BDH(C728,$Z$12,$D$1,$D$1)</f>
        <v>13.95</v>
      </c>
      <c r="AA728" s="107">
        <f t="shared" si="334"/>
        <v>8.9999999999999858E-2</v>
      </c>
      <c r="AB728" s="117">
        <f t="shared" si="335"/>
        <v>0.64516129032257974</v>
      </c>
      <c r="AC728" s="109">
        <v>0</v>
      </c>
      <c r="AD728" s="110">
        <f>IF(D728 = D903,1,_xll.BDP(K728,$AD$12)*L728)</f>
        <v>1.0395000000000001</v>
      </c>
      <c r="AE728" s="259">
        <f>AA728*AC728*T728/AD728 / AF903</f>
        <v>0</v>
      </c>
      <c r="AF728" s="142"/>
      <c r="AG728" s="64"/>
      <c r="AH728" s="56"/>
    </row>
    <row r="729" spans="2:34" x14ac:dyDescent="0.2">
      <c r="B729">
        <v>25882</v>
      </c>
      <c r="C729" t="s">
        <v>1376</v>
      </c>
      <c r="D729" t="str">
        <f>_xll.BDP(C729,$D$12)</f>
        <v>USD</v>
      </c>
      <c r="E729" t="s">
        <v>1377</v>
      </c>
      <c r="F729" s="99">
        <f>_xll.BDP(C729,$F$12)</f>
        <v>15.83</v>
      </c>
      <c r="G729" s="99">
        <f>_xll.BDP(C729,$G$12)</f>
        <v>15.71</v>
      </c>
      <c r="H729" s="100">
        <f t="shared" si="325"/>
        <v>-0.11999999999999922</v>
      </c>
      <c r="I729" s="101">
        <f t="shared" si="326"/>
        <v>-0.75805432722677968</v>
      </c>
      <c r="J729" s="102">
        <v>0</v>
      </c>
      <c r="K729" t="str">
        <f>CONCATENATE(D903,D729, " Curncy")</f>
        <v>EURUSD Curncy</v>
      </c>
      <c r="L729">
        <f>IF(D729 = D903,1,_xll.BDP(K729,$L$12))</f>
        <v>1</v>
      </c>
      <c r="M729" s="247">
        <f>IF(D729 = D903,1,_xll.BDP(K729,$M$12)*L729)</f>
        <v>1.0417000000000001</v>
      </c>
      <c r="N729" s="104">
        <f t="shared" si="327"/>
        <v>0</v>
      </c>
      <c r="O729" s="253">
        <f>N729 / Y903</f>
        <v>0</v>
      </c>
      <c r="P729" s="140">
        <f t="shared" si="328"/>
        <v>0</v>
      </c>
      <c r="Q729" s="255">
        <f>P729 / Y903*100</f>
        <v>0</v>
      </c>
      <c r="R729" s="106">
        <f t="shared" si="329"/>
        <v>0</v>
      </c>
      <c r="S729" s="255">
        <f t="shared" si="330"/>
        <v>0</v>
      </c>
      <c r="T729">
        <f t="shared" si="331"/>
        <v>1</v>
      </c>
      <c r="U729">
        <v>0</v>
      </c>
      <c r="V729">
        <v>1</v>
      </c>
      <c r="W729" s="105">
        <f t="shared" si="332"/>
        <v>0</v>
      </c>
      <c r="X729" s="105">
        <f t="shared" si="333"/>
        <v>0</v>
      </c>
      <c r="Y729" s="141"/>
      <c r="Z729" s="107">
        <f>_xll.BDH(C729,$Z$12,$D$1,$D$1)</f>
        <v>15.8</v>
      </c>
      <c r="AA729" s="107">
        <f t="shared" si="334"/>
        <v>2.9999999999999361E-2</v>
      </c>
      <c r="AB729" s="117">
        <f t="shared" si="335"/>
        <v>0.18987341772151492</v>
      </c>
      <c r="AC729" s="109">
        <v>0</v>
      </c>
      <c r="AD729" s="110">
        <f>IF(D729 = D903,1,_xll.BDP(K729,$AD$12)*L729)</f>
        <v>1.0395000000000001</v>
      </c>
      <c r="AE729" s="259">
        <f>AA729*AC729*T729/AD729 / AF903</f>
        <v>0</v>
      </c>
      <c r="AF729" s="142"/>
      <c r="AG729" s="64"/>
      <c r="AH729" s="56"/>
    </row>
    <row r="730" spans="2:34" x14ac:dyDescent="0.2">
      <c r="B730">
        <v>20554</v>
      </c>
      <c r="C730" t="s">
        <v>1193</v>
      </c>
      <c r="D730" t="str">
        <f>_xll.BDP(C730,$D$12)</f>
        <v>USD</v>
      </c>
      <c r="E730" t="s">
        <v>1194</v>
      </c>
      <c r="F730" s="99">
        <f>_xll.BDP(C730,$F$12)</f>
        <v>326.38</v>
      </c>
      <c r="G730" s="99">
        <f>_xll.BDP(C730,$G$12)</f>
        <v>327</v>
      </c>
      <c r="H730" s="100">
        <f t="shared" si="325"/>
        <v>0.62000000000000455</v>
      </c>
      <c r="I730" s="101">
        <f t="shared" si="326"/>
        <v>0.18996262025859567</v>
      </c>
      <c r="J730" s="102">
        <v>0</v>
      </c>
      <c r="K730" t="str">
        <f>CONCATENATE(D903,D730, " Curncy")</f>
        <v>EURUSD Curncy</v>
      </c>
      <c r="L730">
        <f>IF(D730 = D903,1,_xll.BDP(K730,$L$12))</f>
        <v>1</v>
      </c>
      <c r="M730" s="247">
        <f>IF(D730 = D903,1,_xll.BDP(K730,$M$12)*L730)</f>
        <v>1.0417000000000001</v>
      </c>
      <c r="N730" s="104">
        <f t="shared" si="327"/>
        <v>0</v>
      </c>
      <c r="O730" s="253">
        <f>N730 / Y903</f>
        <v>0</v>
      </c>
      <c r="P730" s="140">
        <f t="shared" si="328"/>
        <v>0</v>
      </c>
      <c r="Q730" s="255">
        <f>P730 / Y903*100</f>
        <v>0</v>
      </c>
      <c r="R730" s="106">
        <f t="shared" si="329"/>
        <v>0</v>
      </c>
      <c r="S730" s="255">
        <f t="shared" si="330"/>
        <v>0</v>
      </c>
      <c r="T730">
        <f t="shared" si="331"/>
        <v>1</v>
      </c>
      <c r="U730">
        <v>0</v>
      </c>
      <c r="V730">
        <v>1</v>
      </c>
      <c r="W730" s="105">
        <f t="shared" si="332"/>
        <v>0</v>
      </c>
      <c r="X730" s="105">
        <f t="shared" si="333"/>
        <v>0</v>
      </c>
      <c r="Y730" s="141"/>
      <c r="Z730" s="107">
        <f>_xll.BDH(C730,$Z$12,$D$1,$D$1)</f>
        <v>321.51</v>
      </c>
      <c r="AA730" s="107">
        <f t="shared" si="334"/>
        <v>4.8700000000000045</v>
      </c>
      <c r="AB730" s="117">
        <f t="shared" si="335"/>
        <v>1.5147273801748016</v>
      </c>
      <c r="AC730" s="109">
        <v>0</v>
      </c>
      <c r="AD730" s="110">
        <f>IF(D730 = D903,1,_xll.BDP(K730,$AD$12)*L730)</f>
        <v>1.0395000000000001</v>
      </c>
      <c r="AE730" s="259">
        <f>AA730*AC730*T730/AD730 / AF903</f>
        <v>0</v>
      </c>
      <c r="AF730" s="142"/>
      <c r="AG730" s="64"/>
      <c r="AH730" s="56"/>
    </row>
    <row r="731" spans="2:34" x14ac:dyDescent="0.2">
      <c r="B731">
        <v>19398</v>
      </c>
      <c r="C731" t="s">
        <v>825</v>
      </c>
      <c r="D731" t="str">
        <f>_xll.BDP(C731,$D$12)</f>
        <v>USD</v>
      </c>
      <c r="E731" t="s">
        <v>892</v>
      </c>
      <c r="F731" s="99">
        <f>_xll.BDP(C731,$F$12)</f>
        <v>218.99</v>
      </c>
      <c r="G731" s="99">
        <f>_xll.BDP(C731,$G$12)</f>
        <v>218.11</v>
      </c>
      <c r="H731" s="100">
        <f t="shared" si="325"/>
        <v>-0.87999999999999545</v>
      </c>
      <c r="I731" s="101">
        <f t="shared" si="326"/>
        <v>-0.40184483309739966</v>
      </c>
      <c r="J731" s="102">
        <v>-15401</v>
      </c>
      <c r="K731" t="str">
        <f>CONCATENATE(D903,D731, " Curncy")</f>
        <v>EURUSD Curncy</v>
      </c>
      <c r="L731">
        <f>IF(D731 = D903,1,_xll.BDP(K731,$L$12))</f>
        <v>1</v>
      </c>
      <c r="M731" s="247">
        <f>IF(D731 = D903,1,_xll.BDP(K731,$M$12)*L731)</f>
        <v>1.0417000000000001</v>
      </c>
      <c r="N731" s="104">
        <f t="shared" si="327"/>
        <v>13010.348468848928</v>
      </c>
      <c r="O731" s="253">
        <f>N731 / Y903</f>
        <v>4.0050839767597391E-5</v>
      </c>
      <c r="P731" s="140">
        <f t="shared" si="328"/>
        <v>-3224644.436978017</v>
      </c>
      <c r="Q731" s="255">
        <f>P731 / Y903*100</f>
        <v>-0.99266916610349032</v>
      </c>
      <c r="R731" s="106">
        <f t="shared" si="329"/>
        <v>-0.99266916610349032</v>
      </c>
      <c r="S731" s="255">
        <f t="shared" si="330"/>
        <v>0</v>
      </c>
      <c r="T731">
        <f t="shared" si="331"/>
        <v>1</v>
      </c>
      <c r="U731">
        <v>0</v>
      </c>
      <c r="V731">
        <v>1</v>
      </c>
      <c r="W731" s="105">
        <f t="shared" si="332"/>
        <v>4.0050839767597391E-5</v>
      </c>
      <c r="X731" s="105">
        <f t="shared" si="333"/>
        <v>0</v>
      </c>
      <c r="Y731" s="65"/>
      <c r="Z731" s="107">
        <f>_xll.BDH(C731,$Z$12,$D$1,$D$1)</f>
        <v>222.08</v>
      </c>
      <c r="AA731" s="107">
        <f t="shared" si="334"/>
        <v>-3.0900000000000034</v>
      </c>
      <c r="AB731" s="117">
        <f t="shared" si="335"/>
        <v>-1.3913904899135461</v>
      </c>
      <c r="AC731" s="109">
        <v>-15401</v>
      </c>
      <c r="AD731" s="110">
        <f>IF(D731 = D903,1,_xll.BDP(K731,$AD$12)*L731)</f>
        <v>1.0395000000000001</v>
      </c>
      <c r="AE731" s="259">
        <f>AA731*AC731*T731/AD731 / AF903</f>
        <v>1.3886809808709723E-4</v>
      </c>
      <c r="AF731" s="68"/>
      <c r="AG731" s="64"/>
      <c r="AH731" s="56"/>
    </row>
    <row r="732" spans="2:34" x14ac:dyDescent="0.2">
      <c r="B732">
        <v>2967</v>
      </c>
      <c r="C732" t="s">
        <v>824</v>
      </c>
      <c r="D732" t="str">
        <f>_xll.BDP(C732,$D$12)</f>
        <v>USD</v>
      </c>
      <c r="E732" t="s">
        <v>891</v>
      </c>
      <c r="F732" s="99">
        <f>_xll.BDP(C732,$F$12)</f>
        <v>148.37</v>
      </c>
      <c r="G732" s="99">
        <f>_xll.BDP(C732,$G$12)</f>
        <v>147.71</v>
      </c>
      <c r="H732" s="100">
        <f t="shared" si="325"/>
        <v>-0.65999999999999659</v>
      </c>
      <c r="I732" s="101">
        <f t="shared" si="326"/>
        <v>-0.44483386129271185</v>
      </c>
      <c r="J732" s="102">
        <v>0</v>
      </c>
      <c r="K732" t="str">
        <f>CONCATENATE(D903,D732, " Curncy")</f>
        <v>EURUSD Curncy</v>
      </c>
      <c r="L732">
        <f>IF(D732 = D903,1,_xll.BDP(K732,$L$12))</f>
        <v>1</v>
      </c>
      <c r="M732" s="247">
        <f>IF(D732 = D903,1,_xll.BDP(K732,$M$12)*L732)</f>
        <v>1.0417000000000001</v>
      </c>
      <c r="N732" s="104">
        <f t="shared" si="327"/>
        <v>0</v>
      </c>
      <c r="O732" s="253">
        <f>N732 / Y903</f>
        <v>0</v>
      </c>
      <c r="P732" s="140">
        <f t="shared" si="328"/>
        <v>0</v>
      </c>
      <c r="Q732" s="255">
        <f>P732 / Y903*100</f>
        <v>0</v>
      </c>
      <c r="R732" s="106">
        <f t="shared" si="329"/>
        <v>0</v>
      </c>
      <c r="S732" s="255">
        <f t="shared" si="330"/>
        <v>0</v>
      </c>
      <c r="T732">
        <f t="shared" si="331"/>
        <v>1</v>
      </c>
      <c r="U732">
        <v>0</v>
      </c>
      <c r="V732">
        <v>1</v>
      </c>
      <c r="W732" s="105">
        <f t="shared" si="332"/>
        <v>0</v>
      </c>
      <c r="X732" s="105">
        <f t="shared" si="333"/>
        <v>0</v>
      </c>
      <c r="Y732" s="65"/>
      <c r="Z732" s="107">
        <f>_xll.BDH(C732,$Z$12,$D$1,$D$1)</f>
        <v>148.75</v>
      </c>
      <c r="AA732" s="107">
        <f t="shared" si="334"/>
        <v>-0.37999999999999545</v>
      </c>
      <c r="AB732" s="117">
        <f t="shared" si="335"/>
        <v>-0.25546218487394656</v>
      </c>
      <c r="AC732" s="109">
        <v>0</v>
      </c>
      <c r="AD732" s="110">
        <f>IF(D732 = D903,1,_xll.BDP(K732,$AD$12)*L732)</f>
        <v>1.0395000000000001</v>
      </c>
      <c r="AE732" s="259">
        <f>AA732*AC732*T732/AD732 / AF903</f>
        <v>0</v>
      </c>
      <c r="AF732" s="68"/>
      <c r="AG732" s="64"/>
      <c r="AH732" s="56"/>
    </row>
    <row r="733" spans="2:34" x14ac:dyDescent="0.2">
      <c r="B733">
        <v>28969</v>
      </c>
      <c r="C733" t="s">
        <v>1699</v>
      </c>
      <c r="D733" t="str">
        <f>_xll.BDP(C733,$D$12)</f>
        <v>USD</v>
      </c>
      <c r="E733" t="s">
        <v>1700</v>
      </c>
      <c r="F733" s="99">
        <f>_xll.BDP(C733,$F$12)</f>
        <v>49.48</v>
      </c>
      <c r="G733" s="99">
        <f>_xll.BDP(C733,$G$12)</f>
        <v>50.98</v>
      </c>
      <c r="H733" s="100">
        <f t="shared" si="325"/>
        <v>1.5</v>
      </c>
      <c r="I733" s="101">
        <f t="shared" si="326"/>
        <v>3.0315278900565885</v>
      </c>
      <c r="J733" s="102">
        <v>0</v>
      </c>
      <c r="K733" t="str">
        <f>CONCATENATE(D903,D733, " Curncy")</f>
        <v>EURUSD Curncy</v>
      </c>
      <c r="L733">
        <f>IF(D733 = D903,1,_xll.BDP(K733,$L$12))</f>
        <v>1</v>
      </c>
      <c r="M733" s="247">
        <f>IF(D733 = D903,1,_xll.BDP(K733,$M$12)*L733)</f>
        <v>1.0417000000000001</v>
      </c>
      <c r="N733" s="104">
        <f t="shared" si="327"/>
        <v>0</v>
      </c>
      <c r="O733" s="253">
        <f>N733 / Y903</f>
        <v>0</v>
      </c>
      <c r="P733" s="140">
        <f t="shared" si="328"/>
        <v>0</v>
      </c>
      <c r="Q733" s="255">
        <f>P733 / Y903*100</f>
        <v>0</v>
      </c>
      <c r="R733" s="106">
        <f t="shared" si="329"/>
        <v>0</v>
      </c>
      <c r="S733" s="255">
        <f t="shared" si="330"/>
        <v>0</v>
      </c>
      <c r="T733">
        <f t="shared" si="331"/>
        <v>1</v>
      </c>
      <c r="U733">
        <v>0</v>
      </c>
      <c r="V733">
        <v>1</v>
      </c>
      <c r="W733" s="105">
        <f t="shared" si="332"/>
        <v>0</v>
      </c>
      <c r="X733" s="105">
        <f t="shared" si="333"/>
        <v>0</v>
      </c>
      <c r="Z733" s="107">
        <f>_xll.BDH(C733,$Z$12,$D$1,$D$1)</f>
        <v>52.26</v>
      </c>
      <c r="AA733" s="107">
        <f t="shared" si="334"/>
        <v>-2.7800000000000011</v>
      </c>
      <c r="AB733" s="117">
        <f t="shared" si="335"/>
        <v>-5.3195560658247247</v>
      </c>
      <c r="AC733" s="109">
        <v>0</v>
      </c>
      <c r="AD733" s="110">
        <f>IF(D733 = D903,1,_xll.BDP(K733,$AD$12)*L733)</f>
        <v>1.0395000000000001</v>
      </c>
      <c r="AE733" s="259">
        <f>AA733*AC733*T733/AD733 / AF903</f>
        <v>0</v>
      </c>
      <c r="AF733" s="111"/>
      <c r="AG733" s="64"/>
      <c r="AH733" s="56"/>
    </row>
    <row r="734" spans="2:34" x14ac:dyDescent="0.2">
      <c r="B734">
        <v>20886</v>
      </c>
      <c r="C734" t="s">
        <v>47</v>
      </c>
      <c r="D734" t="str">
        <f>_xll.BDP(C734,$D$12)</f>
        <v>USD</v>
      </c>
      <c r="E734" t="s">
        <v>235</v>
      </c>
      <c r="F734" s="99">
        <f>_xll.BDP(C734,$F$12)</f>
        <v>151.26</v>
      </c>
      <c r="G734" s="99">
        <f>_xll.BDP(C734,$G$12)</f>
        <v>151.72999999999999</v>
      </c>
      <c r="H734" s="100">
        <f t="shared" si="325"/>
        <v>0.46999999999999886</v>
      </c>
      <c r="I734" s="101">
        <f t="shared" si="326"/>
        <v>0.3107232579664147</v>
      </c>
      <c r="J734" s="102">
        <v>0</v>
      </c>
      <c r="K734" t="str">
        <f>CONCATENATE(D903,D734, " Curncy")</f>
        <v>EURUSD Curncy</v>
      </c>
      <c r="L734">
        <f>IF(D734 = D903,1,_xll.BDP(K734,$L$12))</f>
        <v>1</v>
      </c>
      <c r="M734" s="247">
        <f>IF(D734 = D903,1,_xll.BDP(K734,$M$12)*L734)</f>
        <v>1.0417000000000001</v>
      </c>
      <c r="N734" s="104">
        <f t="shared" si="327"/>
        <v>0</v>
      </c>
      <c r="O734" s="253">
        <f>N734 / Y903</f>
        <v>0</v>
      </c>
      <c r="P734" s="140">
        <f t="shared" si="328"/>
        <v>0</v>
      </c>
      <c r="Q734" s="255">
        <f>P734 / Y903*100</f>
        <v>0</v>
      </c>
      <c r="R734" s="106">
        <f t="shared" si="329"/>
        <v>0</v>
      </c>
      <c r="S734" s="255">
        <f t="shared" si="330"/>
        <v>0</v>
      </c>
      <c r="T734">
        <f t="shared" si="331"/>
        <v>1</v>
      </c>
      <c r="U734">
        <v>0</v>
      </c>
      <c r="V734">
        <v>1</v>
      </c>
      <c r="W734" s="105">
        <f t="shared" si="332"/>
        <v>0</v>
      </c>
      <c r="X734" s="105">
        <f t="shared" si="333"/>
        <v>0</v>
      </c>
      <c r="Y734" s="65"/>
      <c r="Z734" s="107">
        <f>_xll.BDH(C734,$Z$12,$D$1,$D$1)</f>
        <v>149.47</v>
      </c>
      <c r="AA734" s="107">
        <f t="shared" si="334"/>
        <v>1.789999999999992</v>
      </c>
      <c r="AB734" s="117">
        <f t="shared" si="335"/>
        <v>1.1975647287080966</v>
      </c>
      <c r="AC734" s="109">
        <v>0</v>
      </c>
      <c r="AD734" s="110">
        <f>IF(D734 = D903,1,_xll.BDP(K734,$AD$12)*L734)</f>
        <v>1.0395000000000001</v>
      </c>
      <c r="AE734" s="259">
        <f>AA734*AC734*T734/AD734 / AF903</f>
        <v>0</v>
      </c>
      <c r="AF734" s="68"/>
      <c r="AG734" s="64"/>
      <c r="AH734" s="56"/>
    </row>
    <row r="735" spans="2:34" x14ac:dyDescent="0.2">
      <c r="B735">
        <v>2842</v>
      </c>
      <c r="C735" t="s">
        <v>827</v>
      </c>
      <c r="D735" t="str">
        <f>_xll.BDP(C735,$D$12)</f>
        <v>USD</v>
      </c>
      <c r="E735" t="s">
        <v>893</v>
      </c>
      <c r="F735" s="99">
        <f>_xll.BDP(C735,$F$12)</f>
        <v>136.74</v>
      </c>
      <c r="G735" s="99">
        <f>_xll.BDP(C735,$G$12)</f>
        <v>136.02000000000001</v>
      </c>
      <c r="H735" s="100">
        <f t="shared" si="325"/>
        <v>-0.71999999999999886</v>
      </c>
      <c r="I735" s="101">
        <f t="shared" si="326"/>
        <v>-0.52654673102237737</v>
      </c>
      <c r="J735" s="102">
        <v>0</v>
      </c>
      <c r="K735" t="str">
        <f>CONCATENATE(D903,D735, " Curncy")</f>
        <v>EURUSD Curncy</v>
      </c>
      <c r="L735">
        <f>IF(D735 = D903,1,_xll.BDP(K735,$L$12))</f>
        <v>1</v>
      </c>
      <c r="M735" s="247">
        <f>IF(D735 = D903,1,_xll.BDP(K735,$M$12)*L735)</f>
        <v>1.0417000000000001</v>
      </c>
      <c r="N735" s="104">
        <f t="shared" si="327"/>
        <v>0</v>
      </c>
      <c r="O735" s="253">
        <f>N735 / Y903</f>
        <v>0</v>
      </c>
      <c r="P735" s="140">
        <f t="shared" si="328"/>
        <v>0</v>
      </c>
      <c r="Q735" s="255">
        <f>P735 / Y903*100</f>
        <v>0</v>
      </c>
      <c r="R735" s="106">
        <f t="shared" si="329"/>
        <v>0</v>
      </c>
      <c r="S735" s="255">
        <f t="shared" si="330"/>
        <v>0</v>
      </c>
      <c r="T735">
        <f t="shared" si="331"/>
        <v>1</v>
      </c>
      <c r="U735">
        <v>0</v>
      </c>
      <c r="V735">
        <v>1</v>
      </c>
      <c r="W735" s="105">
        <f t="shared" si="332"/>
        <v>0</v>
      </c>
      <c r="X735" s="105">
        <f t="shared" si="333"/>
        <v>0</v>
      </c>
      <c r="Y735" s="65"/>
      <c r="Z735" s="107">
        <f>_xll.BDH(C735,$Z$12,$D$1,$D$1)</f>
        <v>136.47999999999999</v>
      </c>
      <c r="AA735" s="107">
        <f t="shared" si="334"/>
        <v>0.26000000000001933</v>
      </c>
      <c r="AB735" s="117">
        <f t="shared" si="335"/>
        <v>0.19050410316531313</v>
      </c>
      <c r="AC735" s="109">
        <v>0</v>
      </c>
      <c r="AD735" s="110">
        <f>IF(D735 = D903,1,_xll.BDP(K735,$AD$12)*L735)</f>
        <v>1.0395000000000001</v>
      </c>
      <c r="AE735" s="259">
        <f>AA735*AC735*T735/AD735 / AF903</f>
        <v>0</v>
      </c>
      <c r="AF735" s="68"/>
      <c r="AG735" s="64"/>
      <c r="AH735" s="56"/>
    </row>
    <row r="736" spans="2:34" ht="12" customHeight="1" x14ac:dyDescent="0.2">
      <c r="B736">
        <v>11634</v>
      </c>
      <c r="C736" t="s">
        <v>828</v>
      </c>
      <c r="D736" t="str">
        <f>_xll.BDP(C736,$D$12)</f>
        <v>USD</v>
      </c>
      <c r="E736" t="s">
        <v>894</v>
      </c>
      <c r="F736" s="99">
        <f>_xll.BDP(C736,$F$12)</f>
        <v>30.86</v>
      </c>
      <c r="G736" s="99">
        <f>_xll.BDP(C736,$G$12)</f>
        <v>30.95</v>
      </c>
      <c r="H736" s="100">
        <f t="shared" ref="H736:H767" si="336">IF(OR(OR(G736="#N/A N/A",G736="#N/A Real Time"),OR(F736="#N/A N/A",F736="#N/A Real Time")),0,  G736 - F736)</f>
        <v>8.9999999999999858E-2</v>
      </c>
      <c r="I736" s="101">
        <f t="shared" ref="I736:I767" si="337">IF(OR(F736=0,F736="#N/A N/A"),0,H736 / F736*100)</f>
        <v>0.29163966299416672</v>
      </c>
      <c r="J736" s="102">
        <v>0</v>
      </c>
      <c r="K736" t="str">
        <f>CONCATENATE(D903,D736, " Curncy")</f>
        <v>EURUSD Curncy</v>
      </c>
      <c r="L736">
        <f>IF(D736 = D903,1,_xll.BDP(K736,$L$12))</f>
        <v>1</v>
      </c>
      <c r="M736" s="247">
        <f>IF(D736 = D903,1,_xll.BDP(K736,$M$12)*L736)</f>
        <v>1.0417000000000001</v>
      </c>
      <c r="N736" s="104">
        <f t="shared" ref="N736:N767" si="338">H736*J736*T736/M736</f>
        <v>0</v>
      </c>
      <c r="O736" s="253">
        <f>N736 / Y903</f>
        <v>0</v>
      </c>
      <c r="P736" s="140">
        <f t="shared" ref="P736:P767" si="339">IF(OR(OR(J736=0,G736 = "#N/A N/A"),G736="#N/A Real Time"),0,G736*J736*T736/M736)</f>
        <v>0</v>
      </c>
      <c r="Q736" s="255">
        <f>P736 / Y903*100</f>
        <v>0</v>
      </c>
      <c r="R736" s="106">
        <f t="shared" ref="R736:R767" si="340">IF(Q736&lt;0,Q736,0)</f>
        <v>0</v>
      </c>
      <c r="S736" s="255">
        <f t="shared" ref="S736:S767" si="341">IF(Q736&gt;0,Q736,0)</f>
        <v>0</v>
      </c>
      <c r="T736">
        <f t="shared" ref="T736:T767" si="342">IF(EXACT(D736,UPPER(D736)),1,0.01)/V736</f>
        <v>1</v>
      </c>
      <c r="U736">
        <v>0</v>
      </c>
      <c r="V736">
        <v>1</v>
      </c>
      <c r="W736" s="105">
        <f t="shared" ref="W736:W767" si="343">IF(AND(Q736&lt;0,O736&gt;0),O736,0)</f>
        <v>0</v>
      </c>
      <c r="X736" s="105">
        <f t="shared" ref="X736:X767" si="344">IF(AND(Q736&gt;0,O736&gt;0),O736,0)</f>
        <v>0</v>
      </c>
      <c r="Y736" s="65"/>
      <c r="Z736" s="107">
        <f>_xll.BDH(C736,$Z$12,$D$1,$D$1)</f>
        <v>30.91</v>
      </c>
      <c r="AA736" s="107">
        <f t="shared" ref="AA736:AA767" si="345">IF(OR(OR(F736="#N/A N/A",F736="#N/A Real Time"),OR(Z736="#N/A N/A",Z736="#N/A Real Time")),0,  F736 - Z736)</f>
        <v>-5.0000000000000711E-2</v>
      </c>
      <c r="AB736" s="117">
        <f t="shared" ref="AB736:AB767" si="346">IF(OR(Z736=0,Z736="#N/A N/A"),0,AA736 / Z736*100)</f>
        <v>-0.16175994823681886</v>
      </c>
      <c r="AC736" s="109">
        <v>0</v>
      </c>
      <c r="AD736" s="110">
        <f>IF(D736 = D903,1,_xll.BDP(K736,$AD$12)*L736)</f>
        <v>1.0395000000000001</v>
      </c>
      <c r="AE736" s="259">
        <f>AA736*AC736*T736/AD736 / AF903</f>
        <v>0</v>
      </c>
      <c r="AF736" s="68"/>
      <c r="AG736" s="64"/>
      <c r="AH736" s="56"/>
    </row>
    <row r="737" spans="2:34" x14ac:dyDescent="0.2">
      <c r="B737">
        <v>2763</v>
      </c>
      <c r="C737" t="s">
        <v>46</v>
      </c>
      <c r="D737" t="str">
        <f>_xll.BDP(C737,$D$12)</f>
        <v>USD</v>
      </c>
      <c r="E737" t="s">
        <v>255</v>
      </c>
      <c r="F737" s="99">
        <f>_xll.BDP(C737,$F$12)</f>
        <v>72.8</v>
      </c>
      <c r="G737" s="99">
        <f>_xll.BDP(C737,$G$12)</f>
        <v>73.025000000000006</v>
      </c>
      <c r="H737" s="100">
        <f t="shared" si="336"/>
        <v>0.22500000000000853</v>
      </c>
      <c r="I737" s="101">
        <f t="shared" si="337"/>
        <v>0.30906593406594579</v>
      </c>
      <c r="J737" s="102">
        <v>0</v>
      </c>
      <c r="K737" t="str">
        <f>CONCATENATE(D903,D737, " Curncy")</f>
        <v>EURUSD Curncy</v>
      </c>
      <c r="L737">
        <f>IF(D737 = D903,1,_xll.BDP(K737,$L$12))</f>
        <v>1</v>
      </c>
      <c r="M737" s="247">
        <f>IF(D737 = D903,1,_xll.BDP(K737,$M$12)*L737)</f>
        <v>1.0417000000000001</v>
      </c>
      <c r="N737" s="104">
        <f t="shared" si="338"/>
        <v>0</v>
      </c>
      <c r="O737" s="253">
        <f>N737 / Y903</f>
        <v>0</v>
      </c>
      <c r="P737" s="140">
        <f t="shared" si="339"/>
        <v>0</v>
      </c>
      <c r="Q737" s="255">
        <f>P737 / Y903*100</f>
        <v>0</v>
      </c>
      <c r="R737" s="106">
        <f t="shared" si="340"/>
        <v>0</v>
      </c>
      <c r="S737" s="255">
        <f t="shared" si="341"/>
        <v>0</v>
      </c>
      <c r="T737">
        <f t="shared" si="342"/>
        <v>1</v>
      </c>
      <c r="U737">
        <v>0</v>
      </c>
      <c r="V737">
        <v>1</v>
      </c>
      <c r="W737" s="105">
        <f t="shared" si="343"/>
        <v>0</v>
      </c>
      <c r="X737" s="105">
        <f t="shared" si="344"/>
        <v>0</v>
      </c>
      <c r="Y737" s="65"/>
      <c r="Z737" s="107">
        <f>_xll.BDH(C737,$Z$12,$D$1,$D$1)</f>
        <v>72.510000000000005</v>
      </c>
      <c r="AA737" s="107">
        <f t="shared" si="345"/>
        <v>0.28999999999999204</v>
      </c>
      <c r="AB737" s="117">
        <f t="shared" si="346"/>
        <v>0.39994483519513446</v>
      </c>
      <c r="AC737" s="109">
        <v>0</v>
      </c>
      <c r="AD737" s="110">
        <f>IF(D737 = D903,1,_xll.BDP(K737,$AD$12)*L737)</f>
        <v>1.0395000000000001</v>
      </c>
      <c r="AE737" s="259">
        <f>AA737*AC737*T737/AD737 / AF903</f>
        <v>0</v>
      </c>
      <c r="AF737" s="68"/>
      <c r="AG737" s="64"/>
      <c r="AH737" s="56"/>
    </row>
    <row r="738" spans="2:34" x14ac:dyDescent="0.2">
      <c r="B738">
        <v>24143</v>
      </c>
      <c r="C738" t="s">
        <v>45</v>
      </c>
      <c r="D738" t="str">
        <f>_xll.BDP(C738,$D$12)</f>
        <v>USD</v>
      </c>
      <c r="E738" t="s">
        <v>254</v>
      </c>
      <c r="F738" s="99">
        <f>_xll.BDP(C738,$F$12)</f>
        <v>4.12</v>
      </c>
      <c r="G738" s="99">
        <f>_xll.BDP(C738,$G$12)</f>
        <v>4.1025</v>
      </c>
      <c r="H738" s="100">
        <f t="shared" si="336"/>
        <v>-1.7500000000000071E-2</v>
      </c>
      <c r="I738" s="101">
        <f t="shared" si="337"/>
        <v>-0.42475728155339976</v>
      </c>
      <c r="J738" s="102">
        <v>0</v>
      </c>
      <c r="K738" t="str">
        <f>CONCATENATE(D903,D738, " Curncy")</f>
        <v>EURUSD Curncy</v>
      </c>
      <c r="L738">
        <f>IF(D738 = D903,1,_xll.BDP(K738,$L$12))</f>
        <v>1</v>
      </c>
      <c r="M738" s="247">
        <f>IF(D738 = D903,1,_xll.BDP(K738,$M$12)*L738)</f>
        <v>1.0417000000000001</v>
      </c>
      <c r="N738" s="104">
        <f t="shared" si="338"/>
        <v>0</v>
      </c>
      <c r="O738" s="253">
        <f>N738 / Y903</f>
        <v>0</v>
      </c>
      <c r="P738" s="140">
        <f t="shared" si="339"/>
        <v>0</v>
      </c>
      <c r="Q738" s="255">
        <f>P738 / Y903*100</f>
        <v>0</v>
      </c>
      <c r="R738" s="106">
        <f t="shared" si="340"/>
        <v>0</v>
      </c>
      <c r="S738" s="255">
        <f t="shared" si="341"/>
        <v>0</v>
      </c>
      <c r="T738">
        <f t="shared" si="342"/>
        <v>1</v>
      </c>
      <c r="U738">
        <v>0</v>
      </c>
      <c r="V738">
        <v>1</v>
      </c>
      <c r="W738" s="105">
        <f t="shared" si="343"/>
        <v>0</v>
      </c>
      <c r="X738" s="105">
        <f t="shared" si="344"/>
        <v>0</v>
      </c>
      <c r="Y738" s="65"/>
      <c r="Z738" s="107">
        <f>_xll.BDH(C738,$Z$12,$D$1,$D$1)</f>
        <v>4.18</v>
      </c>
      <c r="AA738" s="107">
        <f t="shared" si="345"/>
        <v>-5.9999999999999609E-2</v>
      </c>
      <c r="AB738" s="117">
        <f t="shared" si="346"/>
        <v>-1.4354066985645839</v>
      </c>
      <c r="AC738" s="109">
        <v>0</v>
      </c>
      <c r="AD738" s="110">
        <f>IF(D738 = D903,1,_xll.BDP(K738,$AD$12)*L738)</f>
        <v>1.0395000000000001</v>
      </c>
      <c r="AE738" s="259">
        <f>AA738*AC738*T738/AD738 / AF903</f>
        <v>0</v>
      </c>
      <c r="AF738" s="68"/>
      <c r="AG738" s="64"/>
      <c r="AH738" s="56"/>
    </row>
    <row r="739" spans="2:34" x14ac:dyDescent="0.2">
      <c r="B739">
        <v>19832</v>
      </c>
      <c r="C739" t="s">
        <v>829</v>
      </c>
      <c r="D739" t="str">
        <f>_xll.BDP(C739,$D$12)</f>
        <v>USD</v>
      </c>
      <c r="E739" t="s">
        <v>895</v>
      </c>
      <c r="F739" s="99">
        <f>_xll.BDP(C739,$F$12)</f>
        <v>54.61</v>
      </c>
      <c r="G739" s="99">
        <f>_xll.BDP(C739,$G$12)</f>
        <v>55.6</v>
      </c>
      <c r="H739" s="100">
        <f t="shared" si="336"/>
        <v>0.99000000000000199</v>
      </c>
      <c r="I739" s="101">
        <f t="shared" si="337"/>
        <v>1.8128547885002784</v>
      </c>
      <c r="J739" s="102">
        <v>0</v>
      </c>
      <c r="K739" t="str">
        <f>CONCATENATE(D903,D739, " Curncy")</f>
        <v>EURUSD Curncy</v>
      </c>
      <c r="L739">
        <f>IF(D739 = D903,1,_xll.BDP(K739,$L$12))</f>
        <v>1</v>
      </c>
      <c r="M739" s="247">
        <f>IF(D739 = D903,1,_xll.BDP(K739,$M$12)*L739)</f>
        <v>1.0417000000000001</v>
      </c>
      <c r="N739" s="104">
        <f t="shared" si="338"/>
        <v>0</v>
      </c>
      <c r="O739" s="253">
        <f>N739 / Y903</f>
        <v>0</v>
      </c>
      <c r="P739" s="140">
        <f t="shared" si="339"/>
        <v>0</v>
      </c>
      <c r="Q739" s="255">
        <f>P739 / Y903*100</f>
        <v>0</v>
      </c>
      <c r="R739" s="106">
        <f t="shared" si="340"/>
        <v>0</v>
      </c>
      <c r="S739" s="255">
        <f t="shared" si="341"/>
        <v>0</v>
      </c>
      <c r="T739">
        <f t="shared" si="342"/>
        <v>1</v>
      </c>
      <c r="U739">
        <v>0</v>
      </c>
      <c r="V739">
        <v>1</v>
      </c>
      <c r="W739" s="105">
        <f t="shared" si="343"/>
        <v>0</v>
      </c>
      <c r="X739" s="105">
        <f t="shared" si="344"/>
        <v>0</v>
      </c>
      <c r="Y739" s="65"/>
      <c r="Z739" s="107">
        <f>_xll.BDH(C739,$Z$12,$D$1,$D$1)</f>
        <v>54.01</v>
      </c>
      <c r="AA739" s="107">
        <f t="shared" si="345"/>
        <v>0.60000000000000142</v>
      </c>
      <c r="AB739" s="117">
        <f t="shared" si="346"/>
        <v>1.1109053878911341</v>
      </c>
      <c r="AC739" s="109">
        <v>0</v>
      </c>
      <c r="AD739" s="110">
        <f>IF(D739 = D903,1,_xll.BDP(K739,$AD$12)*L739)</f>
        <v>1.0395000000000001</v>
      </c>
      <c r="AE739" s="259">
        <f>AA739*AC739*T739/AD739 / AF903</f>
        <v>0</v>
      </c>
      <c r="AF739" s="68"/>
      <c r="AG739" s="64"/>
      <c r="AH739" s="56"/>
    </row>
    <row r="740" spans="2:34" x14ac:dyDescent="0.2">
      <c r="B740">
        <v>24542</v>
      </c>
      <c r="C740" t="s">
        <v>44</v>
      </c>
      <c r="D740" t="str">
        <f>_xll.BDP(C740,$D$12)</f>
        <v>USD</v>
      </c>
      <c r="E740" t="s">
        <v>232</v>
      </c>
      <c r="F740" s="99">
        <f>_xll.BDP(C740,$F$12)</f>
        <v>38.9</v>
      </c>
      <c r="G740" s="99">
        <f>_xll.BDP(C740,$G$12)</f>
        <v>39.01</v>
      </c>
      <c r="H740" s="100">
        <f t="shared" si="336"/>
        <v>0.10999999999999943</v>
      </c>
      <c r="I740" s="101">
        <f t="shared" si="337"/>
        <v>0.28277634961439446</v>
      </c>
      <c r="J740" s="102">
        <v>0</v>
      </c>
      <c r="K740" t="str">
        <f>CONCATENATE(D903,D740, " Curncy")</f>
        <v>EURUSD Curncy</v>
      </c>
      <c r="L740">
        <f>IF(D740 = D903,1,_xll.BDP(K740,$L$12))</f>
        <v>1</v>
      </c>
      <c r="M740" s="247">
        <f>IF(D740 = D903,1,_xll.BDP(K740,$M$12)*L740)</f>
        <v>1.0417000000000001</v>
      </c>
      <c r="N740" s="104">
        <f t="shared" si="338"/>
        <v>0</v>
      </c>
      <c r="O740" s="253">
        <f>N740 / Y903</f>
        <v>0</v>
      </c>
      <c r="P740" s="140">
        <f t="shared" si="339"/>
        <v>0</v>
      </c>
      <c r="Q740" s="255">
        <f>P740 / Y903*100</f>
        <v>0</v>
      </c>
      <c r="R740" s="106">
        <f t="shared" si="340"/>
        <v>0</v>
      </c>
      <c r="S740" s="255">
        <f t="shared" si="341"/>
        <v>0</v>
      </c>
      <c r="T740">
        <f t="shared" si="342"/>
        <v>1</v>
      </c>
      <c r="U740">
        <v>0</v>
      </c>
      <c r="V740">
        <v>1</v>
      </c>
      <c r="W740" s="105">
        <f t="shared" si="343"/>
        <v>0</v>
      </c>
      <c r="X740" s="105">
        <f t="shared" si="344"/>
        <v>0</v>
      </c>
      <c r="Y740" s="65"/>
      <c r="Z740" s="107">
        <f>_xll.BDH(C740,$Z$12,$D$1,$D$1)</f>
        <v>38.9</v>
      </c>
      <c r="AA740" s="107">
        <f t="shared" si="345"/>
        <v>0</v>
      </c>
      <c r="AB740" s="117">
        <f t="shared" si="346"/>
        <v>0</v>
      </c>
      <c r="AC740" s="109">
        <v>0</v>
      </c>
      <c r="AD740" s="110">
        <f>IF(D740 = D903,1,_xll.BDP(K740,$AD$12)*L740)</f>
        <v>1.0395000000000001</v>
      </c>
      <c r="AE740" s="259">
        <f>AA740*AC740*T740/AD740 / AF903</f>
        <v>0</v>
      </c>
      <c r="AF740" s="68"/>
      <c r="AG740" s="64"/>
      <c r="AH740" s="56"/>
    </row>
    <row r="741" spans="2:34" x14ac:dyDescent="0.2">
      <c r="B741">
        <v>18424</v>
      </c>
      <c r="C741" t="s">
        <v>43</v>
      </c>
      <c r="D741" t="str">
        <f>_xll.BDP(C741,$D$12)</f>
        <v>USD</v>
      </c>
      <c r="E741" t="s">
        <v>231</v>
      </c>
      <c r="F741" s="99">
        <f>_xll.BDP(C741,$F$12)</f>
        <v>99.98</v>
      </c>
      <c r="G741" s="99">
        <f>_xll.BDP(C741,$G$12)</f>
        <v>99.35</v>
      </c>
      <c r="H741" s="100">
        <f t="shared" si="336"/>
        <v>-0.63000000000000966</v>
      </c>
      <c r="I741" s="101">
        <f t="shared" si="337"/>
        <v>-0.63012602520505068</v>
      </c>
      <c r="J741" s="102">
        <v>0</v>
      </c>
      <c r="K741" t="str">
        <f>CONCATENATE(D903,D741, " Curncy")</f>
        <v>EURUSD Curncy</v>
      </c>
      <c r="L741">
        <f>IF(D741 = D903,1,_xll.BDP(K741,$L$12))</f>
        <v>1</v>
      </c>
      <c r="M741" s="247">
        <f>IF(D741 = D903,1,_xll.BDP(K741,$M$12)*L741)</f>
        <v>1.0417000000000001</v>
      </c>
      <c r="N741" s="104">
        <f t="shared" si="338"/>
        <v>0</v>
      </c>
      <c r="O741" s="253">
        <f>N741 / Y903</f>
        <v>0</v>
      </c>
      <c r="P741" s="140">
        <f t="shared" si="339"/>
        <v>0</v>
      </c>
      <c r="Q741" s="255">
        <f>P741 / Y903*100</f>
        <v>0</v>
      </c>
      <c r="R741" s="106">
        <f t="shared" si="340"/>
        <v>0</v>
      </c>
      <c r="S741" s="255">
        <f t="shared" si="341"/>
        <v>0</v>
      </c>
      <c r="T741">
        <f t="shared" si="342"/>
        <v>1</v>
      </c>
      <c r="U741">
        <v>0</v>
      </c>
      <c r="V741">
        <v>1</v>
      </c>
      <c r="W741" s="105">
        <f t="shared" si="343"/>
        <v>0</v>
      </c>
      <c r="X741" s="105">
        <f t="shared" si="344"/>
        <v>0</v>
      </c>
      <c r="Y741" s="65"/>
      <c r="Z741" s="107">
        <f>_xll.BDH(C741,$Z$12,$D$1,$D$1)</f>
        <v>99.44</v>
      </c>
      <c r="AA741" s="107">
        <f t="shared" si="345"/>
        <v>0.54000000000000625</v>
      </c>
      <c r="AB741" s="117">
        <f t="shared" si="346"/>
        <v>0.54304102976669977</v>
      </c>
      <c r="AC741" s="109">
        <v>0</v>
      </c>
      <c r="AD741" s="110">
        <f>IF(D741 = D903,1,_xll.BDP(K741,$AD$12)*L741)</f>
        <v>1.0395000000000001</v>
      </c>
      <c r="AE741" s="259">
        <f>AA741*AC741*T741/AD741 / AF903</f>
        <v>0</v>
      </c>
      <c r="AF741" s="68"/>
      <c r="AG741" s="64"/>
      <c r="AH741" s="56"/>
    </row>
    <row r="742" spans="2:34" x14ac:dyDescent="0.2">
      <c r="B742">
        <v>1853</v>
      </c>
      <c r="C742" t="s">
        <v>42</v>
      </c>
      <c r="D742" t="str">
        <f>_xll.BDP(C742,$D$12)</f>
        <v>USD</v>
      </c>
      <c r="E742" t="s">
        <v>253</v>
      </c>
      <c r="F742" s="99">
        <f>_xll.BDP(C742,$F$12)</f>
        <v>43.17</v>
      </c>
      <c r="G742" s="99">
        <f>_xll.BDP(C742,$G$12)</f>
        <v>43.69</v>
      </c>
      <c r="H742" s="100">
        <f t="shared" si="336"/>
        <v>0.51999999999999602</v>
      </c>
      <c r="I742" s="101">
        <f t="shared" si="337"/>
        <v>1.204540189946713</v>
      </c>
      <c r="J742" s="102">
        <v>0</v>
      </c>
      <c r="K742" t="str">
        <f>CONCATENATE(D903,D742, " Curncy")</f>
        <v>EURUSD Curncy</v>
      </c>
      <c r="L742">
        <f>IF(D742 = D903,1,_xll.BDP(K742,$L$12))</f>
        <v>1</v>
      </c>
      <c r="M742" s="247">
        <f>IF(D742 = D903,1,_xll.BDP(K742,$M$12)*L742)</f>
        <v>1.0417000000000001</v>
      </c>
      <c r="N742" s="104">
        <f t="shared" si="338"/>
        <v>0</v>
      </c>
      <c r="O742" s="253">
        <f>N742 / Y903</f>
        <v>0</v>
      </c>
      <c r="P742" s="140">
        <f t="shared" si="339"/>
        <v>0</v>
      </c>
      <c r="Q742" s="255">
        <f>P742 / Y903*100</f>
        <v>0</v>
      </c>
      <c r="R742" s="106">
        <f t="shared" si="340"/>
        <v>0</v>
      </c>
      <c r="S742" s="255">
        <f t="shared" si="341"/>
        <v>0</v>
      </c>
      <c r="T742">
        <f t="shared" si="342"/>
        <v>1</v>
      </c>
      <c r="U742">
        <v>0</v>
      </c>
      <c r="V742">
        <v>1</v>
      </c>
      <c r="W742" s="105">
        <f t="shared" si="343"/>
        <v>0</v>
      </c>
      <c r="X742" s="105">
        <f t="shared" si="344"/>
        <v>0</v>
      </c>
      <c r="Y742" s="65"/>
      <c r="Z742" s="107">
        <f>_xll.BDH(C742,$Z$12,$D$1,$D$1)</f>
        <v>43.06</v>
      </c>
      <c r="AA742" s="107">
        <f t="shared" si="345"/>
        <v>0.10999999999999943</v>
      </c>
      <c r="AB742" s="117">
        <f t="shared" si="346"/>
        <v>0.25545750116116911</v>
      </c>
      <c r="AC742" s="109">
        <v>0</v>
      </c>
      <c r="AD742" s="110">
        <f>IF(D742 = D903,1,_xll.BDP(K742,$AD$12)*L742)</f>
        <v>1.0395000000000001</v>
      </c>
      <c r="AE742" s="259">
        <f>AA742*AC742*T742/AD742 / AF903</f>
        <v>0</v>
      </c>
      <c r="AF742" s="68"/>
      <c r="AG742" s="64"/>
      <c r="AH742" s="56"/>
    </row>
    <row r="743" spans="2:34" x14ac:dyDescent="0.2">
      <c r="B743">
        <v>11669</v>
      </c>
      <c r="C743" t="s">
        <v>831</v>
      </c>
      <c r="D743" t="str">
        <f>_xll.BDP(C743,$D$12)</f>
        <v>USD</v>
      </c>
      <c r="E743" t="s">
        <v>897</v>
      </c>
      <c r="F743" s="99">
        <f>_xll.BDP(C743,$F$12)</f>
        <v>86.38</v>
      </c>
      <c r="G743" s="99">
        <f>_xll.BDP(C743,$G$12)</f>
        <v>86.724999999999994</v>
      </c>
      <c r="H743" s="100">
        <f t="shared" si="336"/>
        <v>0.34499999999999886</v>
      </c>
      <c r="I743" s="101">
        <f t="shared" si="337"/>
        <v>0.39939800879833165</v>
      </c>
      <c r="J743" s="102">
        <v>0</v>
      </c>
      <c r="K743" t="str">
        <f>CONCATENATE(D903,D743, " Curncy")</f>
        <v>EURUSD Curncy</v>
      </c>
      <c r="L743">
        <f>IF(D743 = D903,1,_xll.BDP(K743,$L$12))</f>
        <v>1</v>
      </c>
      <c r="M743" s="247">
        <f>IF(D743 = D903,1,_xll.BDP(K743,$M$12)*L743)</f>
        <v>1.0417000000000001</v>
      </c>
      <c r="N743" s="104">
        <f t="shared" si="338"/>
        <v>0</v>
      </c>
      <c r="O743" s="253">
        <f>N743 / Y903</f>
        <v>0</v>
      </c>
      <c r="P743" s="140">
        <f t="shared" si="339"/>
        <v>0</v>
      </c>
      <c r="Q743" s="255">
        <f>P743 / Y903*100</f>
        <v>0</v>
      </c>
      <c r="R743" s="106">
        <f t="shared" si="340"/>
        <v>0</v>
      </c>
      <c r="S743" s="255">
        <f t="shared" si="341"/>
        <v>0</v>
      </c>
      <c r="T743">
        <f t="shared" si="342"/>
        <v>1</v>
      </c>
      <c r="U743">
        <v>0</v>
      </c>
      <c r="V743">
        <v>1</v>
      </c>
      <c r="W743" s="105">
        <f t="shared" si="343"/>
        <v>0</v>
      </c>
      <c r="X743" s="105">
        <f t="shared" si="344"/>
        <v>0</v>
      </c>
      <c r="Y743" s="65"/>
      <c r="Z743" s="107">
        <f>_xll.BDH(C743,$Z$12,$D$1,$D$1)</f>
        <v>86.46</v>
      </c>
      <c r="AA743" s="107">
        <f t="shared" si="345"/>
        <v>-7.9999999999998295E-2</v>
      </c>
      <c r="AB743" s="117">
        <f t="shared" si="346"/>
        <v>-9.2528336803143998E-2</v>
      </c>
      <c r="AC743" s="109">
        <v>0</v>
      </c>
      <c r="AD743" s="110">
        <f>IF(D743 = D903,1,_xll.BDP(K743,$AD$12)*L743)</f>
        <v>1.0395000000000001</v>
      </c>
      <c r="AE743" s="259">
        <f>AA743*AC743*T743/AD743 / AF903</f>
        <v>0</v>
      </c>
      <c r="AF743" s="68"/>
      <c r="AG743" s="64"/>
      <c r="AH743" s="56"/>
    </row>
    <row r="744" spans="2:34" x14ac:dyDescent="0.2">
      <c r="B744">
        <v>18531</v>
      </c>
      <c r="C744" t="s">
        <v>830</v>
      </c>
      <c r="D744" t="str">
        <f>_xll.BDP(C744,$D$12)</f>
        <v>USD</v>
      </c>
      <c r="E744" t="s">
        <v>896</v>
      </c>
      <c r="F744" s="99">
        <f>_xll.BDP(C744,$F$12)</f>
        <v>20.059999999999999</v>
      </c>
      <c r="G744" s="99">
        <f>_xll.BDP(C744,$G$12)</f>
        <v>19.844999999999999</v>
      </c>
      <c r="H744" s="100">
        <f t="shared" si="336"/>
        <v>-0.21499999999999986</v>
      </c>
      <c r="I744" s="101">
        <f t="shared" si="337"/>
        <v>-1.0717846460618139</v>
      </c>
      <c r="J744" s="102">
        <v>0</v>
      </c>
      <c r="K744" t="str">
        <f>CONCATENATE(D903,D744, " Curncy")</f>
        <v>EURUSD Curncy</v>
      </c>
      <c r="L744">
        <f>IF(D744 = D903,1,_xll.BDP(K744,$L$12))</f>
        <v>1</v>
      </c>
      <c r="M744" s="247">
        <f>IF(D744 = D903,1,_xll.BDP(K744,$M$12)*L744)</f>
        <v>1.0417000000000001</v>
      </c>
      <c r="N744" s="104">
        <f t="shared" si="338"/>
        <v>0</v>
      </c>
      <c r="O744" s="253">
        <f>N744 / Y903</f>
        <v>0</v>
      </c>
      <c r="P744" s="140">
        <f t="shared" si="339"/>
        <v>0</v>
      </c>
      <c r="Q744" s="255">
        <f>P744 / Y903*100</f>
        <v>0</v>
      </c>
      <c r="R744" s="106">
        <f t="shared" si="340"/>
        <v>0</v>
      </c>
      <c r="S744" s="255">
        <f t="shared" si="341"/>
        <v>0</v>
      </c>
      <c r="T744">
        <f t="shared" si="342"/>
        <v>1</v>
      </c>
      <c r="U744">
        <v>0</v>
      </c>
      <c r="V744">
        <v>1</v>
      </c>
      <c r="W744" s="105">
        <f t="shared" si="343"/>
        <v>0</v>
      </c>
      <c r="X744" s="105">
        <f t="shared" si="344"/>
        <v>0</v>
      </c>
      <c r="Y744" s="65"/>
      <c r="Z744" s="107">
        <f>_xll.BDH(C744,$Z$12,$D$1,$D$1)</f>
        <v>19.77</v>
      </c>
      <c r="AA744" s="107">
        <f t="shared" si="345"/>
        <v>0.28999999999999915</v>
      </c>
      <c r="AB744" s="117">
        <f t="shared" si="346"/>
        <v>1.4668689934243762</v>
      </c>
      <c r="AC744" s="109">
        <v>0</v>
      </c>
      <c r="AD744" s="110">
        <f>IF(D744 = D903,1,_xll.BDP(K744,$AD$12)*L744)</f>
        <v>1.0395000000000001</v>
      </c>
      <c r="AE744" s="259">
        <f>AA744*AC744*T744/AD744 / AF903</f>
        <v>0</v>
      </c>
      <c r="AF744" s="68"/>
      <c r="AG744" s="64"/>
      <c r="AH744" s="56"/>
    </row>
    <row r="745" spans="2:34" x14ac:dyDescent="0.2">
      <c r="B745">
        <v>24621</v>
      </c>
      <c r="C745" t="s">
        <v>41</v>
      </c>
      <c r="D745" t="str">
        <f>_xll.BDP(C745,$D$12)</f>
        <v>USD</v>
      </c>
      <c r="E745" t="s">
        <v>230</v>
      </c>
      <c r="F745" s="99">
        <f>_xll.BDP(C745,$F$12)</f>
        <v>59.84</v>
      </c>
      <c r="G745" s="99">
        <f>_xll.BDP(C745,$G$12)</f>
        <v>59.942500000000003</v>
      </c>
      <c r="H745" s="100">
        <f t="shared" si="336"/>
        <v>0.10249999999999915</v>
      </c>
      <c r="I745" s="101">
        <f t="shared" si="337"/>
        <v>0.17129010695187022</v>
      </c>
      <c r="J745" s="102">
        <v>0</v>
      </c>
      <c r="K745" t="str">
        <f>CONCATENATE(D903,D745, " Curncy")</f>
        <v>EURUSD Curncy</v>
      </c>
      <c r="L745">
        <f>IF(D745 = D903,1,_xll.BDP(K745,$L$12))</f>
        <v>1</v>
      </c>
      <c r="M745" s="247">
        <f>IF(D745 = D903,1,_xll.BDP(K745,$M$12)*L745)</f>
        <v>1.0417000000000001</v>
      </c>
      <c r="N745" s="104">
        <f t="shared" si="338"/>
        <v>0</v>
      </c>
      <c r="O745" s="253">
        <f>N745 / Y903</f>
        <v>0</v>
      </c>
      <c r="P745" s="140">
        <f t="shared" si="339"/>
        <v>0</v>
      </c>
      <c r="Q745" s="255">
        <f>P745 / Y903*100</f>
        <v>0</v>
      </c>
      <c r="R745" s="106">
        <f t="shared" si="340"/>
        <v>0</v>
      </c>
      <c r="S745" s="255">
        <f t="shared" si="341"/>
        <v>0</v>
      </c>
      <c r="T745">
        <f t="shared" si="342"/>
        <v>1</v>
      </c>
      <c r="U745">
        <v>0</v>
      </c>
      <c r="V745">
        <v>1</v>
      </c>
      <c r="W745" s="105">
        <f t="shared" si="343"/>
        <v>0</v>
      </c>
      <c r="X745" s="105">
        <f t="shared" si="344"/>
        <v>0</v>
      </c>
      <c r="Y745" s="65"/>
      <c r="Z745" s="107">
        <f>_xll.BDH(C745,$Z$12,$D$1,$D$1)</f>
        <v>59.79</v>
      </c>
      <c r="AA745" s="107">
        <f t="shared" si="345"/>
        <v>5.0000000000004263E-2</v>
      </c>
      <c r="AB745" s="117">
        <f t="shared" si="346"/>
        <v>8.3626024418806261E-2</v>
      </c>
      <c r="AC745" s="109">
        <v>0</v>
      </c>
      <c r="AD745" s="110">
        <f>IF(D745 = D903,1,_xll.BDP(K745,$AD$12)*L745)</f>
        <v>1.0395000000000001</v>
      </c>
      <c r="AE745" s="259">
        <f>AA745*AC745*T745/AD745 / AF903</f>
        <v>0</v>
      </c>
      <c r="AF745" s="68"/>
      <c r="AG745" s="64"/>
      <c r="AH745" s="56"/>
    </row>
    <row r="746" spans="2:34" x14ac:dyDescent="0.2">
      <c r="B746">
        <v>791</v>
      </c>
      <c r="C746" t="s">
        <v>1402</v>
      </c>
      <c r="D746" t="str">
        <f>_xll.BDP(C746,$D$12)</f>
        <v>USD</v>
      </c>
      <c r="E746" t="s">
        <v>1403</v>
      </c>
      <c r="F746" s="99">
        <f>_xll.BDP(C746,$F$12)</f>
        <v>68.459999999999994</v>
      </c>
      <c r="G746" s="99">
        <f>_xll.BDP(C746,$G$12)</f>
        <v>69.47</v>
      </c>
      <c r="H746" s="100">
        <f t="shared" si="336"/>
        <v>1.0100000000000051</v>
      </c>
      <c r="I746" s="101">
        <f t="shared" si="337"/>
        <v>1.4753140520011763</v>
      </c>
      <c r="J746" s="102">
        <v>0</v>
      </c>
      <c r="K746" t="str">
        <f>CONCATENATE(D903,D746, " Curncy")</f>
        <v>EURUSD Curncy</v>
      </c>
      <c r="L746">
        <f>IF(D746 = D903,1,_xll.BDP(K746,$L$12))</f>
        <v>1</v>
      </c>
      <c r="M746" s="247">
        <f>IF(D746 = D903,1,_xll.BDP(K746,$M$12)*L746)</f>
        <v>1.0417000000000001</v>
      </c>
      <c r="N746" s="104">
        <f t="shared" si="338"/>
        <v>0</v>
      </c>
      <c r="O746" s="253">
        <f>N746 / Y903</f>
        <v>0</v>
      </c>
      <c r="P746" s="140">
        <f t="shared" si="339"/>
        <v>0</v>
      </c>
      <c r="Q746" s="255">
        <f>P746 / Y903*100</f>
        <v>0</v>
      </c>
      <c r="R746" s="106">
        <f t="shared" si="340"/>
        <v>0</v>
      </c>
      <c r="S746" s="255">
        <f t="shared" si="341"/>
        <v>0</v>
      </c>
      <c r="T746">
        <f t="shared" si="342"/>
        <v>1</v>
      </c>
      <c r="U746">
        <v>0</v>
      </c>
      <c r="V746">
        <v>1</v>
      </c>
      <c r="W746" s="105">
        <f t="shared" si="343"/>
        <v>0</v>
      </c>
      <c r="X746" s="105">
        <f t="shared" si="344"/>
        <v>0</v>
      </c>
      <c r="Y746" s="141"/>
      <c r="Z746" s="107">
        <f>_xll.BDH(C746,$Z$12,$D$1,$D$1)</f>
        <v>68.58</v>
      </c>
      <c r="AA746" s="107">
        <f t="shared" si="345"/>
        <v>-0.12000000000000455</v>
      </c>
      <c r="AB746" s="117">
        <f t="shared" si="346"/>
        <v>-0.1749781277340399</v>
      </c>
      <c r="AC746" s="109">
        <v>0</v>
      </c>
      <c r="AD746" s="110">
        <f>IF(D746 = D903,1,_xll.BDP(K746,$AD$12)*L746)</f>
        <v>1.0395000000000001</v>
      </c>
      <c r="AE746" s="259">
        <f>AA746*AC746*T746/AD746 / AF903</f>
        <v>0</v>
      </c>
      <c r="AF746" s="142"/>
      <c r="AG746" s="64"/>
      <c r="AH746" s="56"/>
    </row>
    <row r="747" spans="2:34" x14ac:dyDescent="0.2">
      <c r="B747">
        <v>8613</v>
      </c>
      <c r="C747" t="s">
        <v>832</v>
      </c>
      <c r="D747" t="str">
        <f>_xll.BDP(C747,$D$12)</f>
        <v>USD</v>
      </c>
      <c r="E747" t="s">
        <v>898</v>
      </c>
      <c r="F747" s="99">
        <f>_xll.BDP(C747,$F$12)</f>
        <v>62.82</v>
      </c>
      <c r="G747" s="99">
        <f>_xll.BDP(C747,$G$12)</f>
        <v>62.16</v>
      </c>
      <c r="H747" s="100">
        <f t="shared" si="336"/>
        <v>-0.66000000000000369</v>
      </c>
      <c r="I747" s="101">
        <f t="shared" si="337"/>
        <v>-1.0506208213944661</v>
      </c>
      <c r="J747" s="102">
        <v>0</v>
      </c>
      <c r="K747" t="str">
        <f>CONCATENATE(D903,D747, " Curncy")</f>
        <v>EURUSD Curncy</v>
      </c>
      <c r="L747">
        <f>IF(D747 = D903,1,_xll.BDP(K747,$L$12))</f>
        <v>1</v>
      </c>
      <c r="M747" s="247">
        <f>IF(D747 = D903,1,_xll.BDP(K747,$M$12)*L747)</f>
        <v>1.0417000000000001</v>
      </c>
      <c r="N747" s="104">
        <f t="shared" si="338"/>
        <v>0</v>
      </c>
      <c r="O747" s="253">
        <f>N747 / Y903</f>
        <v>0</v>
      </c>
      <c r="P747" s="140">
        <f t="shared" si="339"/>
        <v>0</v>
      </c>
      <c r="Q747" s="255">
        <f>P747 / Y903*100</f>
        <v>0</v>
      </c>
      <c r="R747" s="106">
        <f t="shared" si="340"/>
        <v>0</v>
      </c>
      <c r="S747" s="255">
        <f t="shared" si="341"/>
        <v>0</v>
      </c>
      <c r="T747">
        <f t="shared" si="342"/>
        <v>1</v>
      </c>
      <c r="U747">
        <v>0</v>
      </c>
      <c r="V747">
        <v>1</v>
      </c>
      <c r="W747" s="105">
        <f t="shared" si="343"/>
        <v>0</v>
      </c>
      <c r="X747" s="105">
        <f t="shared" si="344"/>
        <v>0</v>
      </c>
      <c r="Y747" s="65"/>
      <c r="Z747" s="107">
        <f>_xll.BDH(C747,$Z$12,$D$1,$D$1)</f>
        <v>63.42</v>
      </c>
      <c r="AA747" s="107">
        <f t="shared" si="345"/>
        <v>-0.60000000000000142</v>
      </c>
      <c r="AB747" s="117">
        <f t="shared" si="346"/>
        <v>-0.94607379375591516</v>
      </c>
      <c r="AC747" s="109">
        <v>0</v>
      </c>
      <c r="AD747" s="110">
        <f>IF(D747 = D903,1,_xll.BDP(K747,$AD$12)*L747)</f>
        <v>1.0395000000000001</v>
      </c>
      <c r="AE747" s="259">
        <f>AA747*AC747*T747/AD747 / AF903</f>
        <v>0</v>
      </c>
      <c r="AF747" s="68"/>
      <c r="AG747" s="64"/>
      <c r="AH747" s="56"/>
    </row>
    <row r="748" spans="2:34" x14ac:dyDescent="0.2">
      <c r="B748">
        <v>23981</v>
      </c>
      <c r="C748" t="s">
        <v>40</v>
      </c>
      <c r="D748" t="str">
        <f>_xll.BDP(C748,$D$12)</f>
        <v>USD</v>
      </c>
      <c r="E748" t="s">
        <v>252</v>
      </c>
      <c r="F748" s="99">
        <f>_xll.BDP(C748,$F$12)</f>
        <v>361.16</v>
      </c>
      <c r="G748" s="99">
        <f>_xll.BDP(C748,$G$12)</f>
        <v>364.8</v>
      </c>
      <c r="H748" s="100">
        <f t="shared" si="336"/>
        <v>3.6399999999999864</v>
      </c>
      <c r="I748" s="101">
        <f t="shared" si="337"/>
        <v>1.0078635507808136</v>
      </c>
      <c r="J748" s="102">
        <v>-25700</v>
      </c>
      <c r="K748" t="str">
        <f>CONCATENATE(D903,D748, " Curncy")</f>
        <v>EURUSD Curncy</v>
      </c>
      <c r="L748">
        <f>IF(D748 = D903,1,_xll.BDP(K748,$L$12))</f>
        <v>1</v>
      </c>
      <c r="M748" s="247">
        <f>IF(D748 = D903,1,_xll.BDP(K748,$M$12)*L748)</f>
        <v>1.0417000000000001</v>
      </c>
      <c r="N748" s="104">
        <f t="shared" si="338"/>
        <v>-89803.206297398137</v>
      </c>
      <c r="O748" s="253">
        <f>N748 / Y903</f>
        <v>-2.7644869271912733E-4</v>
      </c>
      <c r="P748" s="140">
        <f t="shared" si="339"/>
        <v>-9000057.5981568582</v>
      </c>
      <c r="Q748" s="255">
        <f>P748 / Y903*100</f>
        <v>-2.7705627226356602</v>
      </c>
      <c r="R748" s="106">
        <f t="shared" si="340"/>
        <v>-2.7705627226356602</v>
      </c>
      <c r="S748" s="255">
        <f t="shared" si="341"/>
        <v>0</v>
      </c>
      <c r="T748">
        <f t="shared" si="342"/>
        <v>1</v>
      </c>
      <c r="U748">
        <v>0</v>
      </c>
      <c r="V748">
        <v>1</v>
      </c>
      <c r="W748" s="105">
        <f t="shared" si="343"/>
        <v>0</v>
      </c>
      <c r="X748" s="105">
        <f t="shared" si="344"/>
        <v>0</v>
      </c>
      <c r="Y748" s="65"/>
      <c r="Z748" s="107">
        <f>_xll.BDH(C748,$Z$12,$D$1,$D$1)</f>
        <v>360.53</v>
      </c>
      <c r="AA748" s="107">
        <f t="shared" si="345"/>
        <v>0.6300000000000523</v>
      </c>
      <c r="AB748" s="117">
        <f t="shared" si="346"/>
        <v>0.17474273985522767</v>
      </c>
      <c r="AC748" s="109">
        <v>-25700</v>
      </c>
      <c r="AD748" s="110">
        <f>IF(D748 = D903,1,_xll.BDP(K748,$AD$12)*L748)</f>
        <v>1.0395000000000001</v>
      </c>
      <c r="AE748" s="259">
        <f>AA748*AC748*T748/AD748 / AF903</f>
        <v>-4.7246404083969147E-5</v>
      </c>
      <c r="AF748" s="68"/>
      <c r="AG748" s="64"/>
      <c r="AH748" s="56"/>
    </row>
    <row r="749" spans="2:34" x14ac:dyDescent="0.2">
      <c r="B749">
        <v>19592</v>
      </c>
      <c r="C749" t="s">
        <v>833</v>
      </c>
      <c r="D749" t="str">
        <f>_xll.BDP(C749,$D$12)</f>
        <v>USD</v>
      </c>
      <c r="E749" t="s">
        <v>899</v>
      </c>
      <c r="F749" s="99">
        <f>_xll.BDP(C749,$F$12)</f>
        <v>86.79</v>
      </c>
      <c r="G749" s="99">
        <f>_xll.BDP(C749,$G$12)</f>
        <v>84.98</v>
      </c>
      <c r="H749" s="100">
        <f t="shared" si="336"/>
        <v>-1.8100000000000023</v>
      </c>
      <c r="I749" s="101">
        <f t="shared" si="337"/>
        <v>-2.0854937204747115</v>
      </c>
      <c r="J749" s="102">
        <v>0</v>
      </c>
      <c r="K749" t="str">
        <f>CONCATENATE(D903,D749, " Curncy")</f>
        <v>EURUSD Curncy</v>
      </c>
      <c r="L749">
        <f>IF(D749 = D903,1,_xll.BDP(K749,$L$12))</f>
        <v>1</v>
      </c>
      <c r="M749" s="247">
        <f>IF(D749 = D903,1,_xll.BDP(K749,$M$12)*L749)</f>
        <v>1.0417000000000001</v>
      </c>
      <c r="N749" s="104">
        <f t="shared" si="338"/>
        <v>0</v>
      </c>
      <c r="O749" s="253">
        <f>N749 / Y903</f>
        <v>0</v>
      </c>
      <c r="P749" s="140">
        <f t="shared" si="339"/>
        <v>0</v>
      </c>
      <c r="Q749" s="255">
        <f>P749 / Y903*100</f>
        <v>0</v>
      </c>
      <c r="R749" s="106">
        <f t="shared" si="340"/>
        <v>0</v>
      </c>
      <c r="S749" s="255">
        <f t="shared" si="341"/>
        <v>0</v>
      </c>
      <c r="T749">
        <f t="shared" si="342"/>
        <v>1</v>
      </c>
      <c r="U749">
        <v>0</v>
      </c>
      <c r="V749">
        <v>1</v>
      </c>
      <c r="W749" s="105">
        <f t="shared" si="343"/>
        <v>0</v>
      </c>
      <c r="X749" s="105">
        <f t="shared" si="344"/>
        <v>0</v>
      </c>
      <c r="Y749" s="65"/>
      <c r="Z749" s="107">
        <f>_xll.BDH(C749,$Z$12,$D$1,$D$1)</f>
        <v>88.09</v>
      </c>
      <c r="AA749" s="107">
        <f t="shared" si="345"/>
        <v>-1.2999999999999972</v>
      </c>
      <c r="AB749" s="117">
        <f t="shared" si="346"/>
        <v>-1.4757634237711397</v>
      </c>
      <c r="AC749" s="109">
        <v>0</v>
      </c>
      <c r="AD749" s="110">
        <f>IF(D749 = D903,1,_xll.BDP(K749,$AD$12)*L749)</f>
        <v>1.0395000000000001</v>
      </c>
      <c r="AE749" s="259">
        <f>AA749*AC749*T749/AD749 / AF903</f>
        <v>0</v>
      </c>
      <c r="AF749" s="68"/>
      <c r="AG749" s="64"/>
      <c r="AH749" s="56"/>
    </row>
    <row r="750" spans="2:34" x14ac:dyDescent="0.2">
      <c r="B750">
        <v>30068</v>
      </c>
      <c r="C750" t="s">
        <v>1539</v>
      </c>
      <c r="D750" t="str">
        <f>_xll.BDP(C750,$D$12)</f>
        <v>USD</v>
      </c>
      <c r="E750" t="s">
        <v>1414</v>
      </c>
      <c r="F750" s="99">
        <f>_xll.BDP(C750,$F$12)</f>
        <v>160.51</v>
      </c>
      <c r="G750" s="99">
        <f>_xll.BDP(C750,$G$12)</f>
        <v>160</v>
      </c>
      <c r="H750" s="100">
        <f t="shared" si="336"/>
        <v>-0.50999999999999091</v>
      </c>
      <c r="I750" s="101">
        <f t="shared" si="337"/>
        <v>-0.31773721263472116</v>
      </c>
      <c r="J750" s="102">
        <v>0</v>
      </c>
      <c r="K750" t="str">
        <f>CONCATENATE(D903,D750, " Curncy")</f>
        <v>EURUSD Curncy</v>
      </c>
      <c r="L750">
        <f>IF(D750 = D903,1,_xll.BDP(K750,$L$12))</f>
        <v>1</v>
      </c>
      <c r="M750" s="247">
        <f>IF(D750 = D903,1,_xll.BDP(K750,$M$12)*L750)</f>
        <v>1.0417000000000001</v>
      </c>
      <c r="N750" s="104">
        <f t="shared" si="338"/>
        <v>0</v>
      </c>
      <c r="O750" s="253">
        <f>N750 / Y903</f>
        <v>0</v>
      </c>
      <c r="P750" s="140">
        <f t="shared" si="339"/>
        <v>0</v>
      </c>
      <c r="Q750" s="255">
        <f>P750 / Y903*100</f>
        <v>0</v>
      </c>
      <c r="R750" s="106">
        <f t="shared" si="340"/>
        <v>0</v>
      </c>
      <c r="S750" s="255">
        <f t="shared" si="341"/>
        <v>0</v>
      </c>
      <c r="T750">
        <f t="shared" si="342"/>
        <v>1</v>
      </c>
      <c r="U750">
        <v>0</v>
      </c>
      <c r="V750">
        <v>1</v>
      </c>
      <c r="W750" s="105">
        <f t="shared" si="343"/>
        <v>0</v>
      </c>
      <c r="X750" s="105">
        <f t="shared" si="344"/>
        <v>0</v>
      </c>
      <c r="Y750" s="141"/>
      <c r="Z750" s="107">
        <f>_xll.BDH(C750,$Z$12,$D$1,$D$1)</f>
        <v>153.75</v>
      </c>
      <c r="AA750" s="107">
        <f t="shared" si="345"/>
        <v>6.7599999999999909</v>
      </c>
      <c r="AB750" s="117">
        <f t="shared" si="346"/>
        <v>4.3967479674796683</v>
      </c>
      <c r="AC750" s="109">
        <v>0</v>
      </c>
      <c r="AD750" s="110">
        <f>IF(D750 = D903,1,_xll.BDP(K750,$AD$12)*L750)</f>
        <v>1.0395000000000001</v>
      </c>
      <c r="AE750" s="259">
        <f>AA750*AC750*T750/AD750 / AF903</f>
        <v>0</v>
      </c>
      <c r="AF750" s="142"/>
      <c r="AG750" s="64"/>
      <c r="AH750" s="56"/>
    </row>
    <row r="751" spans="2:34" x14ac:dyDescent="0.2">
      <c r="B751">
        <v>28641</v>
      </c>
      <c r="D751" t="s">
        <v>31</v>
      </c>
      <c r="E751" t="s">
        <v>1255</v>
      </c>
      <c r="F751" s="99">
        <v>1</v>
      </c>
      <c r="G751" s="99">
        <v>1</v>
      </c>
      <c r="H751" s="100">
        <f t="shared" si="336"/>
        <v>0</v>
      </c>
      <c r="I751" s="101">
        <f t="shared" si="337"/>
        <v>0</v>
      </c>
      <c r="J751" s="102">
        <v>210367</v>
      </c>
      <c r="K751" t="str">
        <f>CONCATENATE(D903,D751, " Curncy")</f>
        <v>EURUSD Curncy</v>
      </c>
      <c r="L751">
        <f>IF(D751 = D903,1,_xll.BDP(K751,$L$12))</f>
        <v>1</v>
      </c>
      <c r="M751" s="247">
        <f>IF(D751 = D903,1,_xll.BDP(K751,$M$12)*L751)</f>
        <v>1.0417000000000001</v>
      </c>
      <c r="N751" s="104">
        <f t="shared" si="338"/>
        <v>0</v>
      </c>
      <c r="O751" s="253">
        <f>N751 / Y903</f>
        <v>0</v>
      </c>
      <c r="P751" s="140">
        <f t="shared" si="339"/>
        <v>201945.85773255254</v>
      </c>
      <c r="Q751" s="255">
        <f>P751 / Y903*100</f>
        <v>6.2166676082059349E-2</v>
      </c>
      <c r="R751" s="106">
        <f t="shared" si="340"/>
        <v>0</v>
      </c>
      <c r="S751" s="255">
        <f t="shared" si="341"/>
        <v>6.2166676082059349E-2</v>
      </c>
      <c r="T751">
        <f t="shared" si="342"/>
        <v>1</v>
      </c>
      <c r="U751">
        <v>1</v>
      </c>
      <c r="V751">
        <v>1</v>
      </c>
      <c r="W751" s="105">
        <f t="shared" si="343"/>
        <v>0</v>
      </c>
      <c r="X751" s="105">
        <f t="shared" si="344"/>
        <v>0</v>
      </c>
      <c r="Y751" s="141"/>
      <c r="Z751" s="107">
        <v>1</v>
      </c>
      <c r="AA751" s="107">
        <f t="shared" si="345"/>
        <v>0</v>
      </c>
      <c r="AB751" s="117">
        <f t="shared" si="346"/>
        <v>0</v>
      </c>
      <c r="AC751" s="109">
        <v>210367</v>
      </c>
      <c r="AD751" s="110">
        <f>IF(D751 = D903,1,_xll.BDP(K751,$AD$12)*L751)</f>
        <v>1.0395000000000001</v>
      </c>
      <c r="AE751" s="259">
        <f>AA751*AC751*T751/AD751 / AF903</f>
        <v>0</v>
      </c>
      <c r="AF751" s="142"/>
      <c r="AG751" s="64"/>
      <c r="AH751" s="56"/>
    </row>
    <row r="752" spans="2:34" x14ac:dyDescent="0.2">
      <c r="B752">
        <v>3205</v>
      </c>
      <c r="C752" t="s">
        <v>834</v>
      </c>
      <c r="D752" t="str">
        <f>_xll.BDP(C752,$D$12)</f>
        <v>USD</v>
      </c>
      <c r="E752" t="s">
        <v>900</v>
      </c>
      <c r="F752" s="99">
        <f>_xll.BDP(C752,$F$12)</f>
        <v>50.93</v>
      </c>
      <c r="G752" s="99">
        <f>_xll.BDP(C752,$G$12)</f>
        <v>50.6</v>
      </c>
      <c r="H752" s="100">
        <f t="shared" si="336"/>
        <v>-0.32999999999999829</v>
      </c>
      <c r="I752" s="101">
        <f t="shared" si="337"/>
        <v>-0.64794816414686485</v>
      </c>
      <c r="J752" s="102">
        <v>0</v>
      </c>
      <c r="K752" t="str">
        <f>CONCATENATE(D903,D752, " Curncy")</f>
        <v>EURUSD Curncy</v>
      </c>
      <c r="L752">
        <f>IF(D752 = D903,1,_xll.BDP(K752,$L$12))</f>
        <v>1</v>
      </c>
      <c r="M752" s="247">
        <f>IF(D752 = D903,1,_xll.BDP(K752,$M$12)*L752)</f>
        <v>1.0417000000000001</v>
      </c>
      <c r="N752" s="104">
        <f t="shared" si="338"/>
        <v>0</v>
      </c>
      <c r="O752" s="253">
        <f>N752 / Y903</f>
        <v>0</v>
      </c>
      <c r="P752" s="140">
        <f t="shared" si="339"/>
        <v>0</v>
      </c>
      <c r="Q752" s="255">
        <f>P752 / Y903*100</f>
        <v>0</v>
      </c>
      <c r="R752" s="106">
        <f t="shared" si="340"/>
        <v>0</v>
      </c>
      <c r="S752" s="255">
        <f t="shared" si="341"/>
        <v>0</v>
      </c>
      <c r="T752">
        <f t="shared" si="342"/>
        <v>1</v>
      </c>
      <c r="U752">
        <v>0</v>
      </c>
      <c r="V752">
        <v>1</v>
      </c>
      <c r="W752" s="105">
        <f t="shared" si="343"/>
        <v>0</v>
      </c>
      <c r="X752" s="105">
        <f t="shared" si="344"/>
        <v>0</v>
      </c>
      <c r="Y752" s="65"/>
      <c r="Z752" s="107">
        <f>_xll.BDH(C752,$Z$12,$D$1,$D$1)</f>
        <v>50.68</v>
      </c>
      <c r="AA752" s="107">
        <f t="shared" si="345"/>
        <v>0.25</v>
      </c>
      <c r="AB752" s="117">
        <f t="shared" si="346"/>
        <v>0.49329123914759276</v>
      </c>
      <c r="AC752" s="109">
        <v>0</v>
      </c>
      <c r="AD752" s="110">
        <f>IF(D752 = D903,1,_xll.BDP(K752,$AD$12)*L752)</f>
        <v>1.0395000000000001</v>
      </c>
      <c r="AE752" s="259">
        <f>AA752*AC752*T752/AD752 / AF903</f>
        <v>0</v>
      </c>
      <c r="AF752" s="68"/>
      <c r="AG752" s="64"/>
      <c r="AH752" s="56"/>
    </row>
    <row r="753" spans="2:34" x14ac:dyDescent="0.2">
      <c r="B753">
        <v>9994</v>
      </c>
      <c r="C753" t="s">
        <v>1339</v>
      </c>
      <c r="D753" t="str">
        <f>_xll.BDP(C753,$D$12)</f>
        <v>USD</v>
      </c>
      <c r="E753" t="s">
        <v>1340</v>
      </c>
      <c r="F753" s="99">
        <f>_xll.BDP(C753,$F$12)</f>
        <v>351.29</v>
      </c>
      <c r="G753" s="99">
        <f>_xll.BDP(C753,$G$12)</f>
        <v>348.81</v>
      </c>
      <c r="H753" s="100">
        <f t="shared" si="336"/>
        <v>-2.4800000000000182</v>
      </c>
      <c r="I753" s="101">
        <f t="shared" si="337"/>
        <v>-0.70596942696917597</v>
      </c>
      <c r="J753" s="102">
        <v>0</v>
      </c>
      <c r="K753" t="str">
        <f>CONCATENATE(D903,D753, " Curncy")</f>
        <v>EURUSD Curncy</v>
      </c>
      <c r="L753">
        <f>IF(D753 = D903,1,_xll.BDP(K753,$L$12))</f>
        <v>1</v>
      </c>
      <c r="M753" s="247">
        <f>IF(D753 = D903,1,_xll.BDP(K753,$M$12)*L753)</f>
        <v>1.0417000000000001</v>
      </c>
      <c r="N753" s="104">
        <f t="shared" si="338"/>
        <v>0</v>
      </c>
      <c r="O753" s="253">
        <f>N753 / Y903</f>
        <v>0</v>
      </c>
      <c r="P753" s="140">
        <f t="shared" si="339"/>
        <v>0</v>
      </c>
      <c r="Q753" s="255">
        <f>P753 / Y903*100</f>
        <v>0</v>
      </c>
      <c r="R753" s="106">
        <f t="shared" si="340"/>
        <v>0</v>
      </c>
      <c r="S753" s="255">
        <f t="shared" si="341"/>
        <v>0</v>
      </c>
      <c r="T753">
        <f t="shared" si="342"/>
        <v>1</v>
      </c>
      <c r="U753">
        <v>0</v>
      </c>
      <c r="V753">
        <v>1</v>
      </c>
      <c r="W753" s="105">
        <f t="shared" si="343"/>
        <v>0</v>
      </c>
      <c r="X753" s="105">
        <f t="shared" si="344"/>
        <v>0</v>
      </c>
      <c r="Y753" s="141"/>
      <c r="Z753" s="107">
        <f>_xll.BDH(C753,$Z$12,$D$1,$D$1)</f>
        <v>348.64</v>
      </c>
      <c r="AA753" s="107">
        <f t="shared" si="345"/>
        <v>2.6500000000000341</v>
      </c>
      <c r="AB753" s="117">
        <f t="shared" si="346"/>
        <v>0.76009637448371792</v>
      </c>
      <c r="AC753" s="109">
        <v>0</v>
      </c>
      <c r="AD753" s="110">
        <f>IF(D753 = D903,1,_xll.BDP(K753,$AD$12)*L753)</f>
        <v>1.0395000000000001</v>
      </c>
      <c r="AE753" s="259">
        <f>AA753*AC753*T753/AD753 / AF903</f>
        <v>0</v>
      </c>
      <c r="AF753" s="142"/>
      <c r="AG753" s="64"/>
      <c r="AH753" s="56"/>
    </row>
    <row r="754" spans="2:34" x14ac:dyDescent="0.2">
      <c r="B754">
        <v>29731</v>
      </c>
      <c r="C754" t="s">
        <v>1378</v>
      </c>
      <c r="D754" t="str">
        <f>_xll.BDP(C754,$D$12)</f>
        <v>USD</v>
      </c>
      <c r="E754" t="s">
        <v>1379</v>
      </c>
      <c r="F754" s="99">
        <f>_xll.BDP(C754,$F$12)</f>
        <v>66.540000000000006</v>
      </c>
      <c r="G754" s="99">
        <f>_xll.BDP(C754,$G$12)</f>
        <v>63.92</v>
      </c>
      <c r="H754" s="100">
        <f t="shared" si="336"/>
        <v>-2.6200000000000045</v>
      </c>
      <c r="I754" s="101">
        <f t="shared" si="337"/>
        <v>-3.9374812143071902</v>
      </c>
      <c r="J754" s="102">
        <v>0</v>
      </c>
      <c r="K754" t="str">
        <f>CONCATENATE(D903,D754, " Curncy")</f>
        <v>EURUSD Curncy</v>
      </c>
      <c r="L754">
        <f>IF(D754 = D903,1,_xll.BDP(K754,$L$12))</f>
        <v>1</v>
      </c>
      <c r="M754" s="247">
        <f>IF(D754 = D903,1,_xll.BDP(K754,$M$12)*L754)</f>
        <v>1.0417000000000001</v>
      </c>
      <c r="N754" s="104">
        <f t="shared" si="338"/>
        <v>0</v>
      </c>
      <c r="O754" s="253">
        <f>N754 / Y903</f>
        <v>0</v>
      </c>
      <c r="P754" s="140">
        <f t="shared" si="339"/>
        <v>0</v>
      </c>
      <c r="Q754" s="255">
        <f>P754 / Y903*100</f>
        <v>0</v>
      </c>
      <c r="R754" s="106">
        <f t="shared" si="340"/>
        <v>0</v>
      </c>
      <c r="S754" s="255">
        <f t="shared" si="341"/>
        <v>0</v>
      </c>
      <c r="T754">
        <f t="shared" si="342"/>
        <v>1</v>
      </c>
      <c r="U754">
        <v>0</v>
      </c>
      <c r="V754">
        <v>1</v>
      </c>
      <c r="W754" s="105">
        <f t="shared" si="343"/>
        <v>0</v>
      </c>
      <c r="X754" s="105">
        <f t="shared" si="344"/>
        <v>0</v>
      </c>
      <c r="Y754" s="141"/>
      <c r="Z754" s="107">
        <f>_xll.BDH(C754,$Z$12,$D$1,$D$1)</f>
        <v>66.739999999999995</v>
      </c>
      <c r="AA754" s="107">
        <f t="shared" si="345"/>
        <v>-0.19999999999998863</v>
      </c>
      <c r="AB754" s="117">
        <f t="shared" si="346"/>
        <v>-0.29967036260112173</v>
      </c>
      <c r="AC754" s="109">
        <v>0</v>
      </c>
      <c r="AD754" s="110">
        <f>IF(D754 = D903,1,_xll.BDP(K754,$AD$12)*L754)</f>
        <v>1.0395000000000001</v>
      </c>
      <c r="AE754" s="259">
        <f>AA754*AC754*T754/AD754 / AF903</f>
        <v>0</v>
      </c>
      <c r="AF754" s="142"/>
      <c r="AG754" s="64"/>
      <c r="AH754" s="56"/>
    </row>
    <row r="755" spans="2:34" x14ac:dyDescent="0.2">
      <c r="B755">
        <v>33007</v>
      </c>
      <c r="C755" t="s">
        <v>1607</v>
      </c>
      <c r="D755" t="str">
        <f>_xll.BDP(C755,$D$12)</f>
        <v>USD</v>
      </c>
      <c r="E755" t="s">
        <v>1608</v>
      </c>
      <c r="F755" s="99">
        <f>_xll.BDP(C755,$F$12)</f>
        <v>4.0599999999999996</v>
      </c>
      <c r="G755" s="99">
        <f>_xll.BDP(C755,$G$12)</f>
        <v>3.9950000000000001</v>
      </c>
      <c r="H755" s="100">
        <f t="shared" si="336"/>
        <v>-6.4999999999999503E-2</v>
      </c>
      <c r="I755" s="101">
        <f t="shared" si="337"/>
        <v>-1.6009852216748648</v>
      </c>
      <c r="J755" s="102">
        <v>-320975</v>
      </c>
      <c r="K755" t="str">
        <f>CONCATENATE(D903,D755, " Curncy")</f>
        <v>EURUSD Curncy</v>
      </c>
      <c r="L755">
        <f>IF(D755 = D903,1,_xll.BDP(K755,$L$12))</f>
        <v>1</v>
      </c>
      <c r="M755" s="247">
        <f>IF(D755 = D903,1,_xll.BDP(K755,$M$12)*L755)</f>
        <v>1.0417000000000001</v>
      </c>
      <c r="N755" s="104">
        <f t="shared" si="338"/>
        <v>20028.19909762872</v>
      </c>
      <c r="O755" s="253">
        <f>N755 / Y903</f>
        <v>6.1654474114453551E-5</v>
      </c>
      <c r="P755" s="140">
        <f t="shared" si="339"/>
        <v>-1230963.9291542671</v>
      </c>
      <c r="Q755" s="255">
        <f>P755 / Y903*100</f>
        <v>-0.37893788321114436</v>
      </c>
      <c r="R755" s="106">
        <f t="shared" si="340"/>
        <v>-0.37893788321114436</v>
      </c>
      <c r="S755" s="255">
        <f t="shared" si="341"/>
        <v>0</v>
      </c>
      <c r="T755">
        <f t="shared" si="342"/>
        <v>1</v>
      </c>
      <c r="U755">
        <v>0</v>
      </c>
      <c r="V755">
        <v>1</v>
      </c>
      <c r="W755" s="105">
        <f t="shared" si="343"/>
        <v>6.1654474114453551E-5</v>
      </c>
      <c r="X755" s="105">
        <f t="shared" si="344"/>
        <v>0</v>
      </c>
      <c r="Y755" s="141"/>
      <c r="Z755" s="107">
        <f>_xll.BDH(C755,$Z$12,$D$1,$D$1)</f>
        <v>3.89</v>
      </c>
      <c r="AA755" s="107">
        <f t="shared" si="345"/>
        <v>0.16999999999999948</v>
      </c>
      <c r="AB755" s="117">
        <f t="shared" si="346"/>
        <v>4.3701799485861041</v>
      </c>
      <c r="AC755" s="109">
        <v>-320975</v>
      </c>
      <c r="AD755" s="110">
        <f>IF(D755 = D903,1,_xll.BDP(K755,$AD$12)*L755)</f>
        <v>1.0395000000000001</v>
      </c>
      <c r="AE755" s="259">
        <f>AA755*AC755*T755/AD755 / AF903</f>
        <v>-1.5922645133991832E-4</v>
      </c>
      <c r="AF755" s="142"/>
      <c r="AG755" s="64"/>
      <c r="AH755" s="56"/>
    </row>
    <row r="756" spans="2:34" x14ac:dyDescent="0.2">
      <c r="B756">
        <v>25963</v>
      </c>
      <c r="C756" t="s">
        <v>1299</v>
      </c>
      <c r="D756" t="str">
        <f>_xll.BDP(C756,$D$12)</f>
        <v>USD</v>
      </c>
      <c r="E756" t="s">
        <v>1300</v>
      </c>
      <c r="F756" s="99">
        <f>_xll.BDP(C756,$F$12)</f>
        <v>951.57</v>
      </c>
      <c r="G756" s="99">
        <f>_xll.BDP(C756,$G$12)</f>
        <v>944.2</v>
      </c>
      <c r="H756" s="100">
        <f t="shared" si="336"/>
        <v>-7.3700000000000045</v>
      </c>
      <c r="I756" s="101">
        <f t="shared" si="337"/>
        <v>-0.77450949483485232</v>
      </c>
      <c r="J756" s="102">
        <v>0</v>
      </c>
      <c r="K756" t="str">
        <f>CONCATENATE(D903,D756, " Curncy")</f>
        <v>EURUSD Curncy</v>
      </c>
      <c r="L756">
        <f>IF(D756 = D903,1,_xll.BDP(K756,$L$12))</f>
        <v>1</v>
      </c>
      <c r="M756" s="247">
        <f>IF(D756 = D903,1,_xll.BDP(K756,$M$12)*L756)</f>
        <v>1.0417000000000001</v>
      </c>
      <c r="N756" s="104">
        <f t="shared" si="338"/>
        <v>0</v>
      </c>
      <c r="O756" s="253">
        <f>N756 / Y903</f>
        <v>0</v>
      </c>
      <c r="P756" s="140">
        <f t="shared" si="339"/>
        <v>0</v>
      </c>
      <c r="Q756" s="255">
        <f>P756 / Y903*100</f>
        <v>0</v>
      </c>
      <c r="R756" s="106">
        <f t="shared" si="340"/>
        <v>0</v>
      </c>
      <c r="S756" s="255">
        <f t="shared" si="341"/>
        <v>0</v>
      </c>
      <c r="T756">
        <f t="shared" si="342"/>
        <v>1</v>
      </c>
      <c r="U756">
        <v>0</v>
      </c>
      <c r="V756">
        <v>1</v>
      </c>
      <c r="W756" s="105">
        <f t="shared" si="343"/>
        <v>0</v>
      </c>
      <c r="X756" s="105">
        <f t="shared" si="344"/>
        <v>0</v>
      </c>
      <c r="Z756" s="107">
        <f>_xll.BDH(C756,$Z$12,$D$1,$D$1)</f>
        <v>962.43</v>
      </c>
      <c r="AA756" s="107">
        <f t="shared" si="345"/>
        <v>-10.8599999999999</v>
      </c>
      <c r="AB756" s="117">
        <f t="shared" si="346"/>
        <v>-1.1283937533119188</v>
      </c>
      <c r="AC756" s="109">
        <v>0</v>
      </c>
      <c r="AD756" s="110">
        <f>IF(D756 = D903,1,_xll.BDP(K756,$AD$12)*L756)</f>
        <v>1.0395000000000001</v>
      </c>
      <c r="AE756" s="259">
        <f>AA756*AC756*T756/AD756 / AF903</f>
        <v>0</v>
      </c>
      <c r="AF756" s="111"/>
      <c r="AG756" s="64"/>
      <c r="AH756" s="56"/>
    </row>
    <row r="757" spans="2:34" x14ac:dyDescent="0.2">
      <c r="B757">
        <v>2230</v>
      </c>
      <c r="C757" t="s">
        <v>835</v>
      </c>
      <c r="D757" t="str">
        <f>_xll.BDP(C757,$D$12)</f>
        <v>USD</v>
      </c>
      <c r="E757" t="s">
        <v>901</v>
      </c>
      <c r="F757" s="99">
        <f>_xll.BDP(C757,$F$12)</f>
        <v>58.41</v>
      </c>
      <c r="G757" s="99">
        <f>_xll.BDP(C757,$G$12)</f>
        <v>57.24</v>
      </c>
      <c r="H757" s="100">
        <f t="shared" si="336"/>
        <v>-1.1699999999999946</v>
      </c>
      <c r="I757" s="101">
        <f t="shared" si="337"/>
        <v>-2.003081664098604</v>
      </c>
      <c r="J757" s="102">
        <v>0</v>
      </c>
      <c r="K757" t="str">
        <f>CONCATENATE(D903,D757, " Curncy")</f>
        <v>EURUSD Curncy</v>
      </c>
      <c r="L757">
        <f>IF(D757 = D903,1,_xll.BDP(K757,$L$12))</f>
        <v>1</v>
      </c>
      <c r="M757" s="247">
        <f>IF(D757 = D903,1,_xll.BDP(K757,$M$12)*L757)</f>
        <v>1.0417000000000001</v>
      </c>
      <c r="N757" s="104">
        <f t="shared" si="338"/>
        <v>0</v>
      </c>
      <c r="O757" s="253">
        <f>N757 / Y903</f>
        <v>0</v>
      </c>
      <c r="P757" s="140">
        <f t="shared" si="339"/>
        <v>0</v>
      </c>
      <c r="Q757" s="255">
        <f>P757 / Y903*100</f>
        <v>0</v>
      </c>
      <c r="R757" s="106">
        <f t="shared" si="340"/>
        <v>0</v>
      </c>
      <c r="S757" s="255">
        <f t="shared" si="341"/>
        <v>0</v>
      </c>
      <c r="T757">
        <f t="shared" si="342"/>
        <v>1</v>
      </c>
      <c r="U757">
        <v>0</v>
      </c>
      <c r="V757">
        <v>1</v>
      </c>
      <c r="W757" s="105">
        <f t="shared" si="343"/>
        <v>0</v>
      </c>
      <c r="X757" s="105">
        <f t="shared" si="344"/>
        <v>0</v>
      </c>
      <c r="Y757" s="65"/>
      <c r="Z757" s="107">
        <f>_xll.BDH(C757,$Z$12,$D$1,$D$1)</f>
        <v>58.93</v>
      </c>
      <c r="AA757" s="107">
        <f t="shared" si="345"/>
        <v>-0.52000000000000313</v>
      </c>
      <c r="AB757" s="117">
        <f t="shared" si="346"/>
        <v>-0.88240285083998493</v>
      </c>
      <c r="AC757" s="109">
        <v>0</v>
      </c>
      <c r="AD757" s="110">
        <f>IF(D757 = D903,1,_xll.BDP(K757,$AD$12)*L757)</f>
        <v>1.0395000000000001</v>
      </c>
      <c r="AE757" s="259">
        <f>AA757*AC757*T757/AD757 / AF903</f>
        <v>0</v>
      </c>
      <c r="AF757" s="68"/>
      <c r="AG757" s="64"/>
      <c r="AH757" s="56"/>
    </row>
    <row r="758" spans="2:34" x14ac:dyDescent="0.2">
      <c r="B758">
        <v>2804</v>
      </c>
      <c r="C758" t="s">
        <v>1312</v>
      </c>
      <c r="D758" t="str">
        <f>_xll.BDP(C758,$D$12)</f>
        <v>USD</v>
      </c>
      <c r="E758" t="s">
        <v>1313</v>
      </c>
      <c r="F758" s="99">
        <f>_xll.BDP(C758,$F$12)</f>
        <v>247.49</v>
      </c>
      <c r="G758" s="99">
        <f>_xll.BDP(C758,$G$12)</f>
        <v>244.13</v>
      </c>
      <c r="H758" s="100">
        <f t="shared" si="336"/>
        <v>-3.3600000000000136</v>
      </c>
      <c r="I758" s="101">
        <f t="shared" si="337"/>
        <v>-1.3576306113378371</v>
      </c>
      <c r="J758" s="102">
        <v>0</v>
      </c>
      <c r="K758" t="str">
        <f>CONCATENATE(D903,D758, " Curncy")</f>
        <v>EURUSD Curncy</v>
      </c>
      <c r="L758">
        <f>IF(D758 = D903,1,_xll.BDP(K758,$L$12))</f>
        <v>1</v>
      </c>
      <c r="M758" s="247">
        <f>IF(D758 = D903,1,_xll.BDP(K758,$M$12)*L758)</f>
        <v>1.0417000000000001</v>
      </c>
      <c r="N758" s="104">
        <f t="shared" si="338"/>
        <v>0</v>
      </c>
      <c r="O758" s="253">
        <f>N758 / Y903</f>
        <v>0</v>
      </c>
      <c r="P758" s="140">
        <f t="shared" si="339"/>
        <v>0</v>
      </c>
      <c r="Q758" s="255">
        <f>P758 / Y903*100</f>
        <v>0</v>
      </c>
      <c r="R758" s="106">
        <f t="shared" si="340"/>
        <v>0</v>
      </c>
      <c r="S758" s="255">
        <f t="shared" si="341"/>
        <v>0</v>
      </c>
      <c r="T758">
        <f t="shared" si="342"/>
        <v>1</v>
      </c>
      <c r="U758">
        <v>0</v>
      </c>
      <c r="V758">
        <v>1</v>
      </c>
      <c r="W758" s="105">
        <f t="shared" si="343"/>
        <v>0</v>
      </c>
      <c r="X758" s="105">
        <f t="shared" si="344"/>
        <v>0</v>
      </c>
      <c r="Z758" s="107">
        <f>_xll.BDH(C758,$Z$12,$D$1,$D$1)</f>
        <v>247.58</v>
      </c>
      <c r="AA758" s="107">
        <f t="shared" si="345"/>
        <v>-9.0000000000003411E-2</v>
      </c>
      <c r="AB758" s="117">
        <f t="shared" si="346"/>
        <v>-3.6351886258988372E-2</v>
      </c>
      <c r="AC758" s="109">
        <v>0</v>
      </c>
      <c r="AD758" s="110">
        <f>IF(D758 = D903,1,_xll.BDP(K758,$AD$12)*L758)</f>
        <v>1.0395000000000001</v>
      </c>
      <c r="AE758" s="259">
        <f>AA758*AC758*T758/AD758 / AF903</f>
        <v>0</v>
      </c>
      <c r="AF758" s="111"/>
      <c r="AG758" s="64"/>
      <c r="AH758" s="56"/>
    </row>
    <row r="759" spans="2:34" x14ac:dyDescent="0.2">
      <c r="B759">
        <v>2200</v>
      </c>
      <c r="C759" t="s">
        <v>836</v>
      </c>
      <c r="D759" t="str">
        <f>_xll.BDP(C759,$D$12)</f>
        <v>USD</v>
      </c>
      <c r="E759" t="s">
        <v>902</v>
      </c>
      <c r="F759" s="99">
        <f>_xll.BDP(C759,$F$12)</f>
        <v>90.91</v>
      </c>
      <c r="G759" s="99">
        <f>_xll.BDP(C759,$G$12)</f>
        <v>90.5</v>
      </c>
      <c r="H759" s="100">
        <f t="shared" si="336"/>
        <v>-0.40999999999999659</v>
      </c>
      <c r="I759" s="101">
        <f t="shared" si="337"/>
        <v>-0.45099549004509576</v>
      </c>
      <c r="J759" s="102">
        <v>0</v>
      </c>
      <c r="K759" t="str">
        <f>CONCATENATE(D903,D759, " Curncy")</f>
        <v>EURUSD Curncy</v>
      </c>
      <c r="L759">
        <f>IF(D759 = D903,1,_xll.BDP(K759,$L$12))</f>
        <v>1</v>
      </c>
      <c r="M759" s="247">
        <f>IF(D759 = D903,1,_xll.BDP(K759,$M$12)*L759)</f>
        <v>1.0417000000000001</v>
      </c>
      <c r="N759" s="104">
        <f t="shared" si="338"/>
        <v>0</v>
      </c>
      <c r="O759" s="253">
        <f>N759 / Y903</f>
        <v>0</v>
      </c>
      <c r="P759" s="140">
        <f t="shared" si="339"/>
        <v>0</v>
      </c>
      <c r="Q759" s="255">
        <f>P759 / Y903*100</f>
        <v>0</v>
      </c>
      <c r="R759" s="106">
        <f t="shared" si="340"/>
        <v>0</v>
      </c>
      <c r="S759" s="255">
        <f t="shared" si="341"/>
        <v>0</v>
      </c>
      <c r="T759">
        <f t="shared" si="342"/>
        <v>1</v>
      </c>
      <c r="U759">
        <v>0</v>
      </c>
      <c r="V759">
        <v>1</v>
      </c>
      <c r="W759" s="105">
        <f t="shared" si="343"/>
        <v>0</v>
      </c>
      <c r="X759" s="105">
        <f t="shared" si="344"/>
        <v>0</v>
      </c>
      <c r="Y759" s="65"/>
      <c r="Z759" s="107">
        <f>_xll.BDH(C759,$Z$12,$D$1,$D$1)</f>
        <v>89.93</v>
      </c>
      <c r="AA759" s="107">
        <f t="shared" si="345"/>
        <v>0.97999999999998977</v>
      </c>
      <c r="AB759" s="117">
        <f t="shared" si="346"/>
        <v>1.0897364616924159</v>
      </c>
      <c r="AC759" s="109">
        <v>0</v>
      </c>
      <c r="AD759" s="110">
        <f>IF(D759 = D903,1,_xll.BDP(K759,$AD$12)*L759)</f>
        <v>1.0395000000000001</v>
      </c>
      <c r="AE759" s="259">
        <f>AA759*AC759*T759/AD759 / AF903</f>
        <v>0</v>
      </c>
      <c r="AF759" s="68"/>
      <c r="AG759" s="64"/>
      <c r="AH759" s="56"/>
    </row>
    <row r="760" spans="2:34" x14ac:dyDescent="0.2">
      <c r="B760">
        <v>29837</v>
      </c>
      <c r="C760" t="s">
        <v>1380</v>
      </c>
      <c r="D760" t="str">
        <f>_xll.BDP(C760,$D$12)</f>
        <v>USD</v>
      </c>
      <c r="E760" t="s">
        <v>1381</v>
      </c>
      <c r="F760" s="99">
        <f>_xll.BDP(C760,$F$12)</f>
        <v>4.28</v>
      </c>
      <c r="G760" s="99">
        <f>_xll.BDP(C760,$G$12)</f>
        <v>4.2699999999999996</v>
      </c>
      <c r="H760" s="100">
        <f t="shared" si="336"/>
        <v>-1.0000000000000675E-2</v>
      </c>
      <c r="I760" s="101">
        <f t="shared" si="337"/>
        <v>-0.23364485981309988</v>
      </c>
      <c r="J760" s="102">
        <v>0</v>
      </c>
      <c r="K760" t="str">
        <f>CONCATENATE(D903,D760, " Curncy")</f>
        <v>EURUSD Curncy</v>
      </c>
      <c r="L760">
        <f>IF(D760 = D903,1,_xll.BDP(K760,$L$12))</f>
        <v>1</v>
      </c>
      <c r="M760" s="247">
        <f>IF(D760 = D903,1,_xll.BDP(K760,$M$12)*L760)</f>
        <v>1.0417000000000001</v>
      </c>
      <c r="N760" s="104">
        <f t="shared" si="338"/>
        <v>0</v>
      </c>
      <c r="O760" s="253">
        <f>N760 / Y903</f>
        <v>0</v>
      </c>
      <c r="P760" s="140">
        <f t="shared" si="339"/>
        <v>0</v>
      </c>
      <c r="Q760" s="255">
        <f>P760 / Y903*100</f>
        <v>0</v>
      </c>
      <c r="R760" s="106">
        <f t="shared" si="340"/>
        <v>0</v>
      </c>
      <c r="S760" s="255">
        <f t="shared" si="341"/>
        <v>0</v>
      </c>
      <c r="T760">
        <f t="shared" si="342"/>
        <v>1</v>
      </c>
      <c r="U760">
        <v>0</v>
      </c>
      <c r="V760">
        <v>1</v>
      </c>
      <c r="W760" s="105">
        <f t="shared" si="343"/>
        <v>0</v>
      </c>
      <c r="X760" s="105">
        <f t="shared" si="344"/>
        <v>0</v>
      </c>
      <c r="Y760" s="141"/>
      <c r="Z760" s="107">
        <f>_xll.BDH(C760,$Z$12,$D$1,$D$1)</f>
        <v>4.4000000000000004</v>
      </c>
      <c r="AA760" s="107">
        <f t="shared" si="345"/>
        <v>-0.12000000000000011</v>
      </c>
      <c r="AB760" s="117">
        <f t="shared" si="346"/>
        <v>-2.7272727272727297</v>
      </c>
      <c r="AC760" s="109">
        <v>0</v>
      </c>
      <c r="AD760" s="110">
        <f>IF(D760 = D903,1,_xll.BDP(K760,$AD$12)*L760)</f>
        <v>1.0395000000000001</v>
      </c>
      <c r="AE760" s="259">
        <f>AA760*AC760*T760/AD760 / AF903</f>
        <v>0</v>
      </c>
      <c r="AF760" s="142"/>
      <c r="AG760" s="64"/>
      <c r="AH760" s="56"/>
    </row>
    <row r="761" spans="2:34" ht="12" customHeight="1" x14ac:dyDescent="0.2">
      <c r="B761">
        <v>19538</v>
      </c>
      <c r="C761" t="s">
        <v>39</v>
      </c>
      <c r="D761" t="str">
        <f>_xll.BDP(C761,$D$12)</f>
        <v>USD</v>
      </c>
      <c r="E761" t="s">
        <v>251</v>
      </c>
      <c r="F761" s="99">
        <f>_xll.BDP(C761,$F$12)</f>
        <v>285.54000000000002</v>
      </c>
      <c r="G761" s="99">
        <f>_xll.BDP(C761,$G$12)</f>
        <v>287.5</v>
      </c>
      <c r="H761" s="100">
        <f t="shared" si="336"/>
        <v>1.9599999999999795</v>
      </c>
      <c r="I761" s="101">
        <f t="shared" si="337"/>
        <v>0.68641871541639676</v>
      </c>
      <c r="J761" s="102">
        <v>-13700</v>
      </c>
      <c r="K761" t="str">
        <f>CONCATENATE(D903,D761, " Curncy")</f>
        <v>EURUSD Curncy</v>
      </c>
      <c r="L761">
        <f>IF(D761 = D903,1,_xll.BDP(K761,$L$12))</f>
        <v>1</v>
      </c>
      <c r="M761" s="247">
        <f>IF(D761 = D903,1,_xll.BDP(K761,$M$12)*L761)</f>
        <v>1.0417000000000001</v>
      </c>
      <c r="N761" s="104">
        <f t="shared" si="338"/>
        <v>-25777.095132955474</v>
      </c>
      <c r="O761" s="253">
        <f>N761 / Y903</f>
        <v>-7.9351779801748381E-5</v>
      </c>
      <c r="P761" s="140">
        <f t="shared" si="339"/>
        <v>-3781079.0054718247</v>
      </c>
      <c r="Q761" s="255">
        <f>P761 / Y903*100</f>
        <v>-1.1639610557654541</v>
      </c>
      <c r="R761" s="106">
        <f t="shared" si="340"/>
        <v>-1.1639610557654541</v>
      </c>
      <c r="S761" s="255">
        <f t="shared" si="341"/>
        <v>0</v>
      </c>
      <c r="T761">
        <f t="shared" si="342"/>
        <v>1</v>
      </c>
      <c r="U761">
        <v>0</v>
      </c>
      <c r="V761">
        <v>1</v>
      </c>
      <c r="W761" s="105">
        <f t="shared" si="343"/>
        <v>0</v>
      </c>
      <c r="X761" s="105">
        <f t="shared" si="344"/>
        <v>0</v>
      </c>
      <c r="Y761" s="65"/>
      <c r="Z761" s="107">
        <f>_xll.BDH(C761,$Z$12,$D$1,$D$1)</f>
        <v>291.5</v>
      </c>
      <c r="AA761" s="107">
        <f t="shared" si="345"/>
        <v>-5.9599999999999795</v>
      </c>
      <c r="AB761" s="117">
        <f t="shared" si="346"/>
        <v>-2.0445969125214338</v>
      </c>
      <c r="AC761" s="109">
        <v>-13700</v>
      </c>
      <c r="AD761" s="110">
        <f>IF(D761 = D903,1,_xll.BDP(K761,$AD$12)*L761)</f>
        <v>1.0395000000000001</v>
      </c>
      <c r="AE761" s="259">
        <f>AA761*AC761*T761/AD761 / AF903</f>
        <v>2.382659123132552E-4</v>
      </c>
      <c r="AF761" s="68"/>
      <c r="AG761" s="64"/>
      <c r="AH761" s="56"/>
    </row>
    <row r="762" spans="2:34" x14ac:dyDescent="0.2">
      <c r="B762">
        <v>18214</v>
      </c>
      <c r="C762" t="s">
        <v>837</v>
      </c>
      <c r="D762" t="str">
        <f>_xll.BDP(C762,$D$12)</f>
        <v>USD</v>
      </c>
      <c r="E762" t="s">
        <v>903</v>
      </c>
      <c r="F762" s="99">
        <f>_xll.BDP(C762,$F$12)</f>
        <v>13.35</v>
      </c>
      <c r="G762" s="99">
        <f>_xll.BDP(C762,$G$12)</f>
        <v>13.175000000000001</v>
      </c>
      <c r="H762" s="100">
        <f t="shared" si="336"/>
        <v>-0.17499999999999893</v>
      </c>
      <c r="I762" s="101">
        <f t="shared" si="337"/>
        <v>-1.3108614232209659</v>
      </c>
      <c r="J762" s="102">
        <v>0</v>
      </c>
      <c r="K762" t="str">
        <f>CONCATENATE(D903,D762, " Curncy")</f>
        <v>EURUSD Curncy</v>
      </c>
      <c r="L762">
        <f>IF(D762 = D903,1,_xll.BDP(K762,$L$12))</f>
        <v>1</v>
      </c>
      <c r="M762" s="247">
        <f>IF(D762 = D903,1,_xll.BDP(K762,$M$12)*L762)</f>
        <v>1.0417000000000001</v>
      </c>
      <c r="N762" s="104">
        <f t="shared" si="338"/>
        <v>0</v>
      </c>
      <c r="O762" s="253">
        <f>N762 / Y903</f>
        <v>0</v>
      </c>
      <c r="P762" s="140">
        <f t="shared" si="339"/>
        <v>0</v>
      </c>
      <c r="Q762" s="255">
        <f>P762 / Y903*100</f>
        <v>0</v>
      </c>
      <c r="R762" s="106">
        <f t="shared" si="340"/>
        <v>0</v>
      </c>
      <c r="S762" s="255">
        <f t="shared" si="341"/>
        <v>0</v>
      </c>
      <c r="T762">
        <f t="shared" si="342"/>
        <v>1</v>
      </c>
      <c r="U762">
        <v>0</v>
      </c>
      <c r="V762">
        <v>1</v>
      </c>
      <c r="W762" s="105">
        <f t="shared" si="343"/>
        <v>0</v>
      </c>
      <c r="X762" s="105">
        <f t="shared" si="344"/>
        <v>0</v>
      </c>
      <c r="Y762" s="65"/>
      <c r="Z762" s="107">
        <f>_xll.BDH(C762,$Z$12,$D$1,$D$1)</f>
        <v>13.18</v>
      </c>
      <c r="AA762" s="107">
        <f t="shared" si="345"/>
        <v>0.16999999999999993</v>
      </c>
      <c r="AB762" s="117">
        <f t="shared" si="346"/>
        <v>1.2898330804248856</v>
      </c>
      <c r="AC762" s="109">
        <v>0</v>
      </c>
      <c r="AD762" s="110">
        <f>IF(D762 = D903,1,_xll.BDP(K762,$AD$12)*L762)</f>
        <v>1.0395000000000001</v>
      </c>
      <c r="AE762" s="259">
        <f>AA762*AC762*T762/AD762 / AF903</f>
        <v>0</v>
      </c>
      <c r="AF762" s="68"/>
      <c r="AG762" s="64"/>
      <c r="AH762" s="56"/>
    </row>
    <row r="763" spans="2:34" x14ac:dyDescent="0.2">
      <c r="B763">
        <v>33687</v>
      </c>
      <c r="C763" t="s">
        <v>1714</v>
      </c>
      <c r="D763" t="str">
        <f>_xll.BDP(C763,$D$12)</f>
        <v>USD</v>
      </c>
      <c r="E763" t="s">
        <v>1715</v>
      </c>
      <c r="F763" s="99">
        <f>_xll.BDP(C763,$F$12)</f>
        <v>10.039999999999999</v>
      </c>
      <c r="G763" s="99">
        <f>_xll.BDP(C763,$G$12)</f>
        <v>9.94</v>
      </c>
      <c r="H763" s="100">
        <f t="shared" si="336"/>
        <v>-9.9999999999999645E-2</v>
      </c>
      <c r="I763" s="101">
        <f t="shared" si="337"/>
        <v>-0.99601593625497664</v>
      </c>
      <c r="J763" s="102">
        <v>0</v>
      </c>
      <c r="K763" t="str">
        <f>CONCATENATE(D903,D763, " Curncy")</f>
        <v>EURUSD Curncy</v>
      </c>
      <c r="L763">
        <f>IF(D763 = D903,1,_xll.BDP(K763,$L$12))</f>
        <v>1</v>
      </c>
      <c r="M763" s="247">
        <f>IF(D763 = D903,1,_xll.BDP(K763,$M$12)*L763)</f>
        <v>1.0417000000000001</v>
      </c>
      <c r="N763" s="104">
        <f t="shared" si="338"/>
        <v>0</v>
      </c>
      <c r="O763" s="253">
        <f>N763 / Y903</f>
        <v>0</v>
      </c>
      <c r="P763" s="140">
        <f t="shared" si="339"/>
        <v>0</v>
      </c>
      <c r="Q763" s="255">
        <f>P763 / Y903*100</f>
        <v>0</v>
      </c>
      <c r="R763" s="106">
        <f t="shared" si="340"/>
        <v>0</v>
      </c>
      <c r="S763" s="255">
        <f t="shared" si="341"/>
        <v>0</v>
      </c>
      <c r="T763">
        <f t="shared" si="342"/>
        <v>1</v>
      </c>
      <c r="U763">
        <v>0</v>
      </c>
      <c r="V763">
        <v>1</v>
      </c>
      <c r="W763" s="105">
        <f t="shared" si="343"/>
        <v>0</v>
      </c>
      <c r="X763" s="105">
        <f t="shared" si="344"/>
        <v>0</v>
      </c>
      <c r="Z763" s="107">
        <f>_xll.BDH(C763,$Z$12,$D$1,$D$1)</f>
        <v>10.17</v>
      </c>
      <c r="AA763" s="107">
        <f t="shared" si="345"/>
        <v>-0.13000000000000078</v>
      </c>
      <c r="AB763" s="117">
        <f t="shared" si="346"/>
        <v>-1.2782694198623479</v>
      </c>
      <c r="AC763" s="109">
        <v>0</v>
      </c>
      <c r="AD763" s="110">
        <f>IF(D763 = D903,1,_xll.BDP(K763,$AD$12)*L763)</f>
        <v>1.0395000000000001</v>
      </c>
      <c r="AE763" s="259">
        <f>AA763*AC763*T763/AD763 / AF903</f>
        <v>0</v>
      </c>
      <c r="AF763" s="111"/>
      <c r="AG763" s="64"/>
      <c r="AH763" s="56"/>
    </row>
    <row r="764" spans="2:34" x14ac:dyDescent="0.2">
      <c r="B764">
        <v>675</v>
      </c>
      <c r="C764" t="s">
        <v>838</v>
      </c>
      <c r="D764" t="str">
        <f>_xll.BDP(C764,$D$12)</f>
        <v>USD</v>
      </c>
      <c r="E764" t="s">
        <v>904</v>
      </c>
      <c r="F764" s="99">
        <f>_xll.BDP(C764,$F$12)</f>
        <v>162.69999999999999</v>
      </c>
      <c r="G764" s="99">
        <f>_xll.BDP(C764,$G$12)</f>
        <v>161.94999999999999</v>
      </c>
      <c r="H764" s="100">
        <f t="shared" si="336"/>
        <v>-0.75</v>
      </c>
      <c r="I764" s="101">
        <f t="shared" si="337"/>
        <v>-0.46097111247695149</v>
      </c>
      <c r="J764" s="102">
        <v>0</v>
      </c>
      <c r="K764" t="str">
        <f>CONCATENATE(D903,D764, " Curncy")</f>
        <v>EURUSD Curncy</v>
      </c>
      <c r="L764">
        <f>IF(D764 = D903,1,_xll.BDP(K764,$L$12))</f>
        <v>1</v>
      </c>
      <c r="M764" s="247">
        <f>IF(D764 = D903,1,_xll.BDP(K764,$M$12)*L764)</f>
        <v>1.0417000000000001</v>
      </c>
      <c r="N764" s="104">
        <f t="shared" si="338"/>
        <v>0</v>
      </c>
      <c r="O764" s="253">
        <f>N764 / Y903</f>
        <v>0</v>
      </c>
      <c r="P764" s="140">
        <f t="shared" si="339"/>
        <v>0</v>
      </c>
      <c r="Q764" s="255">
        <f>P764 / Y903*100</f>
        <v>0</v>
      </c>
      <c r="R764" s="106">
        <f t="shared" si="340"/>
        <v>0</v>
      </c>
      <c r="S764" s="255">
        <f t="shared" si="341"/>
        <v>0</v>
      </c>
      <c r="T764">
        <f t="shared" si="342"/>
        <v>1</v>
      </c>
      <c r="U764">
        <v>0</v>
      </c>
      <c r="V764">
        <v>1</v>
      </c>
      <c r="W764" s="105">
        <f t="shared" si="343"/>
        <v>0</v>
      </c>
      <c r="X764" s="105">
        <f t="shared" si="344"/>
        <v>0</v>
      </c>
      <c r="Y764" s="65"/>
      <c r="Z764" s="107">
        <f>_xll.BDH(C764,$Z$12,$D$1,$D$1)</f>
        <v>165.19</v>
      </c>
      <c r="AA764" s="107">
        <f t="shared" si="345"/>
        <v>-2.4900000000000091</v>
      </c>
      <c r="AB764" s="117">
        <f t="shared" si="346"/>
        <v>-1.5073551667776555</v>
      </c>
      <c r="AC764" s="109">
        <v>0</v>
      </c>
      <c r="AD764" s="110">
        <f>IF(D764 = D903,1,_xll.BDP(K764,$AD$12)*L764)</f>
        <v>1.0395000000000001</v>
      </c>
      <c r="AE764" s="259">
        <f>AA764*AC764*T764/AD764 / AF903</f>
        <v>0</v>
      </c>
      <c r="AF764" s="68"/>
      <c r="AG764" s="64"/>
      <c r="AH764" s="56"/>
    </row>
    <row r="765" spans="2:34" ht="12" customHeight="1" x14ac:dyDescent="0.2">
      <c r="B765">
        <v>10022</v>
      </c>
      <c r="C765" t="s">
        <v>839</v>
      </c>
      <c r="D765" t="str">
        <f>_xll.BDP(C765,$D$12)</f>
        <v>USD</v>
      </c>
      <c r="E765" t="s">
        <v>905</v>
      </c>
      <c r="F765" s="99">
        <f>_xll.BDP(C765,$F$12)</f>
        <v>4498.76</v>
      </c>
      <c r="G765" s="99">
        <f>_xll.BDP(C765,$G$12)</f>
        <v>4437.79</v>
      </c>
      <c r="H765" s="100">
        <f t="shared" si="336"/>
        <v>-60.970000000000255</v>
      </c>
      <c r="I765" s="101">
        <f t="shared" si="337"/>
        <v>-1.3552623389556291</v>
      </c>
      <c r="J765" s="102">
        <v>0</v>
      </c>
      <c r="K765" t="str">
        <f>CONCATENATE(D903,D765, " Curncy")</f>
        <v>EURUSD Curncy</v>
      </c>
      <c r="L765">
        <f>IF(D765 = D903,1,_xll.BDP(K765,$L$12))</f>
        <v>1</v>
      </c>
      <c r="M765" s="247">
        <f>IF(D765 = D903,1,_xll.BDP(K765,$M$12)*L765)</f>
        <v>1.0417000000000001</v>
      </c>
      <c r="N765" s="104">
        <f t="shared" si="338"/>
        <v>0</v>
      </c>
      <c r="O765" s="253">
        <f>N765 / Y903</f>
        <v>0</v>
      </c>
      <c r="P765" s="140">
        <f t="shared" si="339"/>
        <v>0</v>
      </c>
      <c r="Q765" s="255">
        <f>P765 / Y903*100</f>
        <v>0</v>
      </c>
      <c r="R765" s="106">
        <f t="shared" si="340"/>
        <v>0</v>
      </c>
      <c r="S765" s="255">
        <f t="shared" si="341"/>
        <v>0</v>
      </c>
      <c r="T765">
        <f t="shared" si="342"/>
        <v>1</v>
      </c>
      <c r="U765">
        <v>0</v>
      </c>
      <c r="V765">
        <v>1</v>
      </c>
      <c r="W765" s="105">
        <f t="shared" si="343"/>
        <v>0</v>
      </c>
      <c r="X765" s="105">
        <f t="shared" si="344"/>
        <v>0</v>
      </c>
      <c r="Y765" s="65"/>
      <c r="Z765" s="107">
        <f>_xll.BDH(C765,$Z$12,$D$1,$D$1)</f>
        <v>4500.67</v>
      </c>
      <c r="AA765" s="107">
        <f t="shared" si="345"/>
        <v>-1.9099999999998545</v>
      </c>
      <c r="AB765" s="117">
        <f t="shared" si="346"/>
        <v>-4.2438125879032555E-2</v>
      </c>
      <c r="AC765" s="109">
        <v>0</v>
      </c>
      <c r="AD765" s="110">
        <f>IF(D765 = D903,1,_xll.BDP(K765,$AD$12)*L765)</f>
        <v>1.0395000000000001</v>
      </c>
      <c r="AE765" s="259">
        <f>AA765*AC765*T765/AD765 / AF903</f>
        <v>0</v>
      </c>
      <c r="AF765" s="68"/>
      <c r="AG765" s="64"/>
      <c r="AH765" s="56"/>
    </row>
    <row r="766" spans="2:34" x14ac:dyDescent="0.2">
      <c r="B766">
        <v>20170</v>
      </c>
      <c r="C766" t="s">
        <v>1218</v>
      </c>
      <c r="D766" t="str">
        <f>_xll.BDP(C766,$D$12)</f>
        <v>USD</v>
      </c>
      <c r="E766" t="s">
        <v>1219</v>
      </c>
      <c r="F766" s="99">
        <f>_xll.BDP(C766,$F$12)</f>
        <v>70.28</v>
      </c>
      <c r="G766" s="99">
        <f>_xll.BDP(C766,$G$12)</f>
        <v>68.61</v>
      </c>
      <c r="H766" s="100">
        <f t="shared" si="336"/>
        <v>-1.6700000000000017</v>
      </c>
      <c r="I766" s="101">
        <f t="shared" si="337"/>
        <v>-2.3762094479225975</v>
      </c>
      <c r="J766" s="102">
        <v>0</v>
      </c>
      <c r="K766" t="str">
        <f>CONCATENATE(D903,D766, " Curncy")</f>
        <v>EURUSD Curncy</v>
      </c>
      <c r="L766">
        <f>IF(D766 = D903,1,_xll.BDP(K766,$L$12))</f>
        <v>1</v>
      </c>
      <c r="M766" s="247">
        <f>IF(D766 = D903,1,_xll.BDP(K766,$M$12)*L766)</f>
        <v>1.0417000000000001</v>
      </c>
      <c r="N766" s="104">
        <f t="shared" si="338"/>
        <v>0</v>
      </c>
      <c r="O766" s="253">
        <f>N766 / Y903</f>
        <v>0</v>
      </c>
      <c r="P766" s="140">
        <f t="shared" si="339"/>
        <v>0</v>
      </c>
      <c r="Q766" s="255">
        <f>P766 / Y903*100</f>
        <v>0</v>
      </c>
      <c r="R766" s="106">
        <f t="shared" si="340"/>
        <v>0</v>
      </c>
      <c r="S766" s="255">
        <f t="shared" si="341"/>
        <v>0</v>
      </c>
      <c r="T766">
        <f t="shared" si="342"/>
        <v>1</v>
      </c>
      <c r="U766">
        <v>0</v>
      </c>
      <c r="V766">
        <v>1</v>
      </c>
      <c r="W766" s="105">
        <f t="shared" si="343"/>
        <v>0</v>
      </c>
      <c r="X766" s="105">
        <f t="shared" si="344"/>
        <v>0</v>
      </c>
      <c r="Y766" s="141"/>
      <c r="Z766" s="107">
        <f>_xll.BDH(C766,$Z$12,$D$1,$D$1)</f>
        <v>71.12</v>
      </c>
      <c r="AA766" s="107">
        <f t="shared" si="345"/>
        <v>-0.84000000000000341</v>
      </c>
      <c r="AB766" s="117">
        <f t="shared" si="346"/>
        <v>-1.181102362204729</v>
      </c>
      <c r="AC766" s="109">
        <v>0</v>
      </c>
      <c r="AD766" s="110">
        <f>IF(D766 = D903,1,_xll.BDP(K766,$AD$12)*L766)</f>
        <v>1.0395000000000001</v>
      </c>
      <c r="AE766" s="259">
        <f>AA766*AC766*T766/AD766 / AF903</f>
        <v>0</v>
      </c>
      <c r="AF766" s="142"/>
      <c r="AG766" s="64"/>
      <c r="AH766" s="56"/>
    </row>
    <row r="767" spans="2:34" x14ac:dyDescent="0.2">
      <c r="B767">
        <v>24350</v>
      </c>
      <c r="C767" t="s">
        <v>1197</v>
      </c>
      <c r="D767" t="str">
        <f>_xll.BDP(C767,$D$12)</f>
        <v>USD</v>
      </c>
      <c r="E767" t="s">
        <v>1198</v>
      </c>
      <c r="F767" s="99">
        <f>_xll.BDP(C767,$F$12)</f>
        <v>73.400000000000006</v>
      </c>
      <c r="G767" s="99">
        <f>_xll.BDP(C767,$G$12)</f>
        <v>71.594999999999999</v>
      </c>
      <c r="H767" s="100">
        <f t="shared" si="336"/>
        <v>-1.8050000000000068</v>
      </c>
      <c r="I767" s="101">
        <f t="shared" si="337"/>
        <v>-2.4591280653951046</v>
      </c>
      <c r="J767" s="102">
        <v>0</v>
      </c>
      <c r="K767" t="str">
        <f>CONCATENATE(D903,D767, " Curncy")</f>
        <v>EURUSD Curncy</v>
      </c>
      <c r="L767">
        <f>IF(D767 = D903,1,_xll.BDP(K767,$L$12))</f>
        <v>1</v>
      </c>
      <c r="M767" s="247">
        <f>IF(D767 = D903,1,_xll.BDP(K767,$M$12)*L767)</f>
        <v>1.0417000000000001</v>
      </c>
      <c r="N767" s="104">
        <f t="shared" si="338"/>
        <v>0</v>
      </c>
      <c r="O767" s="253">
        <f>N767 / Y903</f>
        <v>0</v>
      </c>
      <c r="P767" s="140">
        <f t="shared" si="339"/>
        <v>0</v>
      </c>
      <c r="Q767" s="255">
        <f>P767 / Y903*100</f>
        <v>0</v>
      </c>
      <c r="R767" s="106">
        <f t="shared" si="340"/>
        <v>0</v>
      </c>
      <c r="S767" s="255">
        <f t="shared" si="341"/>
        <v>0</v>
      </c>
      <c r="T767">
        <f t="shared" si="342"/>
        <v>1</v>
      </c>
      <c r="U767">
        <v>0</v>
      </c>
      <c r="V767">
        <v>1</v>
      </c>
      <c r="W767" s="105">
        <f t="shared" si="343"/>
        <v>0</v>
      </c>
      <c r="X767" s="105">
        <f t="shared" si="344"/>
        <v>0</v>
      </c>
      <c r="Y767" s="141"/>
      <c r="Z767" s="107">
        <f>_xll.BDH(C767,$Z$12,$D$1,$D$1)</f>
        <v>74</v>
      </c>
      <c r="AA767" s="107">
        <f t="shared" si="345"/>
        <v>-0.59999999999999432</v>
      </c>
      <c r="AB767" s="117">
        <f t="shared" si="346"/>
        <v>-0.81081081081080308</v>
      </c>
      <c r="AC767" s="109">
        <v>0</v>
      </c>
      <c r="AD767" s="110">
        <f>IF(D767 = D903,1,_xll.BDP(K767,$AD$12)*L767)</f>
        <v>1.0395000000000001</v>
      </c>
      <c r="AE767" s="259">
        <f>AA767*AC767*T767/AD767 / AF903</f>
        <v>0</v>
      </c>
      <c r="AF767" s="142"/>
      <c r="AG767" s="64"/>
      <c r="AH767" s="56"/>
    </row>
    <row r="768" spans="2:34" x14ac:dyDescent="0.2">
      <c r="B768">
        <v>18242</v>
      </c>
      <c r="C768" t="s">
        <v>840</v>
      </c>
      <c r="D768" t="str">
        <f>_xll.BDP(C768,$D$12)</f>
        <v>USD</v>
      </c>
      <c r="E768" t="s">
        <v>906</v>
      </c>
      <c r="F768" s="99">
        <f>_xll.BDP(C768,$F$12)</f>
        <v>82.72</v>
      </c>
      <c r="G768" s="99">
        <f>_xll.BDP(C768,$G$12)</f>
        <v>81.944999999999993</v>
      </c>
      <c r="H768" s="100">
        <f t="shared" ref="H768:H799" si="347">IF(OR(OR(G768="#N/A N/A",G768="#N/A Real Time"),OR(F768="#N/A N/A",F768="#N/A Real Time")),0,  G768 - F768)</f>
        <v>-0.77500000000000568</v>
      </c>
      <c r="I768" s="101">
        <f t="shared" ref="I768:I799" si="348">IF(OR(F768=0,F768="#N/A N/A"),0,H768 / F768*100)</f>
        <v>-0.93689555125726021</v>
      </c>
      <c r="J768" s="102">
        <v>0</v>
      </c>
      <c r="K768" t="str">
        <f>CONCATENATE(D903,D768, " Curncy")</f>
        <v>EURUSD Curncy</v>
      </c>
      <c r="L768">
        <f>IF(D768 = D903,1,_xll.BDP(K768,$L$12))</f>
        <v>1</v>
      </c>
      <c r="M768" s="247">
        <f>IF(D768 = D903,1,_xll.BDP(K768,$M$12)*L768)</f>
        <v>1.0417000000000001</v>
      </c>
      <c r="N768" s="104">
        <f t="shared" ref="N768:N799" si="349">H768*J768*T768/M768</f>
        <v>0</v>
      </c>
      <c r="O768" s="253">
        <f>N768 / Y903</f>
        <v>0</v>
      </c>
      <c r="P768" s="140">
        <f t="shared" ref="P768:P799" si="350">IF(OR(OR(J768=0,G768 = "#N/A N/A"),G768="#N/A Real Time"),0,G768*J768*T768/M768)</f>
        <v>0</v>
      </c>
      <c r="Q768" s="255">
        <f>P768 / Y903*100</f>
        <v>0</v>
      </c>
      <c r="R768" s="106">
        <f t="shared" ref="R768:R799" si="351">IF(Q768&lt;0,Q768,0)</f>
        <v>0</v>
      </c>
      <c r="S768" s="255">
        <f t="shared" ref="S768:S799" si="352">IF(Q768&gt;0,Q768,0)</f>
        <v>0</v>
      </c>
      <c r="T768">
        <f t="shared" ref="T768:T799" si="353">IF(EXACT(D768,UPPER(D768)),1,0.01)/V768</f>
        <v>1</v>
      </c>
      <c r="U768">
        <v>0</v>
      </c>
      <c r="V768">
        <v>1</v>
      </c>
      <c r="W768" s="105">
        <f t="shared" ref="W768:W799" si="354">IF(AND(Q768&lt;0,O768&gt;0),O768,0)</f>
        <v>0</v>
      </c>
      <c r="X768" s="105">
        <f t="shared" ref="X768:X799" si="355">IF(AND(Q768&gt;0,O768&gt;0),O768,0)</f>
        <v>0</v>
      </c>
      <c r="Y768" s="65"/>
      <c r="Z768" s="107">
        <f>_xll.BDH(C768,$Z$12,$D$1,$D$1)</f>
        <v>82.56</v>
      </c>
      <c r="AA768" s="107">
        <f t="shared" ref="AA768:AA799" si="356">IF(OR(OR(F768="#N/A N/A",F768="#N/A Real Time"),OR(Z768="#N/A N/A",Z768="#N/A Real Time")),0,  F768 - Z768)</f>
        <v>0.15999999999999659</v>
      </c>
      <c r="AB768" s="117">
        <f t="shared" ref="AB768:AB799" si="357">IF(OR(Z768=0,Z768="#N/A N/A"),0,AA768 / Z768*100)</f>
        <v>0.19379844961239895</v>
      </c>
      <c r="AC768" s="109">
        <v>0</v>
      </c>
      <c r="AD768" s="110">
        <f>IF(D768 = D903,1,_xll.BDP(K768,$AD$12)*L768)</f>
        <v>1.0395000000000001</v>
      </c>
      <c r="AE768" s="259">
        <f>AA768*AC768*T768/AD768 / AF903</f>
        <v>0</v>
      </c>
      <c r="AF768" s="68"/>
      <c r="AG768" s="64"/>
      <c r="AH768" s="56"/>
    </row>
    <row r="769" spans="2:34" x14ac:dyDescent="0.2">
      <c r="B769">
        <v>21176</v>
      </c>
      <c r="D769" t="s">
        <v>31</v>
      </c>
      <c r="E769" t="s">
        <v>38</v>
      </c>
      <c r="F769" s="99">
        <v>0</v>
      </c>
      <c r="G769" s="99">
        <v>0</v>
      </c>
      <c r="H769" s="100">
        <f t="shared" si="347"/>
        <v>0</v>
      </c>
      <c r="I769" s="101">
        <f t="shared" si="348"/>
        <v>0</v>
      </c>
      <c r="J769" s="102">
        <v>5806659</v>
      </c>
      <c r="K769" t="str">
        <f>CONCATENATE(D903,D769, " Curncy")</f>
        <v>EURUSD Curncy</v>
      </c>
      <c r="L769">
        <f>IF(D769 = D903,1,_xll.BDP(K769,$L$12))</f>
        <v>1</v>
      </c>
      <c r="M769" s="247">
        <f>IF(D769 = D903,1,_xll.BDP(K769,$M$12)*L769)</f>
        <v>1.0417000000000001</v>
      </c>
      <c r="N769" s="104">
        <f t="shared" si="349"/>
        <v>0</v>
      </c>
      <c r="O769" s="253">
        <f>N769 / Y903</f>
        <v>0</v>
      </c>
      <c r="P769" s="140">
        <f t="shared" si="350"/>
        <v>0</v>
      </c>
      <c r="Q769" s="255">
        <f>P769 / Y903*100</f>
        <v>0</v>
      </c>
      <c r="R769" s="106">
        <f t="shared" si="351"/>
        <v>0</v>
      </c>
      <c r="S769" s="255">
        <f t="shared" si="352"/>
        <v>0</v>
      </c>
      <c r="T769">
        <f t="shared" si="353"/>
        <v>1</v>
      </c>
      <c r="U769">
        <v>1</v>
      </c>
      <c r="V769">
        <v>1</v>
      </c>
      <c r="W769" s="105">
        <f t="shared" si="354"/>
        <v>0</v>
      </c>
      <c r="X769" s="105">
        <f t="shared" si="355"/>
        <v>0</v>
      </c>
      <c r="Y769" s="65"/>
      <c r="Z769" s="107">
        <v>0</v>
      </c>
      <c r="AA769" s="107">
        <f t="shared" si="356"/>
        <v>0</v>
      </c>
      <c r="AB769" s="117">
        <f t="shared" si="357"/>
        <v>0</v>
      </c>
      <c r="AC769" s="109">
        <v>5806659</v>
      </c>
      <c r="AD769" s="110">
        <f>IF(D769 = D903,1,_xll.BDP(K769,$AD$12)*L769)</f>
        <v>1.0395000000000001</v>
      </c>
      <c r="AE769" s="259">
        <f>AA769*AC769*T769/AD769 / AF903</f>
        <v>0</v>
      </c>
      <c r="AF769" s="68"/>
      <c r="AG769" s="64"/>
      <c r="AH769" s="56"/>
    </row>
    <row r="770" spans="2:34" x14ac:dyDescent="0.2">
      <c r="B770">
        <v>18241</v>
      </c>
      <c r="C770" t="s">
        <v>841</v>
      </c>
      <c r="D770" t="str">
        <f>_xll.BDP(C770,$D$12)</f>
        <v>USD</v>
      </c>
      <c r="E770" t="s">
        <v>907</v>
      </c>
      <c r="F770" s="99">
        <f>_xll.BDP(C770,$F$12)</f>
        <v>105.03</v>
      </c>
      <c r="G770" s="99">
        <f>_xll.BDP(C770,$G$12)</f>
        <v>104.69</v>
      </c>
      <c r="H770" s="100">
        <f t="shared" si="347"/>
        <v>-0.34000000000000341</v>
      </c>
      <c r="I770" s="101">
        <f t="shared" si="348"/>
        <v>-0.32371703322860462</v>
      </c>
      <c r="J770" s="102">
        <v>0</v>
      </c>
      <c r="K770" t="str">
        <f>CONCATENATE(D903,D770, " Curncy")</f>
        <v>EURUSD Curncy</v>
      </c>
      <c r="L770">
        <f>IF(D770 = D903,1,_xll.BDP(K770,$L$12))</f>
        <v>1</v>
      </c>
      <c r="M770" s="247">
        <f>IF(D770 = D903,1,_xll.BDP(K770,$M$12)*L770)</f>
        <v>1.0417000000000001</v>
      </c>
      <c r="N770" s="104">
        <f t="shared" si="349"/>
        <v>0</v>
      </c>
      <c r="O770" s="253">
        <f>N770 / Y903</f>
        <v>0</v>
      </c>
      <c r="P770" s="140">
        <f t="shared" si="350"/>
        <v>0</v>
      </c>
      <c r="Q770" s="255">
        <f>P770 / Y903*100</f>
        <v>0</v>
      </c>
      <c r="R770" s="106">
        <f t="shared" si="351"/>
        <v>0</v>
      </c>
      <c r="S770" s="255">
        <f t="shared" si="352"/>
        <v>0</v>
      </c>
      <c r="T770">
        <f t="shared" si="353"/>
        <v>1</v>
      </c>
      <c r="U770">
        <v>0</v>
      </c>
      <c r="V770">
        <v>1</v>
      </c>
      <c r="W770" s="105">
        <f t="shared" si="354"/>
        <v>0</v>
      </c>
      <c r="X770" s="105">
        <f t="shared" si="355"/>
        <v>0</v>
      </c>
      <c r="Y770" s="65"/>
      <c r="Z770" s="107">
        <f>_xll.BDH(C770,$Z$12,$D$1,$D$1)</f>
        <v>105.89</v>
      </c>
      <c r="AA770" s="107">
        <f t="shared" si="356"/>
        <v>-0.85999999999999943</v>
      </c>
      <c r="AB770" s="117">
        <f t="shared" si="357"/>
        <v>-0.81216356596467976</v>
      </c>
      <c r="AC770" s="109">
        <v>0</v>
      </c>
      <c r="AD770" s="110">
        <f>IF(D770 = D903,1,_xll.BDP(K770,$AD$12)*L770)</f>
        <v>1.0395000000000001</v>
      </c>
      <c r="AE770" s="259">
        <f>AA770*AC770*T770/AD770 / AF903</f>
        <v>0</v>
      </c>
      <c r="AF770" s="68"/>
      <c r="AG770" s="64"/>
      <c r="AH770" s="56"/>
    </row>
    <row r="771" spans="2:34" x14ac:dyDescent="0.2">
      <c r="B771">
        <v>32300</v>
      </c>
      <c r="C771" t="s">
        <v>1564</v>
      </c>
      <c r="D771" t="str">
        <f>_xll.BDP(C771,$D$12)</f>
        <v>USD</v>
      </c>
      <c r="E771" t="s">
        <v>1565</v>
      </c>
      <c r="F771" s="99">
        <f>_xll.BDP(C771,$F$12)</f>
        <v>7.28</v>
      </c>
      <c r="G771" s="99">
        <f>_xll.BDP(C771,$G$12)</f>
        <v>7.2850000000000001</v>
      </c>
      <c r="H771" s="100">
        <f t="shared" si="347"/>
        <v>4.9999999999998934E-3</v>
      </c>
      <c r="I771" s="101">
        <f t="shared" si="348"/>
        <v>6.8681318681317216E-2</v>
      </c>
      <c r="J771" s="102">
        <v>0</v>
      </c>
      <c r="K771" t="str">
        <f>CONCATENATE(D903,D771, " Curncy")</f>
        <v>EURUSD Curncy</v>
      </c>
      <c r="L771">
        <f>IF(D771 = D903,1,_xll.BDP(K771,$L$12))</f>
        <v>1</v>
      </c>
      <c r="M771" s="247">
        <f>IF(D771 = D903,1,_xll.BDP(K771,$M$12)*L771)</f>
        <v>1.0417000000000001</v>
      </c>
      <c r="N771" s="104">
        <f t="shared" si="349"/>
        <v>0</v>
      </c>
      <c r="O771" s="253">
        <f>N771 / Y903</f>
        <v>0</v>
      </c>
      <c r="P771" s="140">
        <f t="shared" si="350"/>
        <v>0</v>
      </c>
      <c r="Q771" s="255">
        <f>P771 / Y903*100</f>
        <v>0</v>
      </c>
      <c r="R771" s="106">
        <f t="shared" si="351"/>
        <v>0</v>
      </c>
      <c r="S771" s="255">
        <f t="shared" si="352"/>
        <v>0</v>
      </c>
      <c r="T771">
        <f t="shared" si="353"/>
        <v>1</v>
      </c>
      <c r="U771">
        <v>0</v>
      </c>
      <c r="V771">
        <v>1</v>
      </c>
      <c r="W771" s="105">
        <f t="shared" si="354"/>
        <v>0</v>
      </c>
      <c r="X771" s="105">
        <f t="shared" si="355"/>
        <v>0</v>
      </c>
      <c r="Y771" s="141"/>
      <c r="Z771" s="107">
        <f>_xll.BDH(C771,$Z$12,$D$1,$D$1)</f>
        <v>7.37</v>
      </c>
      <c r="AA771" s="107">
        <f t="shared" si="356"/>
        <v>-8.9999999999999858E-2</v>
      </c>
      <c r="AB771" s="117">
        <f t="shared" si="357"/>
        <v>-1.2211668928086818</v>
      </c>
      <c r="AC771" s="109">
        <v>0</v>
      </c>
      <c r="AD771" s="110">
        <f>IF(D771 = D903,1,_xll.BDP(K771,$AD$12)*L771)</f>
        <v>1.0395000000000001</v>
      </c>
      <c r="AE771" s="259">
        <f>AA771*AC771*T771/AD771 / AF903</f>
        <v>0</v>
      </c>
      <c r="AF771" s="142"/>
      <c r="AG771" s="64"/>
      <c r="AH771" s="56"/>
    </row>
    <row r="772" spans="2:34" x14ac:dyDescent="0.2">
      <c r="B772">
        <v>17965</v>
      </c>
      <c r="C772" t="s">
        <v>842</v>
      </c>
      <c r="D772" t="str">
        <f>_xll.BDP(C772,$D$12)</f>
        <v>USD</v>
      </c>
      <c r="E772" t="s">
        <v>908</v>
      </c>
      <c r="F772" s="99">
        <f>_xll.BDP(C772,$F$12)</f>
        <v>172.77</v>
      </c>
      <c r="G772" s="99">
        <f>_xll.BDP(C772,$G$12)</f>
        <v>171.91499999999999</v>
      </c>
      <c r="H772" s="100">
        <f t="shared" si="347"/>
        <v>-0.85500000000001819</v>
      </c>
      <c r="I772" s="101">
        <f t="shared" si="348"/>
        <v>-0.49487758291371076</v>
      </c>
      <c r="J772" s="102">
        <v>0</v>
      </c>
      <c r="K772" t="str">
        <f>CONCATENATE(D903,D772, " Curncy")</f>
        <v>EURUSD Curncy</v>
      </c>
      <c r="L772">
        <f>IF(D772 = D903,1,_xll.BDP(K772,$L$12))</f>
        <v>1</v>
      </c>
      <c r="M772" s="247">
        <f>IF(D772 = D903,1,_xll.BDP(K772,$M$12)*L772)</f>
        <v>1.0417000000000001</v>
      </c>
      <c r="N772" s="104">
        <f t="shared" si="349"/>
        <v>0</v>
      </c>
      <c r="O772" s="253">
        <f>N772 / Y903</f>
        <v>0</v>
      </c>
      <c r="P772" s="140">
        <f t="shared" si="350"/>
        <v>0</v>
      </c>
      <c r="Q772" s="255">
        <f>P772 / Y903*100</f>
        <v>0</v>
      </c>
      <c r="R772" s="106">
        <f t="shared" si="351"/>
        <v>0</v>
      </c>
      <c r="S772" s="255">
        <f t="shared" si="352"/>
        <v>0</v>
      </c>
      <c r="T772">
        <f t="shared" si="353"/>
        <v>1</v>
      </c>
      <c r="U772">
        <v>0</v>
      </c>
      <c r="V772">
        <v>1</v>
      </c>
      <c r="W772" s="105">
        <f t="shared" si="354"/>
        <v>0</v>
      </c>
      <c r="X772" s="105">
        <f t="shared" si="355"/>
        <v>0</v>
      </c>
      <c r="Y772" s="65"/>
      <c r="Z772" s="107">
        <f>_xll.BDH(C772,$Z$12,$D$1,$D$1)</f>
        <v>173.1</v>
      </c>
      <c r="AA772" s="107">
        <f t="shared" si="356"/>
        <v>-0.32999999999998408</v>
      </c>
      <c r="AB772" s="117">
        <f t="shared" si="357"/>
        <v>-0.190641247833613</v>
      </c>
      <c r="AC772" s="109">
        <v>0</v>
      </c>
      <c r="AD772" s="110">
        <f>IF(D772 = D903,1,_xll.BDP(K772,$AD$12)*L772)</f>
        <v>1.0395000000000001</v>
      </c>
      <c r="AE772" s="259">
        <f>AA772*AC772*T772/AD772 / AF903</f>
        <v>0</v>
      </c>
      <c r="AF772" s="68"/>
      <c r="AG772" s="64"/>
      <c r="AH772" s="56"/>
    </row>
    <row r="773" spans="2:34" x14ac:dyDescent="0.2">
      <c r="B773">
        <v>22361</v>
      </c>
      <c r="C773" t="s">
        <v>1415</v>
      </c>
      <c r="D773" t="str">
        <f>_xll.BDP(C773,$D$12)</f>
        <v>USD</v>
      </c>
      <c r="E773" t="s">
        <v>1416</v>
      </c>
      <c r="F773" s="99">
        <f>_xll.BDP(C773,$F$12)</f>
        <v>17.579999999999998</v>
      </c>
      <c r="G773" s="99">
        <f>_xll.BDP(C773,$G$12)</f>
        <v>17.170000000000002</v>
      </c>
      <c r="H773" s="100">
        <f t="shared" si="347"/>
        <v>-0.40999999999999659</v>
      </c>
      <c r="I773" s="101">
        <f t="shared" si="348"/>
        <v>-2.3321956769055552</v>
      </c>
      <c r="J773" s="102">
        <v>0</v>
      </c>
      <c r="K773" t="str">
        <f>CONCATENATE(D903,D773, " Curncy")</f>
        <v>EURUSD Curncy</v>
      </c>
      <c r="L773">
        <f>IF(D773 = D903,1,_xll.BDP(K773,$L$12))</f>
        <v>1</v>
      </c>
      <c r="M773" s="247">
        <f>IF(D773 = D903,1,_xll.BDP(K773,$M$12)*L773)</f>
        <v>1.0417000000000001</v>
      </c>
      <c r="N773" s="104">
        <f t="shared" si="349"/>
        <v>0</v>
      </c>
      <c r="O773" s="253">
        <f>N773 / Y903</f>
        <v>0</v>
      </c>
      <c r="P773" s="140">
        <f t="shared" si="350"/>
        <v>0</v>
      </c>
      <c r="Q773" s="255">
        <f>P773 / Y903*100</f>
        <v>0</v>
      </c>
      <c r="R773" s="106">
        <f t="shared" si="351"/>
        <v>0</v>
      </c>
      <c r="S773" s="255">
        <f t="shared" si="352"/>
        <v>0</v>
      </c>
      <c r="T773">
        <f t="shared" si="353"/>
        <v>1</v>
      </c>
      <c r="U773">
        <v>0</v>
      </c>
      <c r="V773">
        <v>1</v>
      </c>
      <c r="W773" s="105">
        <f t="shared" si="354"/>
        <v>0</v>
      </c>
      <c r="X773" s="105">
        <f t="shared" si="355"/>
        <v>0</v>
      </c>
      <c r="Y773" s="141"/>
      <c r="Z773" s="107">
        <f>_xll.BDH(C773,$Z$12,$D$1,$D$1)</f>
        <v>18.05</v>
      </c>
      <c r="AA773" s="107">
        <f t="shared" si="356"/>
        <v>-0.47000000000000242</v>
      </c>
      <c r="AB773" s="117">
        <f t="shared" si="357"/>
        <v>-2.6038781163435036</v>
      </c>
      <c r="AC773" s="109">
        <v>0</v>
      </c>
      <c r="AD773" s="110">
        <f>IF(D773 = D903,1,_xll.BDP(K773,$AD$12)*L773)</f>
        <v>1.0395000000000001</v>
      </c>
      <c r="AE773" s="259">
        <f>AA773*AC773*T773/AD773 / AF903</f>
        <v>0</v>
      </c>
      <c r="AF773" s="142"/>
      <c r="AG773" s="64"/>
      <c r="AH773" s="56"/>
    </row>
    <row r="774" spans="2:34" x14ac:dyDescent="0.2">
      <c r="B774">
        <v>29234</v>
      </c>
      <c r="C774" t="s">
        <v>1427</v>
      </c>
      <c r="D774" t="str">
        <f>_xll.BDP(C774,$D$12)</f>
        <v>USD</v>
      </c>
      <c r="E774" t="s">
        <v>1428</v>
      </c>
      <c r="F774" s="99">
        <f>_xll.BDP(C774,$F$12)</f>
        <v>327.10000000000002</v>
      </c>
      <c r="G774" s="99">
        <f>_xll.BDP(C774,$G$12)</f>
        <v>325.70999999999998</v>
      </c>
      <c r="H774" s="100">
        <f t="shared" si="347"/>
        <v>-1.3900000000000432</v>
      </c>
      <c r="I774" s="101">
        <f t="shared" si="348"/>
        <v>-0.42494649954143782</v>
      </c>
      <c r="J774" s="102">
        <v>0</v>
      </c>
      <c r="K774" t="str">
        <f>CONCATENATE(D903,D774, " Curncy")</f>
        <v>EURUSD Curncy</v>
      </c>
      <c r="L774">
        <f>IF(D774 = D903,1,_xll.BDP(K774,$L$12))</f>
        <v>1</v>
      </c>
      <c r="M774" s="247">
        <f>IF(D774 = D903,1,_xll.BDP(K774,$M$12)*L774)</f>
        <v>1.0417000000000001</v>
      </c>
      <c r="N774" s="104">
        <f t="shared" si="349"/>
        <v>0</v>
      </c>
      <c r="O774" s="253">
        <f>N774 / Y903</f>
        <v>0</v>
      </c>
      <c r="P774" s="140">
        <f t="shared" si="350"/>
        <v>0</v>
      </c>
      <c r="Q774" s="255">
        <f>P774 / Y903*100</f>
        <v>0</v>
      </c>
      <c r="R774" s="106">
        <f t="shared" si="351"/>
        <v>0</v>
      </c>
      <c r="S774" s="255">
        <f t="shared" si="352"/>
        <v>0</v>
      </c>
      <c r="T774">
        <f t="shared" si="353"/>
        <v>1</v>
      </c>
      <c r="U774">
        <v>0</v>
      </c>
      <c r="V774">
        <v>1</v>
      </c>
      <c r="W774" s="105">
        <f t="shared" si="354"/>
        <v>0</v>
      </c>
      <c r="X774" s="105">
        <f t="shared" si="355"/>
        <v>0</v>
      </c>
      <c r="Y774" s="141"/>
      <c r="Z774" s="107">
        <f>_xll.BDH(C774,$Z$12,$D$1,$D$1)</f>
        <v>327.20999999999998</v>
      </c>
      <c r="AA774" s="107">
        <f t="shared" si="356"/>
        <v>-0.1099999999999568</v>
      </c>
      <c r="AB774" s="117">
        <f t="shared" si="357"/>
        <v>-3.361755447570576E-2</v>
      </c>
      <c r="AC774" s="109">
        <v>0</v>
      </c>
      <c r="AD774" s="110">
        <f>IF(D774 = D903,1,_xll.BDP(K774,$AD$12)*L774)</f>
        <v>1.0395000000000001</v>
      </c>
      <c r="AE774" s="259">
        <f>AA774*AC774*T774/AD774 / AF903</f>
        <v>0</v>
      </c>
      <c r="AF774" s="142"/>
      <c r="AG774" s="64"/>
      <c r="AH774" s="56"/>
    </row>
    <row r="775" spans="2:34" x14ac:dyDescent="0.2">
      <c r="B775">
        <v>1271</v>
      </c>
      <c r="C775" t="s">
        <v>1718</v>
      </c>
      <c r="D775" t="str">
        <f>_xll.BDP(C775,$D$12)</f>
        <v>USD</v>
      </c>
      <c r="E775" t="s">
        <v>1719</v>
      </c>
      <c r="F775" s="99">
        <f>_xll.BDP(C775,$F$12)</f>
        <v>30.2</v>
      </c>
      <c r="G775" s="99">
        <f>_xll.BDP(C775,$G$12)</f>
        <v>30.295000000000002</v>
      </c>
      <c r="H775" s="100">
        <f t="shared" si="347"/>
        <v>9.5000000000002416E-2</v>
      </c>
      <c r="I775" s="101">
        <f t="shared" si="348"/>
        <v>0.31456953642384905</v>
      </c>
      <c r="J775" s="102">
        <v>0</v>
      </c>
      <c r="K775" t="str">
        <f>CONCATENATE(D903,D775, " Curncy")</f>
        <v>EURUSD Curncy</v>
      </c>
      <c r="L775">
        <f>IF(D775 = D903,1,_xll.BDP(K775,$L$12))</f>
        <v>1</v>
      </c>
      <c r="M775" s="247">
        <f>IF(D775 = D903,1,_xll.BDP(K775,$M$12)*L775)</f>
        <v>1.0417000000000001</v>
      </c>
      <c r="N775" s="104">
        <f t="shared" si="349"/>
        <v>0</v>
      </c>
      <c r="O775" s="253">
        <f>N775 / Y903</f>
        <v>0</v>
      </c>
      <c r="P775" s="140">
        <f t="shared" si="350"/>
        <v>0</v>
      </c>
      <c r="Q775" s="255">
        <f>P775 / Y903*100</f>
        <v>0</v>
      </c>
      <c r="R775" s="106">
        <f t="shared" si="351"/>
        <v>0</v>
      </c>
      <c r="S775" s="255">
        <f t="shared" si="352"/>
        <v>0</v>
      </c>
      <c r="T775">
        <f t="shared" si="353"/>
        <v>1</v>
      </c>
      <c r="U775">
        <v>0</v>
      </c>
      <c r="V775">
        <v>1</v>
      </c>
      <c r="W775" s="105">
        <f t="shared" si="354"/>
        <v>0</v>
      </c>
      <c r="X775" s="105">
        <f t="shared" si="355"/>
        <v>0</v>
      </c>
      <c r="Z775" s="107">
        <f>_xll.BDH(C775,$Z$12,$D$1,$D$1)</f>
        <v>29.78</v>
      </c>
      <c r="AA775" s="107">
        <f t="shared" si="356"/>
        <v>0.41999999999999815</v>
      </c>
      <c r="AB775" s="117">
        <f t="shared" si="357"/>
        <v>1.4103425117528479</v>
      </c>
      <c r="AC775" s="109">
        <v>0</v>
      </c>
      <c r="AD775" s="110">
        <f>IF(D775 = D903,1,_xll.BDP(K775,$AD$12)*L775)</f>
        <v>1.0395000000000001</v>
      </c>
      <c r="AE775" s="259">
        <f>AA775*AC775*T775/AD775 / AF903</f>
        <v>0</v>
      </c>
      <c r="AF775" s="111"/>
      <c r="AG775" s="64"/>
      <c r="AH775" s="56"/>
    </row>
    <row r="776" spans="2:34" x14ac:dyDescent="0.2">
      <c r="B776">
        <v>29530</v>
      </c>
      <c r="C776" t="s">
        <v>1382</v>
      </c>
      <c r="D776" t="str">
        <f>_xll.BDP(C776,$D$12)</f>
        <v>USD</v>
      </c>
      <c r="E776" t="s">
        <v>1383</v>
      </c>
      <c r="F776" s="99">
        <f>_xll.BDP(C776,$F$12)</f>
        <v>10.06</v>
      </c>
      <c r="G776" s="99">
        <f>_xll.BDP(C776,$G$12)</f>
        <v>10.63</v>
      </c>
      <c r="H776" s="100">
        <f t="shared" si="347"/>
        <v>0.57000000000000028</v>
      </c>
      <c r="I776" s="101">
        <f t="shared" si="348"/>
        <v>5.6660039761431431</v>
      </c>
      <c r="J776" s="102">
        <v>0</v>
      </c>
      <c r="K776" t="str">
        <f>CONCATENATE(D903,D776, " Curncy")</f>
        <v>EURUSD Curncy</v>
      </c>
      <c r="L776">
        <f>IF(D776 = D903,1,_xll.BDP(K776,$L$12))</f>
        <v>1</v>
      </c>
      <c r="M776" s="247">
        <f>IF(D776 = D903,1,_xll.BDP(K776,$M$12)*L776)</f>
        <v>1.0417000000000001</v>
      </c>
      <c r="N776" s="104">
        <f t="shared" si="349"/>
        <v>0</v>
      </c>
      <c r="O776" s="253">
        <f>N776 / Y903</f>
        <v>0</v>
      </c>
      <c r="P776" s="140">
        <f t="shared" si="350"/>
        <v>0</v>
      </c>
      <c r="Q776" s="255">
        <f>P776 / Y903*100</f>
        <v>0</v>
      </c>
      <c r="R776" s="106">
        <f t="shared" si="351"/>
        <v>0</v>
      </c>
      <c r="S776" s="255">
        <f t="shared" si="352"/>
        <v>0</v>
      </c>
      <c r="T776">
        <f t="shared" si="353"/>
        <v>1</v>
      </c>
      <c r="U776">
        <v>0</v>
      </c>
      <c r="V776">
        <v>1</v>
      </c>
      <c r="W776" s="105">
        <f t="shared" si="354"/>
        <v>0</v>
      </c>
      <c r="X776" s="105">
        <f t="shared" si="355"/>
        <v>0</v>
      </c>
      <c r="Y776" s="141"/>
      <c r="Z776" s="107">
        <f>_xll.BDH(C776,$Z$12,$D$1,$D$1)</f>
        <v>10.029999999999999</v>
      </c>
      <c r="AA776" s="107">
        <f t="shared" si="356"/>
        <v>3.0000000000001137E-2</v>
      </c>
      <c r="AB776" s="117">
        <f t="shared" si="357"/>
        <v>0.29910269192423866</v>
      </c>
      <c r="AC776" s="109">
        <v>0</v>
      </c>
      <c r="AD776" s="110">
        <f>IF(D776 = D903,1,_xll.BDP(K776,$AD$12)*L776)</f>
        <v>1.0395000000000001</v>
      </c>
      <c r="AE776" s="259">
        <f>AA776*AC776*T776/AD776 / AF903</f>
        <v>0</v>
      </c>
      <c r="AF776" s="142"/>
      <c r="AG776" s="64"/>
      <c r="AH776" s="56"/>
    </row>
    <row r="777" spans="2:34" ht="12" customHeight="1" x14ac:dyDescent="0.2">
      <c r="B777">
        <v>2088</v>
      </c>
      <c r="C777" t="s">
        <v>843</v>
      </c>
      <c r="D777" t="str">
        <f>_xll.BDP(C777,$D$12)</f>
        <v>USD</v>
      </c>
      <c r="E777" t="s">
        <v>909</v>
      </c>
      <c r="F777" s="99">
        <f>_xll.BDP(C777,$F$12)</f>
        <v>10.3</v>
      </c>
      <c r="G777" s="99">
        <f>_xll.BDP(C777,$G$12)</f>
        <v>10.379899999999999</v>
      </c>
      <c r="H777" s="100">
        <f t="shared" si="347"/>
        <v>7.9899999999998528E-2</v>
      </c>
      <c r="I777" s="101">
        <f t="shared" si="348"/>
        <v>0.77572815533979145</v>
      </c>
      <c r="J777" s="102">
        <v>0</v>
      </c>
      <c r="K777" t="str">
        <f>CONCATENATE(D903,D777, " Curncy")</f>
        <v>EURUSD Curncy</v>
      </c>
      <c r="L777">
        <f>IF(D777 = D903,1,_xll.BDP(K777,$L$12))</f>
        <v>1</v>
      </c>
      <c r="M777" s="247">
        <f>IF(D777 = D903,1,_xll.BDP(K777,$M$12)*L777)</f>
        <v>1.0417000000000001</v>
      </c>
      <c r="N777" s="104">
        <f t="shared" si="349"/>
        <v>0</v>
      </c>
      <c r="O777" s="253">
        <f>N777 / Y903</f>
        <v>0</v>
      </c>
      <c r="P777" s="140">
        <f t="shared" si="350"/>
        <v>0</v>
      </c>
      <c r="Q777" s="255">
        <f>P777 / Y903*100</f>
        <v>0</v>
      </c>
      <c r="R777" s="106">
        <f t="shared" si="351"/>
        <v>0</v>
      </c>
      <c r="S777" s="255">
        <f t="shared" si="352"/>
        <v>0</v>
      </c>
      <c r="T777">
        <f t="shared" si="353"/>
        <v>1</v>
      </c>
      <c r="U777">
        <v>0</v>
      </c>
      <c r="V777">
        <v>1</v>
      </c>
      <c r="W777" s="105">
        <f t="shared" si="354"/>
        <v>0</v>
      </c>
      <c r="X777" s="105">
        <f t="shared" si="355"/>
        <v>0</v>
      </c>
      <c r="Y777" s="65"/>
      <c r="Z777" s="107">
        <f>_xll.BDH(C777,$Z$12,$D$1,$D$1)</f>
        <v>10.14</v>
      </c>
      <c r="AA777" s="107">
        <f t="shared" si="356"/>
        <v>0.16000000000000014</v>
      </c>
      <c r="AB777" s="117">
        <f t="shared" si="357"/>
        <v>1.5779092702169639</v>
      </c>
      <c r="AC777" s="109">
        <v>0</v>
      </c>
      <c r="AD777" s="110">
        <f>IF(D777 = D903,1,_xll.BDP(K777,$AD$12)*L777)</f>
        <v>1.0395000000000001</v>
      </c>
      <c r="AE777" s="259">
        <f>AA777*AC777*T777/AD777 / AF903</f>
        <v>0</v>
      </c>
      <c r="AF777" s="68"/>
      <c r="AG777" s="64"/>
      <c r="AH777" s="56"/>
    </row>
    <row r="778" spans="2:34" ht="12" customHeight="1" x14ac:dyDescent="0.2">
      <c r="B778">
        <v>19400</v>
      </c>
      <c r="C778" t="s">
        <v>844</v>
      </c>
      <c r="D778" t="str">
        <f>_xll.BDP(C778,$D$12)</f>
        <v>USD</v>
      </c>
      <c r="E778" t="s">
        <v>910</v>
      </c>
      <c r="F778" s="99">
        <f>_xll.BDP(C778,$F$12)</f>
        <v>254.14</v>
      </c>
      <c r="G778" s="99">
        <f>_xll.BDP(C778,$G$12)</f>
        <v>247.761</v>
      </c>
      <c r="H778" s="100">
        <f t="shared" si="347"/>
        <v>-6.3789999999999907</v>
      </c>
      <c r="I778" s="101">
        <f t="shared" si="348"/>
        <v>-2.5100338396159563</v>
      </c>
      <c r="J778" s="102">
        <v>0</v>
      </c>
      <c r="K778" t="str">
        <f>CONCATENATE(D903,D778, " Curncy")</f>
        <v>EURUSD Curncy</v>
      </c>
      <c r="L778">
        <f>IF(D778 = D903,1,_xll.BDP(K778,$L$12))</f>
        <v>1</v>
      </c>
      <c r="M778" s="247">
        <f>IF(D778 = D903,1,_xll.BDP(K778,$M$12)*L778)</f>
        <v>1.0417000000000001</v>
      </c>
      <c r="N778" s="104">
        <f t="shared" si="349"/>
        <v>0</v>
      </c>
      <c r="O778" s="253">
        <f>N778 / Y903</f>
        <v>0</v>
      </c>
      <c r="P778" s="140">
        <f t="shared" si="350"/>
        <v>0</v>
      </c>
      <c r="Q778" s="255">
        <f>P778 / Y903*100</f>
        <v>0</v>
      </c>
      <c r="R778" s="106">
        <f t="shared" si="351"/>
        <v>0</v>
      </c>
      <c r="S778" s="255">
        <f t="shared" si="352"/>
        <v>0</v>
      </c>
      <c r="T778">
        <f t="shared" si="353"/>
        <v>1</v>
      </c>
      <c r="U778">
        <v>0</v>
      </c>
      <c r="V778">
        <v>1</v>
      </c>
      <c r="W778" s="105">
        <f t="shared" si="354"/>
        <v>0</v>
      </c>
      <c r="X778" s="105">
        <f t="shared" si="355"/>
        <v>0</v>
      </c>
      <c r="Y778" s="65"/>
      <c r="Z778" s="107">
        <f>_xll.BDH(C778,$Z$12,$D$1,$D$1)</f>
        <v>254.37</v>
      </c>
      <c r="AA778" s="107">
        <f t="shared" si="356"/>
        <v>-0.23000000000001819</v>
      </c>
      <c r="AB778" s="117">
        <f t="shared" si="357"/>
        <v>-9.0419467704532047E-2</v>
      </c>
      <c r="AC778" s="109">
        <v>0</v>
      </c>
      <c r="AD778" s="110">
        <f>IF(D778 = D903,1,_xll.BDP(K778,$AD$12)*L778)</f>
        <v>1.0395000000000001</v>
      </c>
      <c r="AE778" s="259">
        <f>AA778*AC778*T778/AD778 / AF903</f>
        <v>0</v>
      </c>
      <c r="AF778" s="68"/>
      <c r="AG778" s="64"/>
      <c r="AH778" s="56"/>
    </row>
    <row r="779" spans="2:34" x14ac:dyDescent="0.2">
      <c r="B779">
        <v>27304</v>
      </c>
      <c r="C779" t="s">
        <v>1384</v>
      </c>
      <c r="D779" t="str">
        <f>_xll.BDP(C779,$D$12)</f>
        <v>USD</v>
      </c>
      <c r="E779" t="s">
        <v>1385</v>
      </c>
      <c r="F779" s="99">
        <f>_xll.BDP(C779,$F$12)</f>
        <v>15.73</v>
      </c>
      <c r="G779" s="99">
        <f>_xll.BDP(C779,$G$12)</f>
        <v>15.515000000000001</v>
      </c>
      <c r="H779" s="100">
        <f t="shared" si="347"/>
        <v>-0.21499999999999986</v>
      </c>
      <c r="I779" s="101">
        <f t="shared" si="348"/>
        <v>-1.3668150031786386</v>
      </c>
      <c r="J779" s="102">
        <v>0</v>
      </c>
      <c r="K779" t="str">
        <f>CONCATENATE(D903,D779, " Curncy")</f>
        <v>EURUSD Curncy</v>
      </c>
      <c r="L779">
        <f>IF(D779 = D903,1,_xll.BDP(K779,$L$12))</f>
        <v>1</v>
      </c>
      <c r="M779" s="247">
        <f>IF(D779 = D903,1,_xll.BDP(K779,$M$12)*L779)</f>
        <v>1.0417000000000001</v>
      </c>
      <c r="N779" s="104">
        <f t="shared" si="349"/>
        <v>0</v>
      </c>
      <c r="O779" s="253">
        <f>N779 / Y903</f>
        <v>0</v>
      </c>
      <c r="P779" s="140">
        <f t="shared" si="350"/>
        <v>0</v>
      </c>
      <c r="Q779" s="255">
        <f>P779 / Y903*100</f>
        <v>0</v>
      </c>
      <c r="R779" s="106">
        <f t="shared" si="351"/>
        <v>0</v>
      </c>
      <c r="S779" s="255">
        <f t="shared" si="352"/>
        <v>0</v>
      </c>
      <c r="T779">
        <f t="shared" si="353"/>
        <v>1</v>
      </c>
      <c r="U779">
        <v>0</v>
      </c>
      <c r="V779">
        <v>1</v>
      </c>
      <c r="W779" s="105">
        <f t="shared" si="354"/>
        <v>0</v>
      </c>
      <c r="X779" s="105">
        <f t="shared" si="355"/>
        <v>0</v>
      </c>
      <c r="Y779" s="141"/>
      <c r="Z779" s="107">
        <f>_xll.BDH(C779,$Z$12,$D$1,$D$1)</f>
        <v>15.48</v>
      </c>
      <c r="AA779" s="107">
        <f t="shared" si="356"/>
        <v>0.25</v>
      </c>
      <c r="AB779" s="117">
        <f t="shared" si="357"/>
        <v>1.614987080103359</v>
      </c>
      <c r="AC779" s="109">
        <v>0</v>
      </c>
      <c r="AD779" s="110">
        <f>IF(D779 = D903,1,_xll.BDP(K779,$AD$12)*L779)</f>
        <v>1.0395000000000001</v>
      </c>
      <c r="AE779" s="259">
        <f>AA779*AC779*T779/AD779 / AF903</f>
        <v>0</v>
      </c>
      <c r="AF779" s="142"/>
      <c r="AG779" s="64"/>
      <c r="AH779" s="56"/>
    </row>
    <row r="780" spans="2:34" x14ac:dyDescent="0.2">
      <c r="B780">
        <v>17873</v>
      </c>
      <c r="C780" t="s">
        <v>1487</v>
      </c>
      <c r="D780" t="str">
        <f>_xll.BDP(C780,$D$12)</f>
        <v>USD</v>
      </c>
      <c r="E780" t="s">
        <v>911</v>
      </c>
      <c r="F780" s="99">
        <f>_xll.BDP(C780,$F$12)</f>
        <v>33.9</v>
      </c>
      <c r="G780" s="99">
        <f>_xll.BDP(C780,$G$12)</f>
        <v>33.07</v>
      </c>
      <c r="H780" s="100">
        <f t="shared" si="347"/>
        <v>-0.82999999999999829</v>
      </c>
      <c r="I780" s="101">
        <f t="shared" si="348"/>
        <v>-2.4483775811209392</v>
      </c>
      <c r="J780" s="102">
        <v>0</v>
      </c>
      <c r="K780" t="str">
        <f>CONCATENATE(D903,D780, " Curncy")</f>
        <v>EURUSD Curncy</v>
      </c>
      <c r="L780">
        <f>IF(D780 = D903,1,_xll.BDP(K780,$L$12))</f>
        <v>1</v>
      </c>
      <c r="M780" s="247">
        <f>IF(D780 = D903,1,_xll.BDP(K780,$M$12)*L780)</f>
        <v>1.0417000000000001</v>
      </c>
      <c r="N780" s="104">
        <f t="shared" si="349"/>
        <v>0</v>
      </c>
      <c r="O780" s="253">
        <f>N780 / Y903</f>
        <v>0</v>
      </c>
      <c r="P780" s="140">
        <f t="shared" si="350"/>
        <v>0</v>
      </c>
      <c r="Q780" s="255">
        <f>P780 / Y903*100</f>
        <v>0</v>
      </c>
      <c r="R780" s="106">
        <f t="shared" si="351"/>
        <v>0</v>
      </c>
      <c r="S780" s="255">
        <f t="shared" si="352"/>
        <v>0</v>
      </c>
      <c r="T780">
        <f t="shared" si="353"/>
        <v>1</v>
      </c>
      <c r="U780">
        <v>0</v>
      </c>
      <c r="V780">
        <v>1</v>
      </c>
      <c r="W780" s="105">
        <f t="shared" si="354"/>
        <v>0</v>
      </c>
      <c r="X780" s="105">
        <f t="shared" si="355"/>
        <v>0</v>
      </c>
      <c r="Y780" s="65"/>
      <c r="Z780" s="107">
        <f>_xll.BDH(C780,$Z$12,$D$1,$D$1)</f>
        <v>33.9</v>
      </c>
      <c r="AA780" s="107">
        <f t="shared" si="356"/>
        <v>0</v>
      </c>
      <c r="AB780" s="117">
        <f t="shared" si="357"/>
        <v>0</v>
      </c>
      <c r="AC780" s="109">
        <v>0</v>
      </c>
      <c r="AD780" s="110">
        <f>IF(D780 = D903,1,_xll.BDP(K780,$AD$12)*L780)</f>
        <v>1.0395000000000001</v>
      </c>
      <c r="AE780" s="259">
        <f>AA780*AC780*T780/AD780 / AF903</f>
        <v>0</v>
      </c>
      <c r="AF780" s="68"/>
      <c r="AG780" s="64"/>
      <c r="AH780" s="56"/>
    </row>
    <row r="781" spans="2:34" x14ac:dyDescent="0.2">
      <c r="B781">
        <v>32003</v>
      </c>
      <c r="C781" t="s">
        <v>1708</v>
      </c>
      <c r="D781" t="str">
        <f>_xll.BDP(C781,$D$12)</f>
        <v>USD</v>
      </c>
      <c r="E781" t="s">
        <v>1709</v>
      </c>
      <c r="F781" s="99">
        <f>_xll.BDP(C781,$F$12)</f>
        <v>328.82</v>
      </c>
      <c r="G781" s="99">
        <f>_xll.BDP(C781,$G$12)</f>
        <v>328.41300000000001</v>
      </c>
      <c r="H781" s="100">
        <f t="shared" si="347"/>
        <v>-0.40699999999998226</v>
      </c>
      <c r="I781" s="101">
        <f t="shared" si="348"/>
        <v>-0.12377592603855675</v>
      </c>
      <c r="J781" s="102">
        <v>0</v>
      </c>
      <c r="K781" t="str">
        <f>CONCATENATE(D903,D781, " Curncy")</f>
        <v>EURUSD Curncy</v>
      </c>
      <c r="L781">
        <f>IF(D781 = D903,1,_xll.BDP(K781,$L$12))</f>
        <v>1</v>
      </c>
      <c r="M781" s="247">
        <f>IF(D781 = D903,1,_xll.BDP(K781,$M$12)*L781)</f>
        <v>1.0417000000000001</v>
      </c>
      <c r="N781" s="104">
        <f t="shared" si="349"/>
        <v>0</v>
      </c>
      <c r="O781" s="253">
        <f>N781 / Y903</f>
        <v>0</v>
      </c>
      <c r="P781" s="140">
        <f t="shared" si="350"/>
        <v>0</v>
      </c>
      <c r="Q781" s="255">
        <f>P781 / Y903*100</f>
        <v>0</v>
      </c>
      <c r="R781" s="106">
        <f t="shared" si="351"/>
        <v>0</v>
      </c>
      <c r="S781" s="255">
        <f t="shared" si="352"/>
        <v>0</v>
      </c>
      <c r="T781">
        <f t="shared" si="353"/>
        <v>1</v>
      </c>
      <c r="U781">
        <v>0</v>
      </c>
      <c r="V781">
        <v>1</v>
      </c>
      <c r="W781" s="105">
        <f t="shared" si="354"/>
        <v>0</v>
      </c>
      <c r="X781" s="105">
        <f t="shared" si="355"/>
        <v>0</v>
      </c>
      <c r="Z781" s="107">
        <f>_xll.BDH(C781,$Z$12,$D$1,$D$1)</f>
        <v>332.39</v>
      </c>
      <c r="AA781" s="107">
        <f t="shared" si="356"/>
        <v>-3.5699999999999932</v>
      </c>
      <c r="AB781" s="117">
        <f t="shared" si="357"/>
        <v>-1.074039531875205</v>
      </c>
      <c r="AC781" s="109">
        <v>0</v>
      </c>
      <c r="AD781" s="110">
        <f>IF(D781 = D903,1,_xll.BDP(K781,$AD$12)*L781)</f>
        <v>1.0395000000000001</v>
      </c>
      <c r="AE781" s="259">
        <f>AA781*AC781*T781/AD781 / AF903</f>
        <v>0</v>
      </c>
      <c r="AF781" s="111"/>
      <c r="AG781" s="64"/>
      <c r="AH781" s="56"/>
    </row>
    <row r="782" spans="2:34" x14ac:dyDescent="0.2">
      <c r="B782">
        <v>19184</v>
      </c>
      <c r="C782" t="s">
        <v>1243</v>
      </c>
      <c r="D782" t="str">
        <f>_xll.BDP(C782,$D$12)</f>
        <v>USD</v>
      </c>
      <c r="E782" t="s">
        <v>1244</v>
      </c>
      <c r="F782" s="99">
        <f>_xll.BDP(C782,$F$12)</f>
        <v>133.36000000000001</v>
      </c>
      <c r="G782" s="99">
        <f>_xll.BDP(C782,$G$12)</f>
        <v>132.24</v>
      </c>
      <c r="H782" s="100">
        <f t="shared" si="347"/>
        <v>-1.1200000000000045</v>
      </c>
      <c r="I782" s="101">
        <f t="shared" si="348"/>
        <v>-0.83983203359328462</v>
      </c>
      <c r="J782" s="102">
        <v>0</v>
      </c>
      <c r="K782" t="str">
        <f>CONCATENATE(D903,D782, " Curncy")</f>
        <v>EURUSD Curncy</v>
      </c>
      <c r="L782">
        <f>IF(D782 = D903,1,_xll.BDP(K782,$L$12))</f>
        <v>1</v>
      </c>
      <c r="M782" s="247">
        <f>IF(D782 = D903,1,_xll.BDP(K782,$M$12)*L782)</f>
        <v>1.0417000000000001</v>
      </c>
      <c r="N782" s="104">
        <f t="shared" si="349"/>
        <v>0</v>
      </c>
      <c r="O782" s="253">
        <f>N782 / Y903</f>
        <v>0</v>
      </c>
      <c r="P782" s="140">
        <f t="shared" si="350"/>
        <v>0</v>
      </c>
      <c r="Q782" s="255">
        <f>P782 / Y903*100</f>
        <v>0</v>
      </c>
      <c r="R782" s="106">
        <f t="shared" si="351"/>
        <v>0</v>
      </c>
      <c r="S782" s="255">
        <f t="shared" si="352"/>
        <v>0</v>
      </c>
      <c r="T782">
        <f t="shared" si="353"/>
        <v>1</v>
      </c>
      <c r="U782">
        <v>0</v>
      </c>
      <c r="V782">
        <v>1</v>
      </c>
      <c r="W782" s="105">
        <f t="shared" si="354"/>
        <v>0</v>
      </c>
      <c r="X782" s="105">
        <f t="shared" si="355"/>
        <v>0</v>
      </c>
      <c r="Y782" s="141"/>
      <c r="Z782" s="107">
        <f>_xll.BDH(C782,$Z$12,$D$1,$D$1)</f>
        <v>133.06</v>
      </c>
      <c r="AA782" s="107">
        <f t="shared" si="356"/>
        <v>0.30000000000001137</v>
      </c>
      <c r="AB782" s="117">
        <f t="shared" si="357"/>
        <v>0.22546219750489357</v>
      </c>
      <c r="AC782" s="109">
        <v>0</v>
      </c>
      <c r="AD782" s="110">
        <f>IF(D782 = D903,1,_xll.BDP(K782,$AD$12)*L782)</f>
        <v>1.0395000000000001</v>
      </c>
      <c r="AE782" s="259">
        <f>AA782*AC782*T782/AD782 / AF903</f>
        <v>0</v>
      </c>
      <c r="AF782" s="142"/>
      <c r="AG782" s="64"/>
      <c r="AH782" s="56"/>
    </row>
    <row r="783" spans="2:34" x14ac:dyDescent="0.2">
      <c r="B783">
        <v>11508</v>
      </c>
      <c r="C783" t="s">
        <v>845</v>
      </c>
      <c r="D783" t="str">
        <f>_xll.BDP(C783,$D$12)</f>
        <v>USD</v>
      </c>
      <c r="E783" t="s">
        <v>912</v>
      </c>
      <c r="F783" s="99">
        <f>_xll.BDP(C783,$F$12)</f>
        <v>44.52</v>
      </c>
      <c r="G783" s="99">
        <f>_xll.BDP(C783,$G$12)</f>
        <v>44.17</v>
      </c>
      <c r="H783" s="100">
        <f t="shared" si="347"/>
        <v>-0.35000000000000142</v>
      </c>
      <c r="I783" s="101">
        <f t="shared" si="348"/>
        <v>-0.78616352201258177</v>
      </c>
      <c r="J783" s="102">
        <v>0</v>
      </c>
      <c r="K783" t="str">
        <f>CONCATENATE(D903,D783, " Curncy")</f>
        <v>EURUSD Curncy</v>
      </c>
      <c r="L783">
        <f>IF(D783 = D903,1,_xll.BDP(K783,$L$12))</f>
        <v>1</v>
      </c>
      <c r="M783" s="247">
        <f>IF(D783 = D903,1,_xll.BDP(K783,$M$12)*L783)</f>
        <v>1.0417000000000001</v>
      </c>
      <c r="N783" s="104">
        <f t="shared" si="349"/>
        <v>0</v>
      </c>
      <c r="O783" s="253">
        <f>N783 / Y903</f>
        <v>0</v>
      </c>
      <c r="P783" s="140">
        <f t="shared" si="350"/>
        <v>0</v>
      </c>
      <c r="Q783" s="255">
        <f>P783 / Y903*100</f>
        <v>0</v>
      </c>
      <c r="R783" s="106">
        <f t="shared" si="351"/>
        <v>0</v>
      </c>
      <c r="S783" s="255">
        <f t="shared" si="352"/>
        <v>0</v>
      </c>
      <c r="T783">
        <f t="shared" si="353"/>
        <v>1</v>
      </c>
      <c r="U783">
        <v>0</v>
      </c>
      <c r="V783">
        <v>1</v>
      </c>
      <c r="W783" s="105">
        <f t="shared" si="354"/>
        <v>0</v>
      </c>
      <c r="X783" s="105">
        <f t="shared" si="355"/>
        <v>0</v>
      </c>
      <c r="Y783" s="65"/>
      <c r="Z783" s="107">
        <f>_xll.BDH(C783,$Z$12,$D$1,$D$1)</f>
        <v>44.7</v>
      </c>
      <c r="AA783" s="107">
        <f t="shared" si="356"/>
        <v>-0.17999999999999972</v>
      </c>
      <c r="AB783" s="117">
        <f t="shared" si="357"/>
        <v>-0.40268456375838863</v>
      </c>
      <c r="AC783" s="109">
        <v>0</v>
      </c>
      <c r="AD783" s="110">
        <f>IF(D783 = D903,1,_xll.BDP(K783,$AD$12)*L783)</f>
        <v>1.0395000000000001</v>
      </c>
      <c r="AE783" s="259">
        <f>AA783*AC783*T783/AD783 / AF903</f>
        <v>0</v>
      </c>
      <c r="AF783" s="68"/>
      <c r="AG783" s="64"/>
      <c r="AH783" s="56"/>
    </row>
    <row r="784" spans="2:34" ht="12" customHeight="1" x14ac:dyDescent="0.2">
      <c r="B784">
        <v>26037</v>
      </c>
      <c r="C784" t="s">
        <v>1231</v>
      </c>
      <c r="D784" t="str">
        <f>_xll.BDP(C784,$D$12)</f>
        <v>USD</v>
      </c>
      <c r="E784" t="s">
        <v>1232</v>
      </c>
      <c r="F784" s="99">
        <f>_xll.BDP(C784,$F$12)</f>
        <v>63.28</v>
      </c>
      <c r="G784" s="99">
        <f>_xll.BDP(C784,$G$12)</f>
        <v>63.445</v>
      </c>
      <c r="H784" s="100">
        <f t="shared" si="347"/>
        <v>0.16499999999999915</v>
      </c>
      <c r="I784" s="101">
        <f t="shared" si="348"/>
        <v>0.26074589127686337</v>
      </c>
      <c r="J784" s="102">
        <v>0</v>
      </c>
      <c r="K784" t="str">
        <f>CONCATENATE(D903,D784, " Curncy")</f>
        <v>EURUSD Curncy</v>
      </c>
      <c r="L784">
        <f>IF(D784 = D903,1,_xll.BDP(K784,$L$12))</f>
        <v>1</v>
      </c>
      <c r="M784" s="247">
        <f>IF(D784 = D903,1,_xll.BDP(K784,$M$12)*L784)</f>
        <v>1.0417000000000001</v>
      </c>
      <c r="N784" s="104">
        <f t="shared" si="349"/>
        <v>0</v>
      </c>
      <c r="O784" s="253">
        <f>N784 / Y903</f>
        <v>0</v>
      </c>
      <c r="P784" s="140">
        <f t="shared" si="350"/>
        <v>0</v>
      </c>
      <c r="Q784" s="255">
        <f>P784 / Y903*100</f>
        <v>0</v>
      </c>
      <c r="R784" s="106">
        <f t="shared" si="351"/>
        <v>0</v>
      </c>
      <c r="S784" s="255">
        <f t="shared" si="352"/>
        <v>0</v>
      </c>
      <c r="T784">
        <f t="shared" si="353"/>
        <v>1</v>
      </c>
      <c r="U784">
        <v>0</v>
      </c>
      <c r="V784">
        <v>1</v>
      </c>
      <c r="W784" s="105">
        <f t="shared" si="354"/>
        <v>0</v>
      </c>
      <c r="X784" s="105">
        <f t="shared" si="355"/>
        <v>0</v>
      </c>
      <c r="Y784" s="141"/>
      <c r="Z784" s="107">
        <f>_xll.BDH(C784,$Z$12,$D$1,$D$1)</f>
        <v>61.73</v>
      </c>
      <c r="AA784" s="107">
        <f t="shared" si="356"/>
        <v>1.5500000000000043</v>
      </c>
      <c r="AB784" s="117">
        <f t="shared" si="357"/>
        <v>2.5109347156973989</v>
      </c>
      <c r="AC784" s="109">
        <v>0</v>
      </c>
      <c r="AD784" s="110">
        <f>IF(D784 = D903,1,_xll.BDP(K784,$AD$12)*L784)</f>
        <v>1.0395000000000001</v>
      </c>
      <c r="AE784" s="259">
        <f>AA784*AC784*T784/AD784 / AF903</f>
        <v>0</v>
      </c>
      <c r="AF784" s="142"/>
      <c r="AG784" s="64"/>
      <c r="AH784" s="56"/>
    </row>
    <row r="785" spans="2:34" x14ac:dyDescent="0.2">
      <c r="B785">
        <v>26043</v>
      </c>
      <c r="C785" t="s">
        <v>1285</v>
      </c>
      <c r="D785" t="str">
        <f>_xll.BDP(C785,$D$12)</f>
        <v>USD</v>
      </c>
      <c r="E785" t="s">
        <v>1286</v>
      </c>
      <c r="F785" s="99">
        <f>_xll.BDP(C785,$F$12)</f>
        <v>95.94</v>
      </c>
      <c r="G785" s="99">
        <f>_xll.BDP(C785,$G$12)</f>
        <v>96.12</v>
      </c>
      <c r="H785" s="100">
        <f t="shared" si="347"/>
        <v>0.18000000000000682</v>
      </c>
      <c r="I785" s="101">
        <f t="shared" si="348"/>
        <v>0.18761726078799962</v>
      </c>
      <c r="J785" s="102">
        <v>0</v>
      </c>
      <c r="K785" t="str">
        <f>CONCATENATE(D903,D785, " Curncy")</f>
        <v>EURUSD Curncy</v>
      </c>
      <c r="L785">
        <f>IF(D785 = D903,1,_xll.BDP(K785,$L$12))</f>
        <v>1</v>
      </c>
      <c r="M785" s="247">
        <f>IF(D785 = D903,1,_xll.BDP(K785,$M$12)*L785)</f>
        <v>1.0417000000000001</v>
      </c>
      <c r="N785" s="104">
        <f t="shared" si="349"/>
        <v>0</v>
      </c>
      <c r="O785" s="253">
        <f>N785 / Y903</f>
        <v>0</v>
      </c>
      <c r="P785" s="140">
        <f t="shared" si="350"/>
        <v>0</v>
      </c>
      <c r="Q785" s="255">
        <f>P785 / Y903*100</f>
        <v>0</v>
      </c>
      <c r="R785" s="106">
        <f t="shared" si="351"/>
        <v>0</v>
      </c>
      <c r="S785" s="255">
        <f t="shared" si="352"/>
        <v>0</v>
      </c>
      <c r="T785">
        <f t="shared" si="353"/>
        <v>1</v>
      </c>
      <c r="U785">
        <v>0</v>
      </c>
      <c r="V785">
        <v>1</v>
      </c>
      <c r="W785" s="105">
        <f t="shared" si="354"/>
        <v>0</v>
      </c>
      <c r="X785" s="105">
        <f t="shared" si="355"/>
        <v>0</v>
      </c>
      <c r="Z785" s="107">
        <f>_xll.BDH(C785,$Z$12,$D$1,$D$1)</f>
        <v>97.58</v>
      </c>
      <c r="AA785" s="107">
        <f t="shared" si="356"/>
        <v>-1.6400000000000006</v>
      </c>
      <c r="AB785" s="117">
        <f t="shared" si="357"/>
        <v>-1.6806722689075637</v>
      </c>
      <c r="AC785" s="109">
        <v>0</v>
      </c>
      <c r="AD785" s="110">
        <f>IF(D785 = D903,1,_xll.BDP(K785,$AD$12)*L785)</f>
        <v>1.0395000000000001</v>
      </c>
      <c r="AE785" s="259">
        <f>AA785*AC785*T785/AD785 / AF903</f>
        <v>0</v>
      </c>
      <c r="AF785" s="111"/>
      <c r="AG785" s="64"/>
      <c r="AH785" s="56"/>
    </row>
    <row r="786" spans="2:34" x14ac:dyDescent="0.2">
      <c r="B786">
        <v>19405</v>
      </c>
      <c r="C786" t="s">
        <v>37</v>
      </c>
      <c r="D786" t="str">
        <f>_xll.BDP(C786,$D$12)</f>
        <v>USD</v>
      </c>
      <c r="E786" t="s">
        <v>250</v>
      </c>
      <c r="F786" s="99">
        <f>_xll.BDP(C786,$F$12)</f>
        <v>123.45</v>
      </c>
      <c r="G786" s="99">
        <f>_xll.BDP(C786,$G$12)</f>
        <v>121.8</v>
      </c>
      <c r="H786" s="100">
        <f t="shared" si="347"/>
        <v>-1.6500000000000057</v>
      </c>
      <c r="I786" s="101">
        <f t="shared" si="348"/>
        <v>-1.3365735115431394</v>
      </c>
      <c r="J786" s="102">
        <v>0</v>
      </c>
      <c r="K786" t="str">
        <f>CONCATENATE(D903,D786, " Curncy")</f>
        <v>EURUSD Curncy</v>
      </c>
      <c r="L786">
        <f>IF(D786 = D903,1,_xll.BDP(K786,$L$12))</f>
        <v>1</v>
      </c>
      <c r="M786" s="247">
        <f>IF(D786 = D903,1,_xll.BDP(K786,$M$12)*L786)</f>
        <v>1.0417000000000001</v>
      </c>
      <c r="N786" s="104">
        <f t="shared" si="349"/>
        <v>0</v>
      </c>
      <c r="O786" s="253">
        <f>N786 / Y903</f>
        <v>0</v>
      </c>
      <c r="P786" s="140">
        <f t="shared" si="350"/>
        <v>0</v>
      </c>
      <c r="Q786" s="255">
        <f>P786 / Y903*100</f>
        <v>0</v>
      </c>
      <c r="R786" s="106">
        <f t="shared" si="351"/>
        <v>0</v>
      </c>
      <c r="S786" s="255">
        <f t="shared" si="352"/>
        <v>0</v>
      </c>
      <c r="T786">
        <f t="shared" si="353"/>
        <v>1</v>
      </c>
      <c r="U786">
        <v>0</v>
      </c>
      <c r="V786">
        <v>1</v>
      </c>
      <c r="W786" s="105">
        <f t="shared" si="354"/>
        <v>0</v>
      </c>
      <c r="X786" s="105">
        <f t="shared" si="355"/>
        <v>0</v>
      </c>
      <c r="Y786" s="65"/>
      <c r="Z786" s="107">
        <f>_xll.BDH(C786,$Z$12,$D$1,$D$1)</f>
        <v>125.15</v>
      </c>
      <c r="AA786" s="107">
        <f t="shared" si="356"/>
        <v>-1.7000000000000028</v>
      </c>
      <c r="AB786" s="117">
        <f t="shared" si="357"/>
        <v>-1.3583699560527389</v>
      </c>
      <c r="AC786" s="109">
        <v>0</v>
      </c>
      <c r="AD786" s="110">
        <f>IF(D786 = D903,1,_xll.BDP(K786,$AD$12)*L786)</f>
        <v>1.0395000000000001</v>
      </c>
      <c r="AE786" s="259">
        <f>AA786*AC786*T786/AD786 / AF903</f>
        <v>0</v>
      </c>
      <c r="AF786" s="68"/>
      <c r="AG786" s="64"/>
      <c r="AH786" s="56"/>
    </row>
    <row r="787" spans="2:34" x14ac:dyDescent="0.2">
      <c r="B787">
        <v>22800</v>
      </c>
      <c r="C787" t="s">
        <v>1235</v>
      </c>
      <c r="D787" t="str">
        <f>_xll.BDP(C787,$D$12)</f>
        <v>USD</v>
      </c>
      <c r="E787" t="s">
        <v>1236</v>
      </c>
      <c r="F787" s="99">
        <f>_xll.BDP(C787,$F$12)</f>
        <v>59.68</v>
      </c>
      <c r="G787" s="99">
        <f>_xll.BDP(C787,$G$12)</f>
        <v>59.284999999999997</v>
      </c>
      <c r="H787" s="100">
        <f t="shared" si="347"/>
        <v>-0.39500000000000313</v>
      </c>
      <c r="I787" s="101">
        <f t="shared" si="348"/>
        <v>-0.66186327077748508</v>
      </c>
      <c r="J787" s="102">
        <v>0</v>
      </c>
      <c r="K787" t="str">
        <f>CONCATENATE(D903,D787, " Curncy")</f>
        <v>EURUSD Curncy</v>
      </c>
      <c r="L787">
        <f>IF(D787 = D903,1,_xll.BDP(K787,$L$12))</f>
        <v>1</v>
      </c>
      <c r="M787" s="247">
        <f>IF(D787 = D903,1,_xll.BDP(K787,$M$12)*L787)</f>
        <v>1.0417000000000001</v>
      </c>
      <c r="N787" s="104">
        <f t="shared" si="349"/>
        <v>0</v>
      </c>
      <c r="O787" s="253">
        <f>N787 / Y903</f>
        <v>0</v>
      </c>
      <c r="P787" s="140">
        <f t="shared" si="350"/>
        <v>0</v>
      </c>
      <c r="Q787" s="255">
        <f>P787 / Y903*100</f>
        <v>0</v>
      </c>
      <c r="R787" s="106">
        <f t="shared" si="351"/>
        <v>0</v>
      </c>
      <c r="S787" s="255">
        <f t="shared" si="352"/>
        <v>0</v>
      </c>
      <c r="T787">
        <f t="shared" si="353"/>
        <v>1</v>
      </c>
      <c r="U787">
        <v>0</v>
      </c>
      <c r="V787">
        <v>1</v>
      </c>
      <c r="W787" s="105">
        <f t="shared" si="354"/>
        <v>0</v>
      </c>
      <c r="X787" s="105">
        <f t="shared" si="355"/>
        <v>0</v>
      </c>
      <c r="Y787" s="141"/>
      <c r="Z787" s="107">
        <f>_xll.BDH(C787,$Z$12,$D$1,$D$1)</f>
        <v>59.34</v>
      </c>
      <c r="AA787" s="107">
        <f t="shared" si="356"/>
        <v>0.33999999999999631</v>
      </c>
      <c r="AB787" s="117">
        <f t="shared" si="357"/>
        <v>0.5729693292888377</v>
      </c>
      <c r="AC787" s="109">
        <v>0</v>
      </c>
      <c r="AD787" s="110">
        <f>IF(D787 = D903,1,_xll.BDP(K787,$AD$12)*L787)</f>
        <v>1.0395000000000001</v>
      </c>
      <c r="AE787" s="259">
        <f>AA787*AC787*T787/AD787 / AF903</f>
        <v>0</v>
      </c>
      <c r="AF787" s="142"/>
      <c r="AG787" s="64"/>
      <c r="AH787" s="56"/>
    </row>
    <row r="788" spans="2:34" x14ac:dyDescent="0.2">
      <c r="B788">
        <v>2547</v>
      </c>
      <c r="C788" t="s">
        <v>848</v>
      </c>
      <c r="D788" t="str">
        <f>_xll.BDP(C788,$D$12)</f>
        <v>USD</v>
      </c>
      <c r="E788" t="s">
        <v>914</v>
      </c>
      <c r="F788" s="99">
        <f>_xll.BDP(C788,$F$12)</f>
        <v>108.52</v>
      </c>
      <c r="G788" s="99">
        <f>_xll.BDP(C788,$G$12)</f>
        <v>107.702</v>
      </c>
      <c r="H788" s="100">
        <f t="shared" si="347"/>
        <v>-0.81799999999999784</v>
      </c>
      <c r="I788" s="101">
        <f t="shared" si="348"/>
        <v>-0.75377810541835411</v>
      </c>
      <c r="J788" s="102">
        <v>0</v>
      </c>
      <c r="K788" t="str">
        <f>CONCATENATE(D903,D788, " Curncy")</f>
        <v>EURUSD Curncy</v>
      </c>
      <c r="L788">
        <f>IF(D788 = D903,1,_xll.BDP(K788,$L$12))</f>
        <v>1</v>
      </c>
      <c r="M788" s="247">
        <f>IF(D788 = D903,1,_xll.BDP(K788,$M$12)*L788)</f>
        <v>1.0417000000000001</v>
      </c>
      <c r="N788" s="104">
        <f t="shared" si="349"/>
        <v>0</v>
      </c>
      <c r="O788" s="253">
        <f>N788 / Y903</f>
        <v>0</v>
      </c>
      <c r="P788" s="140">
        <f t="shared" si="350"/>
        <v>0</v>
      </c>
      <c r="Q788" s="255">
        <f>P788 / Y903*100</f>
        <v>0</v>
      </c>
      <c r="R788" s="106">
        <f t="shared" si="351"/>
        <v>0</v>
      </c>
      <c r="S788" s="255">
        <f t="shared" si="352"/>
        <v>0</v>
      </c>
      <c r="T788">
        <f t="shared" si="353"/>
        <v>1</v>
      </c>
      <c r="U788">
        <v>0</v>
      </c>
      <c r="V788">
        <v>1</v>
      </c>
      <c r="W788" s="105">
        <f t="shared" si="354"/>
        <v>0</v>
      </c>
      <c r="X788" s="105">
        <f t="shared" si="355"/>
        <v>0</v>
      </c>
      <c r="Y788" s="65"/>
      <c r="Z788" s="107">
        <f>_xll.BDH(C788,$Z$12,$D$1,$D$1)</f>
        <v>110.1</v>
      </c>
      <c r="AA788" s="107">
        <f t="shared" si="356"/>
        <v>-1.5799999999999983</v>
      </c>
      <c r="AB788" s="117">
        <f t="shared" si="357"/>
        <v>-1.4350590372388723</v>
      </c>
      <c r="AC788" s="109">
        <v>0</v>
      </c>
      <c r="AD788" s="110">
        <f>IF(D788 = D903,1,_xll.BDP(K788,$AD$12)*L788)</f>
        <v>1.0395000000000001</v>
      </c>
      <c r="AE788" s="259">
        <f>AA788*AC788*T788/AD788 / AF903</f>
        <v>0</v>
      </c>
      <c r="AF788" s="68"/>
      <c r="AG788" s="64"/>
      <c r="AH788" s="56"/>
    </row>
    <row r="789" spans="2:34" x14ac:dyDescent="0.2">
      <c r="B789">
        <v>11786</v>
      </c>
      <c r="C789" t="s">
        <v>849</v>
      </c>
      <c r="D789" t="str">
        <f>_xll.BDP(C789,$D$12)</f>
        <v>USD</v>
      </c>
      <c r="E789" t="s">
        <v>915</v>
      </c>
      <c r="F789" s="99">
        <f>_xll.BDP(C789,$F$12)</f>
        <v>153.35</v>
      </c>
      <c r="G789" s="99">
        <f>_xll.BDP(C789,$G$12)</f>
        <v>154.02000000000001</v>
      </c>
      <c r="H789" s="100">
        <f t="shared" si="347"/>
        <v>0.67000000000001592</v>
      </c>
      <c r="I789" s="101">
        <f t="shared" si="348"/>
        <v>0.43690903162700745</v>
      </c>
      <c r="J789" s="102">
        <v>0</v>
      </c>
      <c r="K789" t="str">
        <f>CONCATENATE(D903,D789, " Curncy")</f>
        <v>EURUSD Curncy</v>
      </c>
      <c r="L789">
        <f>IF(D789 = D903,1,_xll.BDP(K789,$L$12))</f>
        <v>1</v>
      </c>
      <c r="M789" s="247">
        <f>IF(D789 = D903,1,_xll.BDP(K789,$M$12)*L789)</f>
        <v>1.0417000000000001</v>
      </c>
      <c r="N789" s="104">
        <f t="shared" si="349"/>
        <v>0</v>
      </c>
      <c r="O789" s="253">
        <f>N789 / Y903</f>
        <v>0</v>
      </c>
      <c r="P789" s="140">
        <f t="shared" si="350"/>
        <v>0</v>
      </c>
      <c r="Q789" s="255">
        <f>P789 / Y903*100</f>
        <v>0</v>
      </c>
      <c r="R789" s="106">
        <f t="shared" si="351"/>
        <v>0</v>
      </c>
      <c r="S789" s="255">
        <f t="shared" si="352"/>
        <v>0</v>
      </c>
      <c r="T789">
        <f t="shared" si="353"/>
        <v>1</v>
      </c>
      <c r="U789">
        <v>0</v>
      </c>
      <c r="V789">
        <v>1</v>
      </c>
      <c r="W789" s="105">
        <f t="shared" si="354"/>
        <v>0</v>
      </c>
      <c r="X789" s="105">
        <f t="shared" si="355"/>
        <v>0</v>
      </c>
      <c r="Y789" s="65"/>
      <c r="Z789" s="107">
        <f>_xll.BDH(C789,$Z$12,$D$1,$D$1)</f>
        <v>152.24</v>
      </c>
      <c r="AA789" s="107">
        <f t="shared" si="356"/>
        <v>1.1099999999999852</v>
      </c>
      <c r="AB789" s="117">
        <f t="shared" si="357"/>
        <v>0.72911192853388407</v>
      </c>
      <c r="AC789" s="109">
        <v>0</v>
      </c>
      <c r="AD789" s="110">
        <f>IF(D789 = D903,1,_xll.BDP(K789,$AD$12)*L789)</f>
        <v>1.0395000000000001</v>
      </c>
      <c r="AE789" s="259">
        <f>AA789*AC789*T789/AD789 / AF903</f>
        <v>0</v>
      </c>
      <c r="AF789" s="68"/>
      <c r="AG789" s="64"/>
      <c r="AH789" s="56"/>
    </row>
    <row r="790" spans="2:34" x14ac:dyDescent="0.2">
      <c r="B790">
        <v>30310</v>
      </c>
      <c r="C790" t="s">
        <v>1433</v>
      </c>
      <c r="D790" t="str">
        <f>_xll.BDP(C790,$D$12)</f>
        <v>USD</v>
      </c>
      <c r="E790" t="s">
        <v>1434</v>
      </c>
      <c r="F790" s="99">
        <f>_xll.BDP(C790,$F$12)</f>
        <v>5.25</v>
      </c>
      <c r="G790" s="99">
        <f>_xll.BDP(C790,$G$12)</f>
        <v>5.2050000000000001</v>
      </c>
      <c r="H790" s="100">
        <f t="shared" si="347"/>
        <v>-4.4999999999999929E-2</v>
      </c>
      <c r="I790" s="101">
        <f t="shared" si="348"/>
        <v>-0.85714285714285576</v>
      </c>
      <c r="J790" s="102">
        <v>0</v>
      </c>
      <c r="K790" t="str">
        <f>CONCATENATE(D903,D790, " Curncy")</f>
        <v>EURUSD Curncy</v>
      </c>
      <c r="L790">
        <f>IF(D790 = D903,1,_xll.BDP(K790,$L$12))</f>
        <v>1</v>
      </c>
      <c r="M790" s="247">
        <f>IF(D790 = D903,1,_xll.BDP(K790,$M$12)*L790)</f>
        <v>1.0417000000000001</v>
      </c>
      <c r="N790" s="104">
        <f t="shared" si="349"/>
        <v>0</v>
      </c>
      <c r="O790" s="253">
        <f>N790 / Y903</f>
        <v>0</v>
      </c>
      <c r="P790" s="140">
        <f t="shared" si="350"/>
        <v>0</v>
      </c>
      <c r="Q790" s="255">
        <f>P790 / Y903*100</f>
        <v>0</v>
      </c>
      <c r="R790" s="106">
        <f t="shared" si="351"/>
        <v>0</v>
      </c>
      <c r="S790" s="255">
        <f t="shared" si="352"/>
        <v>0</v>
      </c>
      <c r="T790">
        <f t="shared" si="353"/>
        <v>1</v>
      </c>
      <c r="U790">
        <v>0</v>
      </c>
      <c r="V790">
        <v>1</v>
      </c>
      <c r="W790" s="105">
        <f t="shared" si="354"/>
        <v>0</v>
      </c>
      <c r="X790" s="105">
        <f t="shared" si="355"/>
        <v>0</v>
      </c>
      <c r="Y790" s="141"/>
      <c r="Z790" s="107">
        <f>_xll.BDH(C790,$Z$12,$D$1,$D$1)</f>
        <v>5.4</v>
      </c>
      <c r="AA790" s="107">
        <f t="shared" si="356"/>
        <v>-0.15000000000000036</v>
      </c>
      <c r="AB790" s="117">
        <f t="shared" si="357"/>
        <v>-2.7777777777777843</v>
      </c>
      <c r="AC790" s="109">
        <v>0</v>
      </c>
      <c r="AD790" s="110">
        <f>IF(D790 = D903,1,_xll.BDP(K790,$AD$12)*L790)</f>
        <v>1.0395000000000001</v>
      </c>
      <c r="AE790" s="259">
        <f>AA790*AC790*T790/AD790 / AF903</f>
        <v>0</v>
      </c>
      <c r="AF790" s="142"/>
      <c r="AG790" s="64"/>
      <c r="AH790" s="56"/>
    </row>
    <row r="791" spans="2:34" x14ac:dyDescent="0.2">
      <c r="B791">
        <v>26459</v>
      </c>
      <c r="C791" t="s">
        <v>1661</v>
      </c>
      <c r="D791" t="str">
        <f>_xll.BDP(C791,$D$12)</f>
        <v>USD</v>
      </c>
      <c r="E791" t="s">
        <v>1662</v>
      </c>
      <c r="F791" s="99">
        <f>_xll.BDP(C791,$F$12)</f>
        <v>36.79</v>
      </c>
      <c r="G791" s="99">
        <f>_xll.BDP(C791,$G$12)</f>
        <v>38.6</v>
      </c>
      <c r="H791" s="100">
        <f t="shared" si="347"/>
        <v>1.8100000000000023</v>
      </c>
      <c r="I791" s="101">
        <f t="shared" si="348"/>
        <v>4.9198151671649963</v>
      </c>
      <c r="J791" s="102">
        <v>0</v>
      </c>
      <c r="K791" t="str">
        <f>CONCATENATE(D903,D791, " Curncy")</f>
        <v>EURUSD Curncy</v>
      </c>
      <c r="L791">
        <f>IF(D791 = D903,1,_xll.BDP(K791,$L$12))</f>
        <v>1</v>
      </c>
      <c r="M791" s="247">
        <f>IF(D791 = D903,1,_xll.BDP(K791,$M$12)*L791)</f>
        <v>1.0417000000000001</v>
      </c>
      <c r="N791" s="104">
        <f t="shared" si="349"/>
        <v>0</v>
      </c>
      <c r="O791" s="253">
        <f>N791 / Y903</f>
        <v>0</v>
      </c>
      <c r="P791" s="140">
        <f t="shared" si="350"/>
        <v>0</v>
      </c>
      <c r="Q791" s="255">
        <f>P791 / Y903*100</f>
        <v>0</v>
      </c>
      <c r="R791" s="106">
        <f t="shared" si="351"/>
        <v>0</v>
      </c>
      <c r="S791" s="255">
        <f t="shared" si="352"/>
        <v>0</v>
      </c>
      <c r="T791">
        <f t="shared" si="353"/>
        <v>1</v>
      </c>
      <c r="U791">
        <v>0</v>
      </c>
      <c r="V791">
        <v>1</v>
      </c>
      <c r="W791" s="105">
        <f t="shared" si="354"/>
        <v>0</v>
      </c>
      <c r="X791" s="105">
        <f t="shared" si="355"/>
        <v>0</v>
      </c>
      <c r="Z791" s="107">
        <f>_xll.BDH(C791,$Z$12,$D$1,$D$1)</f>
        <v>36.770000000000003</v>
      </c>
      <c r="AA791" s="107">
        <f t="shared" si="356"/>
        <v>1.9999999999996021E-2</v>
      </c>
      <c r="AB791" s="117">
        <f t="shared" si="357"/>
        <v>5.439216752786516E-2</v>
      </c>
      <c r="AC791" s="109">
        <v>0</v>
      </c>
      <c r="AD791" s="110">
        <f>IF(D791 = D903,1,_xll.BDP(K791,$AD$12)*L791)</f>
        <v>1.0395000000000001</v>
      </c>
      <c r="AE791" s="259">
        <f>AA791*AC791*T791/AD791 / AF903</f>
        <v>0</v>
      </c>
      <c r="AF791" s="111"/>
      <c r="AG791" s="64"/>
      <c r="AH791" s="56"/>
    </row>
    <row r="792" spans="2:34" x14ac:dyDescent="0.2">
      <c r="B792">
        <v>26737</v>
      </c>
      <c r="C792" t="s">
        <v>36</v>
      </c>
      <c r="D792" t="str">
        <f>_xll.BDP(C792,$D$12)</f>
        <v>USD</v>
      </c>
      <c r="E792" t="s">
        <v>249</v>
      </c>
      <c r="F792" s="99">
        <f>_xll.BDP(C792,$F$12)</f>
        <v>10.18</v>
      </c>
      <c r="G792" s="99">
        <f>_xll.BDP(C792,$G$12)</f>
        <v>9.99</v>
      </c>
      <c r="H792" s="100">
        <f t="shared" si="347"/>
        <v>-0.1899999999999995</v>
      </c>
      <c r="I792" s="101">
        <f t="shared" si="348"/>
        <v>-1.8664047151276966</v>
      </c>
      <c r="J792" s="102">
        <v>0</v>
      </c>
      <c r="K792" t="str">
        <f>CONCATENATE(D903,D792, " Curncy")</f>
        <v>EURUSD Curncy</v>
      </c>
      <c r="L792">
        <f>IF(D792 = D903,1,_xll.BDP(K792,$L$12))</f>
        <v>1</v>
      </c>
      <c r="M792" s="247">
        <f>IF(D792 = D903,1,_xll.BDP(K792,$M$12)*L792)</f>
        <v>1.0417000000000001</v>
      </c>
      <c r="N792" s="104">
        <f t="shared" si="349"/>
        <v>0</v>
      </c>
      <c r="O792" s="253">
        <f>N792 / Y903</f>
        <v>0</v>
      </c>
      <c r="P792" s="140">
        <f t="shared" si="350"/>
        <v>0</v>
      </c>
      <c r="Q792" s="255">
        <f>P792 / Y903*100</f>
        <v>0</v>
      </c>
      <c r="R792" s="106">
        <f t="shared" si="351"/>
        <v>0</v>
      </c>
      <c r="S792" s="255">
        <f t="shared" si="352"/>
        <v>0</v>
      </c>
      <c r="T792">
        <f t="shared" si="353"/>
        <v>1</v>
      </c>
      <c r="U792">
        <v>0</v>
      </c>
      <c r="V792">
        <v>1</v>
      </c>
      <c r="W792" s="105">
        <f t="shared" si="354"/>
        <v>0</v>
      </c>
      <c r="X792" s="105">
        <f t="shared" si="355"/>
        <v>0</v>
      </c>
      <c r="Y792" s="65"/>
      <c r="Z792" s="107">
        <f>_xll.BDH(C792,$Z$12,$D$1,$D$1)</f>
        <v>10.32</v>
      </c>
      <c r="AA792" s="107">
        <f t="shared" si="356"/>
        <v>-0.14000000000000057</v>
      </c>
      <c r="AB792" s="117">
        <f t="shared" si="357"/>
        <v>-1.3565891472868272</v>
      </c>
      <c r="AC792" s="109">
        <v>0</v>
      </c>
      <c r="AD792" s="110">
        <f>IF(D792 = D903,1,_xll.BDP(K792,$AD$12)*L792)</f>
        <v>1.0395000000000001</v>
      </c>
      <c r="AE792" s="259">
        <f>AA792*AC792*T792/AD792 / AF903</f>
        <v>0</v>
      </c>
      <c r="AF792" s="68"/>
      <c r="AG792" s="64"/>
      <c r="AH792" s="56"/>
    </row>
    <row r="793" spans="2:34" x14ac:dyDescent="0.2">
      <c r="B793">
        <v>31782</v>
      </c>
      <c r="C793" t="s">
        <v>1637</v>
      </c>
      <c r="D793" t="str">
        <f>_xll.BDP(C793,$D$12)</f>
        <v>USD</v>
      </c>
      <c r="E793" t="s">
        <v>1638</v>
      </c>
      <c r="F793" s="99">
        <f>_xll.BDP(C793,$F$12)</f>
        <v>144.72</v>
      </c>
      <c r="G793" s="99">
        <f>_xll.BDP(C793,$G$12)</f>
        <v>144.77000000000001</v>
      </c>
      <c r="H793" s="100">
        <f t="shared" si="347"/>
        <v>5.0000000000011369E-2</v>
      </c>
      <c r="I793" s="101">
        <f t="shared" si="348"/>
        <v>3.4549474847990168E-2</v>
      </c>
      <c r="J793" s="102">
        <v>0</v>
      </c>
      <c r="K793" t="str">
        <f>CONCATENATE(D903,D793, " Curncy")</f>
        <v>EURUSD Curncy</v>
      </c>
      <c r="L793">
        <f>IF(D793 = D903,1,_xll.BDP(K793,$L$12))</f>
        <v>1</v>
      </c>
      <c r="M793" s="247">
        <f>IF(D793 = D903,1,_xll.BDP(K793,$M$12)*L793)</f>
        <v>1.0417000000000001</v>
      </c>
      <c r="N793" s="104">
        <f t="shared" si="349"/>
        <v>0</v>
      </c>
      <c r="O793" s="253">
        <f>N793 / Y903</f>
        <v>0</v>
      </c>
      <c r="P793" s="140">
        <f t="shared" si="350"/>
        <v>0</v>
      </c>
      <c r="Q793" s="255">
        <f>P793 / Y903*100</f>
        <v>0</v>
      </c>
      <c r="R793" s="106">
        <f t="shared" si="351"/>
        <v>0</v>
      </c>
      <c r="S793" s="255">
        <f t="shared" si="352"/>
        <v>0</v>
      </c>
      <c r="T793">
        <f t="shared" si="353"/>
        <v>1</v>
      </c>
      <c r="U793">
        <v>0</v>
      </c>
      <c r="V793">
        <v>1</v>
      </c>
      <c r="W793" s="105">
        <f t="shared" si="354"/>
        <v>0</v>
      </c>
      <c r="X793" s="105">
        <f t="shared" si="355"/>
        <v>0</v>
      </c>
      <c r="Y793" s="141"/>
      <c r="Z793" s="107">
        <f>_xll.BDH(C793,$Z$12,$D$1,$D$1)</f>
        <v>146.44999999999999</v>
      </c>
      <c r="AA793" s="107">
        <f t="shared" si="356"/>
        <v>-1.7299999999999898</v>
      </c>
      <c r="AB793" s="117">
        <f t="shared" si="357"/>
        <v>-1.1812905428473812</v>
      </c>
      <c r="AC793" s="109">
        <v>0</v>
      </c>
      <c r="AD793" s="110">
        <f>IF(D793 = D903,1,_xll.BDP(K793,$AD$12)*L793)</f>
        <v>1.0395000000000001</v>
      </c>
      <c r="AE793" s="259">
        <f>AA793*AC793*T793/AD793 / AF903</f>
        <v>0</v>
      </c>
      <c r="AF793" s="142"/>
      <c r="AG793" s="64"/>
      <c r="AH793" s="56"/>
    </row>
    <row r="794" spans="2:34" x14ac:dyDescent="0.2">
      <c r="B794">
        <v>29157</v>
      </c>
      <c r="C794" t="s">
        <v>1571</v>
      </c>
      <c r="D794" t="str">
        <f>_xll.BDP(C794,$D$12)</f>
        <v>USD</v>
      </c>
      <c r="E794" t="s">
        <v>1572</v>
      </c>
      <c r="F794" s="99">
        <f>_xll.BDP(C794,$F$12)</f>
        <v>82.89</v>
      </c>
      <c r="G794" s="99">
        <f>_xll.BDP(C794,$G$12)</f>
        <v>83.06</v>
      </c>
      <c r="H794" s="100">
        <f t="shared" si="347"/>
        <v>0.17000000000000171</v>
      </c>
      <c r="I794" s="101">
        <f t="shared" si="348"/>
        <v>0.20509108456991401</v>
      </c>
      <c r="J794" s="102">
        <v>0</v>
      </c>
      <c r="K794" t="str">
        <f>CONCATENATE(D903,D794, " Curncy")</f>
        <v>EURUSD Curncy</v>
      </c>
      <c r="L794">
        <f>IF(D794 = D903,1,_xll.BDP(K794,$L$12))</f>
        <v>1</v>
      </c>
      <c r="M794" s="247">
        <f>IF(D794 = D903,1,_xll.BDP(K794,$M$12)*L794)</f>
        <v>1.0417000000000001</v>
      </c>
      <c r="N794" s="104">
        <f t="shared" si="349"/>
        <v>0</v>
      </c>
      <c r="O794" s="253">
        <f>N794 / Y903</f>
        <v>0</v>
      </c>
      <c r="P794" s="140">
        <f t="shared" si="350"/>
        <v>0</v>
      </c>
      <c r="Q794" s="255">
        <f>P794 / Y903*100</f>
        <v>0</v>
      </c>
      <c r="R794" s="106">
        <f t="shared" si="351"/>
        <v>0</v>
      </c>
      <c r="S794" s="255">
        <f t="shared" si="352"/>
        <v>0</v>
      </c>
      <c r="T794">
        <f t="shared" si="353"/>
        <v>1</v>
      </c>
      <c r="U794">
        <v>0</v>
      </c>
      <c r="V794">
        <v>1</v>
      </c>
      <c r="W794" s="105">
        <f t="shared" si="354"/>
        <v>0</v>
      </c>
      <c r="X794" s="105">
        <f t="shared" si="355"/>
        <v>0</v>
      </c>
      <c r="Y794" s="141"/>
      <c r="Z794" s="107">
        <f>_xll.BDH(C794,$Z$12,$D$1,$D$1)</f>
        <v>82.2</v>
      </c>
      <c r="AA794" s="107">
        <f t="shared" si="356"/>
        <v>0.68999999999999773</v>
      </c>
      <c r="AB794" s="117">
        <f t="shared" si="357"/>
        <v>0.83941605839415789</v>
      </c>
      <c r="AC794" s="109">
        <v>0</v>
      </c>
      <c r="AD794" s="110">
        <f>IF(D794 = D903,1,_xll.BDP(K794,$AD$12)*L794)</f>
        <v>1.0395000000000001</v>
      </c>
      <c r="AE794" s="259">
        <f>AA794*AC794*T794/AD794 / AF903</f>
        <v>0</v>
      </c>
      <c r="AF794" s="142"/>
      <c r="AG794" s="64"/>
      <c r="AH794" s="56"/>
    </row>
    <row r="795" spans="2:34" x14ac:dyDescent="0.2">
      <c r="B795">
        <v>27113</v>
      </c>
      <c r="C795" t="s">
        <v>1245</v>
      </c>
      <c r="D795" t="str">
        <f>_xll.BDP(C795,$D$12)</f>
        <v>USD</v>
      </c>
      <c r="E795" t="s">
        <v>1641</v>
      </c>
      <c r="F795" s="99">
        <f>_xll.BDP(C795,$F$12)</f>
        <v>63.38</v>
      </c>
      <c r="G795" s="99">
        <f>_xll.BDP(C795,$G$12)</f>
        <v>62.89</v>
      </c>
      <c r="H795" s="100">
        <f t="shared" si="347"/>
        <v>-0.49000000000000199</v>
      </c>
      <c r="I795" s="101">
        <f t="shared" si="348"/>
        <v>-0.77311454717576833</v>
      </c>
      <c r="J795" s="102">
        <v>0</v>
      </c>
      <c r="K795" t="str">
        <f>CONCATENATE(D903,D795, " Curncy")</f>
        <v>EURUSD Curncy</v>
      </c>
      <c r="L795">
        <f>IF(D795 = D903,1,_xll.BDP(K795,$L$12))</f>
        <v>1</v>
      </c>
      <c r="M795" s="247">
        <f>IF(D795 = D903,1,_xll.BDP(K795,$M$12)*L795)</f>
        <v>1.0417000000000001</v>
      </c>
      <c r="N795" s="104">
        <f t="shared" si="349"/>
        <v>0</v>
      </c>
      <c r="O795" s="253">
        <f>N795 / Y903</f>
        <v>0</v>
      </c>
      <c r="P795" s="140">
        <f t="shared" si="350"/>
        <v>0</v>
      </c>
      <c r="Q795" s="255">
        <f>P795 / Y903*100</f>
        <v>0</v>
      </c>
      <c r="R795" s="106">
        <f t="shared" si="351"/>
        <v>0</v>
      </c>
      <c r="S795" s="255">
        <f t="shared" si="352"/>
        <v>0</v>
      </c>
      <c r="T795">
        <f t="shared" si="353"/>
        <v>1</v>
      </c>
      <c r="U795">
        <v>0</v>
      </c>
      <c r="V795">
        <v>1</v>
      </c>
      <c r="W795" s="105">
        <f t="shared" si="354"/>
        <v>0</v>
      </c>
      <c r="X795" s="105">
        <f t="shared" si="355"/>
        <v>0</v>
      </c>
      <c r="Y795" s="141"/>
      <c r="Z795" s="107">
        <f>_xll.BDH(C795,$Z$12,$D$1,$D$1)</f>
        <v>63.92</v>
      </c>
      <c r="AA795" s="107">
        <f t="shared" si="356"/>
        <v>-0.53999999999999915</v>
      </c>
      <c r="AB795" s="117">
        <f t="shared" si="357"/>
        <v>-0.84480600750938528</v>
      </c>
      <c r="AC795" s="109">
        <v>0</v>
      </c>
      <c r="AD795" s="110">
        <f>IF(D795 = D903,1,_xll.BDP(K795,$AD$12)*L795)</f>
        <v>1.0395000000000001</v>
      </c>
      <c r="AE795" s="259">
        <f>AA795*AC795*T795/AD795 / AF903</f>
        <v>0</v>
      </c>
      <c r="AF795" s="142"/>
      <c r="AG795" s="64"/>
      <c r="AH795" s="56"/>
    </row>
    <row r="796" spans="2:34" x14ac:dyDescent="0.2">
      <c r="B796">
        <v>32473</v>
      </c>
      <c r="C796" t="s">
        <v>1574</v>
      </c>
      <c r="D796" t="str">
        <f>_xll.BDP(C796,$D$12)</f>
        <v>USD</v>
      </c>
      <c r="E796" t="s">
        <v>1575</v>
      </c>
      <c r="F796" s="99">
        <f>_xll.BDP(C796,$F$12)</f>
        <v>14.86</v>
      </c>
      <c r="G796" s="99">
        <f>_xll.BDP(C796,$G$12)</f>
        <v>14.785</v>
      </c>
      <c r="H796" s="100">
        <f t="shared" si="347"/>
        <v>-7.4999999999999289E-2</v>
      </c>
      <c r="I796" s="101">
        <f t="shared" si="348"/>
        <v>-0.50471063257065474</v>
      </c>
      <c r="J796" s="102">
        <v>0</v>
      </c>
      <c r="K796" t="str">
        <f>CONCATENATE(D903,D796, " Curncy")</f>
        <v>EURUSD Curncy</v>
      </c>
      <c r="L796">
        <f>IF(D796 = D903,1,_xll.BDP(K796,$L$12))</f>
        <v>1</v>
      </c>
      <c r="M796" s="247">
        <f>IF(D796 = D903,1,_xll.BDP(K796,$M$12)*L796)</f>
        <v>1.0417000000000001</v>
      </c>
      <c r="N796" s="104">
        <f t="shared" si="349"/>
        <v>0</v>
      </c>
      <c r="O796" s="253">
        <f>N796 / Y903</f>
        <v>0</v>
      </c>
      <c r="P796" s="140">
        <f t="shared" si="350"/>
        <v>0</v>
      </c>
      <c r="Q796" s="255">
        <f>P796 / Y903*100</f>
        <v>0</v>
      </c>
      <c r="R796" s="106">
        <f t="shared" si="351"/>
        <v>0</v>
      </c>
      <c r="S796" s="255">
        <f t="shared" si="352"/>
        <v>0</v>
      </c>
      <c r="T796">
        <f t="shared" si="353"/>
        <v>1</v>
      </c>
      <c r="U796">
        <v>0</v>
      </c>
      <c r="V796">
        <v>1</v>
      </c>
      <c r="W796" s="105">
        <f t="shared" si="354"/>
        <v>0</v>
      </c>
      <c r="X796" s="105">
        <f t="shared" si="355"/>
        <v>0</v>
      </c>
      <c r="Y796" s="141"/>
      <c r="Z796" s="107">
        <f>_xll.BDH(C796,$Z$12,$D$1,$D$1)</f>
        <v>15.02</v>
      </c>
      <c r="AA796" s="107">
        <f t="shared" si="356"/>
        <v>-0.16000000000000014</v>
      </c>
      <c r="AB796" s="117">
        <f t="shared" si="357"/>
        <v>-1.0652463382157134</v>
      </c>
      <c r="AC796" s="109">
        <v>0</v>
      </c>
      <c r="AD796" s="110">
        <f>IF(D796 = D903,1,_xll.BDP(K796,$AD$12)*L796)</f>
        <v>1.0395000000000001</v>
      </c>
      <c r="AE796" s="259">
        <f>AA796*AC796*T796/AD796 / AF903</f>
        <v>0</v>
      </c>
      <c r="AF796" s="142"/>
      <c r="AG796" s="64"/>
      <c r="AH796" s="56"/>
    </row>
    <row r="797" spans="2:34" ht="12" customHeight="1" x14ac:dyDescent="0.2">
      <c r="B797">
        <v>18106</v>
      </c>
      <c r="C797" t="s">
        <v>1359</v>
      </c>
      <c r="D797" t="str">
        <f>_xll.BDP(C797,$D$12)</f>
        <v>USD</v>
      </c>
      <c r="E797" t="s">
        <v>1360</v>
      </c>
      <c r="F797" s="99">
        <f>_xll.BDP(C797,$F$12)</f>
        <v>99.56</v>
      </c>
      <c r="G797" s="99">
        <f>_xll.BDP(C797,$G$12)</f>
        <v>99.284999999999997</v>
      </c>
      <c r="H797" s="100">
        <f t="shared" si="347"/>
        <v>-0.27500000000000568</v>
      </c>
      <c r="I797" s="101">
        <f t="shared" si="348"/>
        <v>-0.27621534752913385</v>
      </c>
      <c r="J797" s="102">
        <v>0</v>
      </c>
      <c r="K797" t="str">
        <f>CONCATENATE(D903,D797, " Curncy")</f>
        <v>EURUSD Curncy</v>
      </c>
      <c r="L797">
        <f>IF(D797 = D903,1,_xll.BDP(K797,$L$12))</f>
        <v>1</v>
      </c>
      <c r="M797" s="247">
        <f>IF(D797 = D903,1,_xll.BDP(K797,$M$12)*L797)</f>
        <v>1.0417000000000001</v>
      </c>
      <c r="N797" s="104">
        <f t="shared" si="349"/>
        <v>0</v>
      </c>
      <c r="O797" s="253">
        <f>N797 / Y903</f>
        <v>0</v>
      </c>
      <c r="P797" s="140">
        <f t="shared" si="350"/>
        <v>0</v>
      </c>
      <c r="Q797" s="255">
        <f>P797 / Y903*100</f>
        <v>0</v>
      </c>
      <c r="R797" s="106">
        <f t="shared" si="351"/>
        <v>0</v>
      </c>
      <c r="S797" s="255">
        <f t="shared" si="352"/>
        <v>0</v>
      </c>
      <c r="T797">
        <f t="shared" si="353"/>
        <v>1</v>
      </c>
      <c r="U797">
        <v>0</v>
      </c>
      <c r="V797">
        <v>1</v>
      </c>
      <c r="W797" s="105">
        <f t="shared" si="354"/>
        <v>0</v>
      </c>
      <c r="X797" s="105">
        <f t="shared" si="355"/>
        <v>0</v>
      </c>
      <c r="Y797" s="141"/>
      <c r="Z797" s="107">
        <f>_xll.BDH(C797,$Z$12,$D$1,$D$1)</f>
        <v>99.52</v>
      </c>
      <c r="AA797" s="107">
        <f t="shared" si="356"/>
        <v>4.0000000000006253E-2</v>
      </c>
      <c r="AB797" s="117">
        <f t="shared" si="357"/>
        <v>4.0192926045022358E-2</v>
      </c>
      <c r="AC797" s="109">
        <v>0</v>
      </c>
      <c r="AD797" s="110">
        <f>IF(D797 = D903,1,_xll.BDP(K797,$AD$12)*L797)</f>
        <v>1.0395000000000001</v>
      </c>
      <c r="AE797" s="259">
        <f>AA797*AC797*T797/AD797 / AF903</f>
        <v>0</v>
      </c>
      <c r="AF797" s="142"/>
      <c r="AG797" s="64"/>
      <c r="AH797" s="56"/>
    </row>
    <row r="798" spans="2:34" x14ac:dyDescent="0.2">
      <c r="B798">
        <v>2039</v>
      </c>
      <c r="C798" t="s">
        <v>1277</v>
      </c>
      <c r="D798" t="str">
        <f>_xll.BDP(C798,$D$12)</f>
        <v>USD</v>
      </c>
      <c r="E798" t="s">
        <v>1278</v>
      </c>
      <c r="F798" s="99">
        <f>_xll.BDP(C798,$F$12)</f>
        <v>102.63</v>
      </c>
      <c r="G798" s="99">
        <f>_xll.BDP(C798,$G$12)</f>
        <v>102.5</v>
      </c>
      <c r="H798" s="100">
        <f t="shared" si="347"/>
        <v>-0.12999999999999545</v>
      </c>
      <c r="I798" s="101">
        <f t="shared" si="348"/>
        <v>-0.12666861541459168</v>
      </c>
      <c r="J798" s="102">
        <v>0</v>
      </c>
      <c r="K798" t="str">
        <f>CONCATENATE(D903,D798, " Curncy")</f>
        <v>EURUSD Curncy</v>
      </c>
      <c r="L798">
        <f>IF(D798 = D903,1,_xll.BDP(K798,$L$12))</f>
        <v>1</v>
      </c>
      <c r="M798" s="247">
        <f>IF(D798 = D903,1,_xll.BDP(K798,$M$12)*L798)</f>
        <v>1.0417000000000001</v>
      </c>
      <c r="N798" s="104">
        <f t="shared" si="349"/>
        <v>0</v>
      </c>
      <c r="O798" s="253">
        <f>N798 / Y903</f>
        <v>0</v>
      </c>
      <c r="P798" s="140">
        <f t="shared" si="350"/>
        <v>0</v>
      </c>
      <c r="Q798" s="255">
        <f>P798 / Y903*100</f>
        <v>0</v>
      </c>
      <c r="R798" s="106">
        <f t="shared" si="351"/>
        <v>0</v>
      </c>
      <c r="S798" s="255">
        <f t="shared" si="352"/>
        <v>0</v>
      </c>
      <c r="T798">
        <f t="shared" si="353"/>
        <v>1</v>
      </c>
      <c r="U798">
        <v>0</v>
      </c>
      <c r="V798">
        <v>1</v>
      </c>
      <c r="W798" s="105">
        <f t="shared" si="354"/>
        <v>0</v>
      </c>
      <c r="X798" s="105">
        <f t="shared" si="355"/>
        <v>0</v>
      </c>
      <c r="Z798" s="107">
        <f>_xll.BDH(C798,$Z$12,$D$1,$D$1)</f>
        <v>103.15</v>
      </c>
      <c r="AA798" s="107">
        <f t="shared" si="356"/>
        <v>-0.52000000000001023</v>
      </c>
      <c r="AB798" s="117">
        <f t="shared" si="357"/>
        <v>-0.50412021328163859</v>
      </c>
      <c r="AC798" s="109">
        <v>0</v>
      </c>
      <c r="AD798" s="110">
        <f>IF(D798 = D903,1,_xll.BDP(K798,$AD$12)*L798)</f>
        <v>1.0395000000000001</v>
      </c>
      <c r="AE798" s="259">
        <f>AA798*AC798*T798/AD798 / AF903</f>
        <v>0</v>
      </c>
      <c r="AF798" s="111"/>
      <c r="AG798" s="64"/>
      <c r="AH798" s="56"/>
    </row>
    <row r="799" spans="2:34" ht="12" customHeight="1" x14ac:dyDescent="0.2">
      <c r="B799">
        <v>18408</v>
      </c>
      <c r="C799" t="s">
        <v>850</v>
      </c>
      <c r="D799" t="str">
        <f>_xll.BDP(C799,$D$12)</f>
        <v>USD</v>
      </c>
      <c r="E799" t="s">
        <v>916</v>
      </c>
      <c r="F799" s="99">
        <f>_xll.BDP(C799,$F$12)</f>
        <v>26.39</v>
      </c>
      <c r="G799" s="99">
        <f>_xll.BDP(C799,$G$12)</f>
        <v>26.215</v>
      </c>
      <c r="H799" s="100">
        <f t="shared" si="347"/>
        <v>-0.17500000000000071</v>
      </c>
      <c r="I799" s="101">
        <f t="shared" si="348"/>
        <v>-0.66312997347480374</v>
      </c>
      <c r="J799" s="102">
        <v>0</v>
      </c>
      <c r="K799" t="str">
        <f>CONCATENATE(D903,D799, " Curncy")</f>
        <v>EURUSD Curncy</v>
      </c>
      <c r="L799">
        <f>IF(D799 = D903,1,_xll.BDP(K799,$L$12))</f>
        <v>1</v>
      </c>
      <c r="M799" s="247">
        <f>IF(D799 = D903,1,_xll.BDP(K799,$M$12)*L799)</f>
        <v>1.0417000000000001</v>
      </c>
      <c r="N799" s="104">
        <f t="shared" si="349"/>
        <v>0</v>
      </c>
      <c r="O799" s="253">
        <f>N799 / Y903</f>
        <v>0</v>
      </c>
      <c r="P799" s="140">
        <f t="shared" si="350"/>
        <v>0</v>
      </c>
      <c r="Q799" s="255">
        <f>P799 / Y903*100</f>
        <v>0</v>
      </c>
      <c r="R799" s="106">
        <f t="shared" si="351"/>
        <v>0</v>
      </c>
      <c r="S799" s="255">
        <f t="shared" si="352"/>
        <v>0</v>
      </c>
      <c r="T799">
        <f t="shared" si="353"/>
        <v>1</v>
      </c>
      <c r="U799">
        <v>0</v>
      </c>
      <c r="V799">
        <v>1</v>
      </c>
      <c r="W799" s="105">
        <f t="shared" si="354"/>
        <v>0</v>
      </c>
      <c r="X799" s="105">
        <f t="shared" si="355"/>
        <v>0</v>
      </c>
      <c r="Y799" s="65"/>
      <c r="Z799" s="107">
        <f>_xll.BDH(C799,$Z$12,$D$1,$D$1)</f>
        <v>25.92</v>
      </c>
      <c r="AA799" s="107">
        <f t="shared" si="356"/>
        <v>0.46999999999999886</v>
      </c>
      <c r="AB799" s="117">
        <f t="shared" si="357"/>
        <v>1.8132716049382671</v>
      </c>
      <c r="AC799" s="109">
        <v>0</v>
      </c>
      <c r="AD799" s="110">
        <f>IF(D799 = D903,1,_xll.BDP(K799,$AD$12)*L799)</f>
        <v>1.0395000000000001</v>
      </c>
      <c r="AE799" s="259">
        <f>AA799*AC799*T799/AD799 / AF903</f>
        <v>0</v>
      </c>
      <c r="AF799" s="68"/>
      <c r="AG799" s="64"/>
      <c r="AH799" s="56"/>
    </row>
    <row r="800" spans="2:34" x14ac:dyDescent="0.2">
      <c r="B800">
        <v>553</v>
      </c>
      <c r="C800" t="s">
        <v>1281</v>
      </c>
      <c r="D800" t="str">
        <f>_xll.BDP(C800,$D$12)</f>
        <v>USD</v>
      </c>
      <c r="E800" t="s">
        <v>1282</v>
      </c>
      <c r="F800" s="99">
        <f>_xll.BDP(C800,$F$12)</f>
        <v>6.32</v>
      </c>
      <c r="G800" s="99">
        <f>_xll.BDP(C800,$G$12)</f>
        <v>6.2549999999999999</v>
      </c>
      <c r="H800" s="100">
        <f t="shared" ref="H800:H831" si="358">IF(OR(OR(G800="#N/A N/A",G800="#N/A Real Time"),OR(F800="#N/A N/A",F800="#N/A Real Time")),0,  G800 - F800)</f>
        <v>-6.5000000000000391E-2</v>
      </c>
      <c r="I800" s="101">
        <f t="shared" ref="I800:I831" si="359">IF(OR(F800=0,F800="#N/A N/A"),0,H800 / F800*100)</f>
        <v>-1.028481012658234</v>
      </c>
      <c r="J800" s="102">
        <v>0</v>
      </c>
      <c r="K800" t="str">
        <f>CONCATENATE(D903,D800, " Curncy")</f>
        <v>EURUSD Curncy</v>
      </c>
      <c r="L800">
        <f>IF(D800 = D903,1,_xll.BDP(K800,$L$12))</f>
        <v>1</v>
      </c>
      <c r="M800" s="247">
        <f>IF(D800 = D903,1,_xll.BDP(K800,$M$12)*L800)</f>
        <v>1.0417000000000001</v>
      </c>
      <c r="N800" s="104">
        <f t="shared" ref="N800:N831" si="360">H800*J800*T800/M800</f>
        <v>0</v>
      </c>
      <c r="O800" s="253">
        <f>N800 / Y903</f>
        <v>0</v>
      </c>
      <c r="P800" s="140">
        <f t="shared" ref="P800:P830" si="361">IF(OR(OR(J800=0,G800 = "#N/A N/A"),G800="#N/A Real Time"),0,G800*J800*T800/M800)</f>
        <v>0</v>
      </c>
      <c r="Q800" s="255">
        <f>P800 / Y903*100</f>
        <v>0</v>
      </c>
      <c r="R800" s="106">
        <f t="shared" ref="R800:R831" si="362">IF(Q800&lt;0,Q800,0)</f>
        <v>0</v>
      </c>
      <c r="S800" s="255">
        <f t="shared" ref="S800:S830" si="363">IF(Q800&gt;0,Q800,0)</f>
        <v>0</v>
      </c>
      <c r="T800">
        <f t="shared" ref="T800:T830" si="364">IF(EXACT(D800,UPPER(D800)),1,0.01)/V800</f>
        <v>1</v>
      </c>
      <c r="U800">
        <v>0</v>
      </c>
      <c r="V800">
        <v>1</v>
      </c>
      <c r="W800" s="105">
        <f t="shared" ref="W800:W830" si="365">IF(AND(Q800&lt;0,O800&gt;0),O800,0)</f>
        <v>0</v>
      </c>
      <c r="X800" s="105">
        <f t="shared" ref="X800:X830" si="366">IF(AND(Q800&gt;0,O800&gt;0),O800,0)</f>
        <v>0</v>
      </c>
      <c r="Z800" s="107">
        <f>_xll.BDH(C800,$Z$12,$D$1,$D$1)</f>
        <v>6.15</v>
      </c>
      <c r="AA800" s="107">
        <f t="shared" ref="AA800:AA831" si="367">IF(OR(OR(F800="#N/A N/A",F800="#N/A Real Time"),OR(Z800="#N/A N/A",Z800="#N/A Real Time")),0,  F800 - Z800)</f>
        <v>0.16999999999999993</v>
      </c>
      <c r="AB800" s="117">
        <f t="shared" ref="AB800:AB831" si="368">IF(OR(Z800=0,Z800="#N/A N/A"),0,AA800 / Z800*100)</f>
        <v>2.7642276422764214</v>
      </c>
      <c r="AC800" s="109">
        <v>0</v>
      </c>
      <c r="AD800" s="110">
        <f>IF(D800 = D903,1,_xll.BDP(K800,$AD$12)*L800)</f>
        <v>1.0395000000000001</v>
      </c>
      <c r="AE800" s="259">
        <f>AA800*AC800*T800/AD800 / AF903</f>
        <v>0</v>
      </c>
      <c r="AF800" s="111"/>
      <c r="AG800" s="64"/>
      <c r="AH800" s="56"/>
    </row>
    <row r="801" spans="2:34" x14ac:dyDescent="0.2">
      <c r="B801">
        <v>26489</v>
      </c>
      <c r="C801" t="s">
        <v>1253</v>
      </c>
      <c r="D801" t="str">
        <f>_xll.BDP(C801,$D$12)</f>
        <v>USD</v>
      </c>
      <c r="E801" t="s">
        <v>1254</v>
      </c>
      <c r="F801" s="99">
        <f>_xll.BDP(C801,$F$12)</f>
        <v>34.58</v>
      </c>
      <c r="G801" s="99">
        <f>_xll.BDP(C801,$G$12)</f>
        <v>35.630000000000003</v>
      </c>
      <c r="H801" s="100">
        <f t="shared" si="358"/>
        <v>1.0500000000000043</v>
      </c>
      <c r="I801" s="101">
        <f t="shared" si="359"/>
        <v>3.0364372469635752</v>
      </c>
      <c r="J801" s="102">
        <v>0</v>
      </c>
      <c r="K801" t="str">
        <f>CONCATENATE(D903,D801, " Curncy")</f>
        <v>EURUSD Curncy</v>
      </c>
      <c r="L801">
        <f>IF(D801 = D903,1,_xll.BDP(K801,$L$12))</f>
        <v>1</v>
      </c>
      <c r="M801" s="247">
        <f>IF(D801 = D903,1,_xll.BDP(K801,$M$12)*L801)</f>
        <v>1.0417000000000001</v>
      </c>
      <c r="N801" s="104">
        <f t="shared" si="360"/>
        <v>0</v>
      </c>
      <c r="O801" s="253">
        <f>N801 / Y903</f>
        <v>0</v>
      </c>
      <c r="P801" s="140">
        <f t="shared" si="361"/>
        <v>0</v>
      </c>
      <c r="Q801" s="255">
        <f>P801 / Y903*100</f>
        <v>0</v>
      </c>
      <c r="R801" s="106">
        <f t="shared" si="362"/>
        <v>0</v>
      </c>
      <c r="S801" s="255">
        <f t="shared" si="363"/>
        <v>0</v>
      </c>
      <c r="T801">
        <f t="shared" si="364"/>
        <v>1</v>
      </c>
      <c r="U801">
        <v>0</v>
      </c>
      <c r="V801">
        <v>1</v>
      </c>
      <c r="W801" s="105">
        <f t="shared" si="365"/>
        <v>0</v>
      </c>
      <c r="X801" s="105">
        <f t="shared" si="366"/>
        <v>0</v>
      </c>
      <c r="Y801" s="141"/>
      <c r="Z801" s="107">
        <f>_xll.BDH(C801,$Z$12,$D$1,$D$1)</f>
        <v>36.29</v>
      </c>
      <c r="AA801" s="107">
        <f t="shared" si="367"/>
        <v>-1.7100000000000009</v>
      </c>
      <c r="AB801" s="117">
        <f t="shared" si="368"/>
        <v>-4.712041884816756</v>
      </c>
      <c r="AC801" s="109">
        <v>0</v>
      </c>
      <c r="AD801" s="110">
        <f>IF(D801 = D903,1,_xll.BDP(K801,$AD$12)*L801)</f>
        <v>1.0395000000000001</v>
      </c>
      <c r="AE801" s="259">
        <f>AA801*AC801*T801/AD801 / AF903</f>
        <v>0</v>
      </c>
      <c r="AF801" s="142"/>
      <c r="AG801" s="64"/>
      <c r="AH801" s="56"/>
    </row>
    <row r="802" spans="2:34" ht="12" customHeight="1" x14ac:dyDescent="0.2">
      <c r="B802">
        <v>19383</v>
      </c>
      <c r="C802" t="s">
        <v>35</v>
      </c>
      <c r="D802" t="str">
        <f>_xll.BDP(C802,$D$12)</f>
        <v>USD</v>
      </c>
      <c r="E802" t="s">
        <v>223</v>
      </c>
      <c r="F802" s="99">
        <f>_xll.BDP(C802,$F$12)</f>
        <v>182.86</v>
      </c>
      <c r="G802" s="99">
        <f>_xll.BDP(C802,$G$12)</f>
        <v>185.62</v>
      </c>
      <c r="H802" s="100">
        <f t="shared" si="358"/>
        <v>2.7599999999999909</v>
      </c>
      <c r="I802" s="101">
        <f t="shared" si="359"/>
        <v>1.509351416384114</v>
      </c>
      <c r="J802" s="102">
        <v>-58885</v>
      </c>
      <c r="K802" t="str">
        <f>CONCATENATE(D903,D802, " Curncy")</f>
        <v>EURUSD Curncy</v>
      </c>
      <c r="L802">
        <f>IF(D802 = D903,1,_xll.BDP(K802,$L$12))</f>
        <v>1</v>
      </c>
      <c r="M802" s="247">
        <f>IF(D802 = D903,1,_xll.BDP(K802,$M$12)*L802)</f>
        <v>1.0417000000000001</v>
      </c>
      <c r="N802" s="104">
        <f t="shared" si="360"/>
        <v>-156016.70346548856</v>
      </c>
      <c r="O802" s="253">
        <f>N802 / Y903</f>
        <v>-4.8027921823356632E-4</v>
      </c>
      <c r="P802" s="140">
        <f t="shared" si="361"/>
        <v>-10492688.58596525</v>
      </c>
      <c r="Q802" s="255">
        <f>P802 / Y903*100</f>
        <v>-3.2300517568302496</v>
      </c>
      <c r="R802" s="106">
        <f t="shared" si="362"/>
        <v>-3.2300517568302496</v>
      </c>
      <c r="S802" s="255">
        <f t="shared" si="363"/>
        <v>0</v>
      </c>
      <c r="T802">
        <f t="shared" si="364"/>
        <v>1</v>
      </c>
      <c r="U802">
        <v>0</v>
      </c>
      <c r="V802">
        <v>1</v>
      </c>
      <c r="W802" s="105">
        <f t="shared" si="365"/>
        <v>0</v>
      </c>
      <c r="X802" s="105">
        <f t="shared" si="366"/>
        <v>0</v>
      </c>
      <c r="Y802" s="65"/>
      <c r="Z802" s="107">
        <f>_xll.BDH(C802,$Z$12,$D$1,$D$1)</f>
        <v>183.2</v>
      </c>
      <c r="AA802" s="107">
        <f t="shared" si="367"/>
        <v>-0.33999999999997499</v>
      </c>
      <c r="AB802" s="117">
        <f t="shared" si="368"/>
        <v>-0.18558951965064138</v>
      </c>
      <c r="AC802" s="109">
        <v>-58885</v>
      </c>
      <c r="AD802" s="110">
        <f>IF(D802 = D903,1,_xll.BDP(K802,$AD$12)*L802)</f>
        <v>1.0395000000000001</v>
      </c>
      <c r="AE802" s="259">
        <f>AA802*AC802*T802/AD802 / AF903</f>
        <v>5.8422304460786224E-5</v>
      </c>
      <c r="AF802" s="68"/>
      <c r="AG802" s="64"/>
      <c r="AH802" s="56"/>
    </row>
    <row r="803" spans="2:34" x14ac:dyDescent="0.2">
      <c r="B803">
        <v>24226</v>
      </c>
      <c r="C803" t="s">
        <v>1349</v>
      </c>
      <c r="D803" t="str">
        <f>_xll.BDP(C803,$D$12)</f>
        <v>USD</v>
      </c>
      <c r="E803" t="s">
        <v>1350</v>
      </c>
      <c r="F803" s="99">
        <f>_xll.BDP(C803,$F$12)</f>
        <v>151.05000000000001</v>
      </c>
      <c r="G803" s="99">
        <f>_xll.BDP(C803,$G$12)</f>
        <v>151.93</v>
      </c>
      <c r="H803" s="100">
        <f t="shared" si="358"/>
        <v>0.87999999999999545</v>
      </c>
      <c r="I803" s="101">
        <f t="shared" si="359"/>
        <v>0.58258854683879202</v>
      </c>
      <c r="J803" s="102">
        <v>0</v>
      </c>
      <c r="K803" t="str">
        <f>CONCATENATE(D903,D803, " Curncy")</f>
        <v>EURUSD Curncy</v>
      </c>
      <c r="L803">
        <f>IF(D803 = D903,1,_xll.BDP(K803,$L$12))</f>
        <v>1</v>
      </c>
      <c r="M803" s="247">
        <f>IF(D803 = D903,1,_xll.BDP(K803,$M$12)*L803)</f>
        <v>1.0417000000000001</v>
      </c>
      <c r="N803" s="104">
        <f t="shared" si="360"/>
        <v>0</v>
      </c>
      <c r="O803" s="253">
        <f>N803 / Y903</f>
        <v>0</v>
      </c>
      <c r="P803" s="140">
        <f t="shared" si="361"/>
        <v>0</v>
      </c>
      <c r="Q803" s="255">
        <f>P803 / Y903*100</f>
        <v>0</v>
      </c>
      <c r="R803" s="106">
        <f t="shared" si="362"/>
        <v>0</v>
      </c>
      <c r="S803" s="255">
        <f t="shared" si="363"/>
        <v>0</v>
      </c>
      <c r="T803">
        <f t="shared" si="364"/>
        <v>1</v>
      </c>
      <c r="U803">
        <v>0</v>
      </c>
      <c r="V803">
        <v>1</v>
      </c>
      <c r="W803" s="105">
        <f t="shared" si="365"/>
        <v>0</v>
      </c>
      <c r="X803" s="105">
        <f t="shared" si="366"/>
        <v>0</v>
      </c>
      <c r="Y803" s="141"/>
      <c r="Z803" s="107">
        <f>_xll.BDH(C803,$Z$12,$D$1,$D$1)</f>
        <v>150.12</v>
      </c>
      <c r="AA803" s="107">
        <f t="shared" si="367"/>
        <v>0.93000000000000682</v>
      </c>
      <c r="AB803" s="117">
        <f t="shared" si="368"/>
        <v>0.6195043964828183</v>
      </c>
      <c r="AC803" s="109">
        <v>0</v>
      </c>
      <c r="AD803" s="110">
        <f>IF(D803 = D903,1,_xll.BDP(K803,$AD$12)*L803)</f>
        <v>1.0395000000000001</v>
      </c>
      <c r="AE803" s="259">
        <f>AA803*AC803*T803/AD803 / AF903</f>
        <v>0</v>
      </c>
      <c r="AF803" s="142"/>
      <c r="AG803" s="64"/>
      <c r="AH803" s="56"/>
    </row>
    <row r="804" spans="2:34" x14ac:dyDescent="0.2">
      <c r="B804">
        <v>24750</v>
      </c>
      <c r="C804" t="s">
        <v>34</v>
      </c>
      <c r="D804" t="str">
        <f>_xll.BDP(C804,$D$12)</f>
        <v>USD</v>
      </c>
      <c r="E804" t="s">
        <v>222</v>
      </c>
      <c r="F804" s="99">
        <f>_xll.BDP(C804,$F$12)</f>
        <v>636.54</v>
      </c>
      <c r="G804" s="99">
        <f>_xll.BDP(C804,$G$12)</f>
        <v>609.95000000000005</v>
      </c>
      <c r="H804" s="100">
        <f t="shared" si="358"/>
        <v>-26.589999999999918</v>
      </c>
      <c r="I804" s="101">
        <f t="shared" si="359"/>
        <v>-4.1772708706444091</v>
      </c>
      <c r="J804" s="102">
        <v>-5200</v>
      </c>
      <c r="K804" t="str">
        <f>CONCATENATE(D903,D804, " Curncy")</f>
        <v>EURUSD Curncy</v>
      </c>
      <c r="L804">
        <f>IF(D804 = D903,1,_xll.BDP(K804,$L$12))</f>
        <v>1</v>
      </c>
      <c r="M804" s="247">
        <f>IF(D804 = D903,1,_xll.BDP(K804,$M$12)*L804)</f>
        <v>1.0417000000000001</v>
      </c>
      <c r="N804" s="104">
        <f t="shared" si="360"/>
        <v>132733.03254295819</v>
      </c>
      <c r="O804" s="253">
        <f>N804 / Y903</f>
        <v>4.0860315394116727E-4</v>
      </c>
      <c r="P804" s="140">
        <f t="shared" si="361"/>
        <v>-3044772.9672650476</v>
      </c>
      <c r="Q804" s="255">
        <f>P804 / Y903*100</f>
        <v>-0.93729783281841228</v>
      </c>
      <c r="R804" s="106">
        <f t="shared" si="362"/>
        <v>-0.93729783281841228</v>
      </c>
      <c r="S804" s="255">
        <f t="shared" si="363"/>
        <v>0</v>
      </c>
      <c r="T804">
        <f t="shared" si="364"/>
        <v>1</v>
      </c>
      <c r="U804">
        <v>0</v>
      </c>
      <c r="V804">
        <v>1</v>
      </c>
      <c r="W804" s="105">
        <f t="shared" si="365"/>
        <v>4.0860315394116727E-4</v>
      </c>
      <c r="X804" s="105">
        <f t="shared" si="366"/>
        <v>0</v>
      </c>
      <c r="Y804" s="65"/>
      <c r="Z804" s="107">
        <f>_xll.BDH(C804,$Z$12,$D$1,$D$1)</f>
        <v>639.04</v>
      </c>
      <c r="AA804" s="107">
        <f t="shared" si="367"/>
        <v>-2.5</v>
      </c>
      <c r="AB804" s="117">
        <f t="shared" si="368"/>
        <v>-0.39121181772658992</v>
      </c>
      <c r="AC804" s="109">
        <v>-5200</v>
      </c>
      <c r="AD804" s="110">
        <f>IF(D804 = D903,1,_xll.BDP(K804,$AD$12)*L804)</f>
        <v>1.0395000000000001</v>
      </c>
      <c r="AE804" s="259">
        <f>AA804*AC804*T804/AD804 / AF903</f>
        <v>3.7934855975019943E-5</v>
      </c>
      <c r="AF804" s="68"/>
      <c r="AG804" s="64"/>
      <c r="AH804" s="56"/>
    </row>
    <row r="805" spans="2:34" x14ac:dyDescent="0.2">
      <c r="B805">
        <v>19902</v>
      </c>
      <c r="C805" t="s">
        <v>33</v>
      </c>
      <c r="D805" t="str">
        <f>_xll.BDP(C805,$D$12)</f>
        <v>USD</v>
      </c>
      <c r="E805" t="s">
        <v>221</v>
      </c>
      <c r="F805" s="99">
        <f>_xll.BDP(C805,$F$12)</f>
        <v>4.0599999999999996</v>
      </c>
      <c r="G805" s="99">
        <f>_xll.BDP(C805,$G$12)</f>
        <v>3.9249999999999998</v>
      </c>
      <c r="H805" s="100">
        <f t="shared" si="358"/>
        <v>-0.13499999999999979</v>
      </c>
      <c r="I805" s="101">
        <f t="shared" si="359"/>
        <v>-3.325123152709355</v>
      </c>
      <c r="J805" s="102">
        <v>0</v>
      </c>
      <c r="K805" t="str">
        <f>CONCATENATE(D903,D805, " Curncy")</f>
        <v>EURUSD Curncy</v>
      </c>
      <c r="L805">
        <f>IF(D805 = D903,1,_xll.BDP(K805,$L$12))</f>
        <v>1</v>
      </c>
      <c r="M805" s="247">
        <f>IF(D805 = D903,1,_xll.BDP(K805,$M$12)*L805)</f>
        <v>1.0417000000000001</v>
      </c>
      <c r="N805" s="104">
        <f t="shared" si="360"/>
        <v>0</v>
      </c>
      <c r="O805" s="253">
        <f>N805 / Y903</f>
        <v>0</v>
      </c>
      <c r="P805" s="140">
        <f t="shared" si="361"/>
        <v>0</v>
      </c>
      <c r="Q805" s="255">
        <f>P805 / Y903*100</f>
        <v>0</v>
      </c>
      <c r="R805" s="106">
        <f t="shared" si="362"/>
        <v>0</v>
      </c>
      <c r="S805" s="255">
        <f t="shared" si="363"/>
        <v>0</v>
      </c>
      <c r="T805">
        <f t="shared" si="364"/>
        <v>1</v>
      </c>
      <c r="U805">
        <v>0</v>
      </c>
      <c r="V805">
        <v>1</v>
      </c>
      <c r="W805" s="105">
        <f t="shared" si="365"/>
        <v>0</v>
      </c>
      <c r="X805" s="105">
        <f t="shared" si="366"/>
        <v>0</v>
      </c>
      <c r="Y805" s="65"/>
      <c r="Z805" s="107">
        <f>_xll.BDH(C805,$Z$12,$D$1,$D$1)</f>
        <v>4.07</v>
      </c>
      <c r="AA805" s="107">
        <f t="shared" si="367"/>
        <v>-1.0000000000000675E-2</v>
      </c>
      <c r="AB805" s="117">
        <f t="shared" si="368"/>
        <v>-0.24570024570026225</v>
      </c>
      <c r="AC805" s="109">
        <v>0</v>
      </c>
      <c r="AD805" s="110">
        <f>IF(D805 = D903,1,_xll.BDP(K805,$AD$12)*L805)</f>
        <v>1.0395000000000001</v>
      </c>
      <c r="AE805" s="259">
        <f>AA805*AC805*T805/AD805 / AF903</f>
        <v>0</v>
      </c>
      <c r="AF805" s="68"/>
      <c r="AG805" s="64"/>
      <c r="AH805" s="56"/>
    </row>
    <row r="806" spans="2:34" x14ac:dyDescent="0.2">
      <c r="B806">
        <v>22602</v>
      </c>
      <c r="C806" t="s">
        <v>1341</v>
      </c>
      <c r="D806" t="str">
        <f>_xll.BDP(C806,$D$12)</f>
        <v>USD</v>
      </c>
      <c r="E806" t="s">
        <v>1342</v>
      </c>
      <c r="F806" s="99">
        <f>_xll.BDP(C806,$F$12)</f>
        <v>19.829999999999998</v>
      </c>
      <c r="G806" s="99">
        <f>_xll.BDP(C806,$G$12)</f>
        <v>19.690000000000001</v>
      </c>
      <c r="H806" s="100">
        <f t="shared" si="358"/>
        <v>-0.13999999999999702</v>
      </c>
      <c r="I806" s="101">
        <f t="shared" si="359"/>
        <v>-0.70600100857285442</v>
      </c>
      <c r="J806" s="102">
        <v>0</v>
      </c>
      <c r="K806" t="str">
        <f>CONCATENATE(D903,D806, " Curncy")</f>
        <v>EURUSD Curncy</v>
      </c>
      <c r="L806">
        <f>IF(D806 = D903,1,_xll.BDP(K806,$L$12))</f>
        <v>1</v>
      </c>
      <c r="M806" s="247">
        <f>IF(D806 = D903,1,_xll.BDP(K806,$M$12)*L806)</f>
        <v>1.0417000000000001</v>
      </c>
      <c r="N806" s="104">
        <f t="shared" si="360"/>
        <v>0</v>
      </c>
      <c r="O806" s="253">
        <f>N806 / Y903</f>
        <v>0</v>
      </c>
      <c r="P806" s="140">
        <f t="shared" si="361"/>
        <v>0</v>
      </c>
      <c r="Q806" s="255">
        <f>P806 / Y903*100</f>
        <v>0</v>
      </c>
      <c r="R806" s="106">
        <f t="shared" si="362"/>
        <v>0</v>
      </c>
      <c r="S806" s="255">
        <f t="shared" si="363"/>
        <v>0</v>
      </c>
      <c r="T806">
        <f t="shared" si="364"/>
        <v>1</v>
      </c>
      <c r="U806">
        <v>0</v>
      </c>
      <c r="V806">
        <v>1</v>
      </c>
      <c r="W806" s="105">
        <f t="shared" si="365"/>
        <v>0</v>
      </c>
      <c r="X806" s="105">
        <f t="shared" si="366"/>
        <v>0</v>
      </c>
      <c r="Y806" s="141"/>
      <c r="Z806" s="107">
        <f>_xll.BDH(C806,$Z$12,$D$1,$D$1)</f>
        <v>19.64</v>
      </c>
      <c r="AA806" s="107">
        <f t="shared" si="367"/>
        <v>0.18999999999999773</v>
      </c>
      <c r="AB806" s="117">
        <f t="shared" si="368"/>
        <v>0.96741344195518197</v>
      </c>
      <c r="AC806" s="109">
        <v>0</v>
      </c>
      <c r="AD806" s="110">
        <f>IF(D806 = D903,1,_xll.BDP(K806,$AD$12)*L806)</f>
        <v>1.0395000000000001</v>
      </c>
      <c r="AE806" s="259">
        <f>AA806*AC806*T806/AD806 / AF903</f>
        <v>0</v>
      </c>
      <c r="AF806" s="142"/>
      <c r="AG806" s="64"/>
      <c r="AH806" s="56"/>
    </row>
    <row r="807" spans="2:34" x14ac:dyDescent="0.2">
      <c r="B807">
        <v>27054</v>
      </c>
      <c r="D807" t="s">
        <v>31</v>
      </c>
      <c r="E807" t="s">
        <v>32</v>
      </c>
      <c r="F807" s="99">
        <v>1</v>
      </c>
      <c r="G807" s="99">
        <v>1</v>
      </c>
      <c r="H807" s="100">
        <f t="shared" si="358"/>
        <v>0</v>
      </c>
      <c r="I807" s="101">
        <f t="shared" si="359"/>
        <v>0</v>
      </c>
      <c r="J807" s="102">
        <v>710627</v>
      </c>
      <c r="K807" t="str">
        <f>CONCATENATE(D903,D807, " Curncy")</f>
        <v>EURUSD Curncy</v>
      </c>
      <c r="L807">
        <f>IF(D807 = D903,1,_xll.BDP(K807,$L$12))</f>
        <v>1</v>
      </c>
      <c r="M807" s="247">
        <f>IF(D807 = D903,1,_xll.BDP(K807,$M$12)*L807)</f>
        <v>1.0417000000000001</v>
      </c>
      <c r="N807" s="104">
        <f t="shared" si="360"/>
        <v>0</v>
      </c>
      <c r="O807" s="253">
        <f>N807 / Y903</f>
        <v>0</v>
      </c>
      <c r="P807" s="140">
        <f t="shared" si="361"/>
        <v>682180.09023711237</v>
      </c>
      <c r="Q807" s="255">
        <f>P807 / Y903*100</f>
        <v>0.21000118138379872</v>
      </c>
      <c r="R807" s="106">
        <f t="shared" si="362"/>
        <v>0</v>
      </c>
      <c r="S807" s="255">
        <f t="shared" si="363"/>
        <v>0.21000118138379872</v>
      </c>
      <c r="T807">
        <f t="shared" si="364"/>
        <v>1</v>
      </c>
      <c r="U807">
        <v>1</v>
      </c>
      <c r="V807">
        <v>1</v>
      </c>
      <c r="W807" s="105">
        <f t="shared" si="365"/>
        <v>0</v>
      </c>
      <c r="X807" s="105">
        <f t="shared" si="366"/>
        <v>0</v>
      </c>
      <c r="Y807" s="65"/>
      <c r="Z807" s="107">
        <v>1</v>
      </c>
      <c r="AA807" s="107">
        <f t="shared" si="367"/>
        <v>0</v>
      </c>
      <c r="AB807" s="117">
        <f t="shared" si="368"/>
        <v>0</v>
      </c>
      <c r="AC807" s="109">
        <v>710627</v>
      </c>
      <c r="AD807" s="110">
        <f>IF(D807 = D903,1,_xll.BDP(K807,$AD$12)*L807)</f>
        <v>1.0395000000000001</v>
      </c>
      <c r="AE807" s="259">
        <f>AA807*AC807*T807/AD807 / AF903</f>
        <v>0</v>
      </c>
      <c r="AF807" s="68"/>
      <c r="AG807" s="64"/>
      <c r="AH807" s="56"/>
    </row>
    <row r="808" spans="2:34" x14ac:dyDescent="0.2">
      <c r="B808">
        <v>30033</v>
      </c>
      <c r="D808" t="s">
        <v>31</v>
      </c>
      <c r="E808" t="s">
        <v>1396</v>
      </c>
      <c r="F808" s="99">
        <v>1</v>
      </c>
      <c r="G808" s="99">
        <v>1</v>
      </c>
      <c r="H808" s="100">
        <f t="shared" si="358"/>
        <v>0</v>
      </c>
      <c r="I808" s="101">
        <f t="shared" si="359"/>
        <v>0</v>
      </c>
      <c r="J808" s="102">
        <v>426483</v>
      </c>
      <c r="K808" t="str">
        <f>CONCATENATE(D903,D808, " Curncy")</f>
        <v>EURUSD Curncy</v>
      </c>
      <c r="L808">
        <f>IF(D808 = D903,1,_xll.BDP(K808,$L$12))</f>
        <v>1</v>
      </c>
      <c r="M808" s="247">
        <f>IF(D808 = D903,1,_xll.BDP(K808,$M$12)*L808)</f>
        <v>1.0417000000000001</v>
      </c>
      <c r="N808" s="104">
        <f t="shared" si="360"/>
        <v>0</v>
      </c>
      <c r="O808" s="253">
        <f>N808 / Y903</f>
        <v>0</v>
      </c>
      <c r="P808" s="140">
        <f t="shared" si="361"/>
        <v>409410.57886147639</v>
      </c>
      <c r="Q808" s="255">
        <f>P808 / Y903*100</f>
        <v>0.12603226986887162</v>
      </c>
      <c r="R808" s="106">
        <f t="shared" si="362"/>
        <v>0</v>
      </c>
      <c r="S808" s="255">
        <f t="shared" si="363"/>
        <v>0.12603226986887162</v>
      </c>
      <c r="T808">
        <f t="shared" si="364"/>
        <v>1</v>
      </c>
      <c r="U808">
        <v>1</v>
      </c>
      <c r="V808">
        <v>1</v>
      </c>
      <c r="W808" s="105">
        <f t="shared" si="365"/>
        <v>0</v>
      </c>
      <c r="X808" s="105">
        <f t="shared" si="366"/>
        <v>0</v>
      </c>
      <c r="Y808" s="141"/>
      <c r="Z808" s="107">
        <v>1</v>
      </c>
      <c r="AA808" s="107">
        <f t="shared" si="367"/>
        <v>0</v>
      </c>
      <c r="AB808" s="117">
        <f t="shared" si="368"/>
        <v>0</v>
      </c>
      <c r="AC808" s="109">
        <v>426483</v>
      </c>
      <c r="AD808" s="110">
        <f>IF(D808 = D903,1,_xll.BDP(K808,$AD$12)*L808)</f>
        <v>1.0395000000000001</v>
      </c>
      <c r="AE808" s="259">
        <f>AA808*AC808*T808/AD808 / AF903</f>
        <v>0</v>
      </c>
      <c r="AF808" s="142"/>
      <c r="AG808" s="64"/>
      <c r="AH808" s="56"/>
    </row>
    <row r="809" spans="2:34" x14ac:dyDescent="0.2">
      <c r="B809">
        <v>30034</v>
      </c>
      <c r="D809" t="s">
        <v>31</v>
      </c>
      <c r="E809" t="s">
        <v>1397</v>
      </c>
      <c r="F809" s="99">
        <v>1</v>
      </c>
      <c r="G809" s="99">
        <v>1</v>
      </c>
      <c r="H809" s="100">
        <f t="shared" si="358"/>
        <v>0</v>
      </c>
      <c r="I809" s="101">
        <f t="shared" si="359"/>
        <v>0</v>
      </c>
      <c r="J809" s="102">
        <v>-568555</v>
      </c>
      <c r="K809" t="str">
        <f>CONCATENATE(D903,D809, " Curncy")</f>
        <v>EURUSD Curncy</v>
      </c>
      <c r="L809">
        <f>IF(D809 = D903,1,_xll.BDP(K809,$L$12))</f>
        <v>1</v>
      </c>
      <c r="M809" s="247">
        <f>IF(D809 = D903,1,_xll.BDP(K809,$M$12)*L809)</f>
        <v>1.0417000000000001</v>
      </c>
      <c r="N809" s="104">
        <f t="shared" si="360"/>
        <v>0</v>
      </c>
      <c r="O809" s="253">
        <f>N809 / Y903</f>
        <v>0</v>
      </c>
      <c r="P809" s="140">
        <f t="shared" si="361"/>
        <v>-545795.33454929444</v>
      </c>
      <c r="Q809" s="255">
        <f>P809 / Y903*100</f>
        <v>-0.16801672562633518</v>
      </c>
      <c r="R809" s="106">
        <f t="shared" si="362"/>
        <v>-0.16801672562633518</v>
      </c>
      <c r="S809" s="255">
        <f t="shared" si="363"/>
        <v>0</v>
      </c>
      <c r="T809">
        <f t="shared" si="364"/>
        <v>1</v>
      </c>
      <c r="U809">
        <v>1</v>
      </c>
      <c r="V809">
        <v>1</v>
      </c>
      <c r="W809" s="105">
        <f t="shared" si="365"/>
        <v>0</v>
      </c>
      <c r="X809" s="105">
        <f t="shared" si="366"/>
        <v>0</v>
      </c>
      <c r="Y809" s="141"/>
      <c r="Z809" s="107">
        <v>1</v>
      </c>
      <c r="AA809" s="107">
        <f t="shared" si="367"/>
        <v>0</v>
      </c>
      <c r="AB809" s="117">
        <f t="shared" si="368"/>
        <v>0</v>
      </c>
      <c r="AC809" s="109">
        <v>-568555</v>
      </c>
      <c r="AD809" s="110">
        <f>IF(D809 = D903,1,_xll.BDP(K809,$AD$12)*L809)</f>
        <v>1.0395000000000001</v>
      </c>
      <c r="AE809" s="259">
        <f>AA809*AC809*T809/AD809 / AF903</f>
        <v>0</v>
      </c>
      <c r="AF809" s="142"/>
      <c r="AG809" s="64"/>
      <c r="AH809" s="56"/>
    </row>
    <row r="810" spans="2:34" x14ac:dyDescent="0.2">
      <c r="B810">
        <v>20820</v>
      </c>
      <c r="C810" t="s">
        <v>30</v>
      </c>
      <c r="D810" t="str">
        <f>_xll.BDP(C810,$D$12)</f>
        <v>USD</v>
      </c>
      <c r="E810" t="s">
        <v>248</v>
      </c>
      <c r="F810" s="99">
        <f>_xll.BDP(C810,$F$12)</f>
        <v>4.42</v>
      </c>
      <c r="G810" s="99">
        <f>_xll.BDP(C810,$G$12)</f>
        <v>4.4400000000000004</v>
      </c>
      <c r="H810" s="100">
        <f t="shared" si="358"/>
        <v>2.0000000000000462E-2</v>
      </c>
      <c r="I810" s="101">
        <f t="shared" si="359"/>
        <v>0.45248868778281587</v>
      </c>
      <c r="J810" s="102">
        <v>0</v>
      </c>
      <c r="K810" t="str">
        <f>CONCATENATE(D903,D810, " Curncy")</f>
        <v>EURUSD Curncy</v>
      </c>
      <c r="L810">
        <f>IF(D810 = D903,1,_xll.BDP(K810,$L$12))</f>
        <v>1</v>
      </c>
      <c r="M810" s="247">
        <f>IF(D810 = D903,1,_xll.BDP(K810,$M$12)*L810)</f>
        <v>1.0417000000000001</v>
      </c>
      <c r="N810" s="104">
        <f t="shared" si="360"/>
        <v>0</v>
      </c>
      <c r="O810" s="253">
        <f>N810 / Y903</f>
        <v>0</v>
      </c>
      <c r="P810" s="140">
        <f t="shared" si="361"/>
        <v>0</v>
      </c>
      <c r="Q810" s="255">
        <f>P810 / Y903*100</f>
        <v>0</v>
      </c>
      <c r="R810" s="106">
        <f t="shared" si="362"/>
        <v>0</v>
      </c>
      <c r="S810" s="255">
        <f t="shared" si="363"/>
        <v>0</v>
      </c>
      <c r="T810">
        <f t="shared" si="364"/>
        <v>1</v>
      </c>
      <c r="U810">
        <v>0</v>
      </c>
      <c r="V810">
        <v>1</v>
      </c>
      <c r="W810" s="105">
        <f t="shared" si="365"/>
        <v>0</v>
      </c>
      <c r="X810" s="105">
        <f t="shared" si="366"/>
        <v>0</v>
      </c>
      <c r="Y810" s="65"/>
      <c r="Z810" s="107">
        <f>_xll.BDH(C810,$Z$12,$D$1,$D$1)</f>
        <v>4.6100000000000003</v>
      </c>
      <c r="AA810" s="107">
        <f t="shared" si="367"/>
        <v>-0.19000000000000039</v>
      </c>
      <c r="AB810" s="117">
        <f t="shared" si="368"/>
        <v>-4.1214750542299425</v>
      </c>
      <c r="AC810" s="109">
        <v>0</v>
      </c>
      <c r="AD810" s="110">
        <f>IF(D810 = D903,1,_xll.BDP(K810,$AD$12)*L810)</f>
        <v>1.0395000000000001</v>
      </c>
      <c r="AE810" s="259">
        <f>AA810*AC810*T810/AD810 / AF903</f>
        <v>0</v>
      </c>
      <c r="AF810" s="68"/>
      <c r="AG810" s="64"/>
      <c r="AH810" s="56"/>
    </row>
    <row r="811" spans="2:34" x14ac:dyDescent="0.2">
      <c r="B811">
        <v>16082</v>
      </c>
      <c r="C811" t="s">
        <v>1756</v>
      </c>
      <c r="D811" t="str">
        <f>_xll.BDP(C811,$D$12)</f>
        <v>USD</v>
      </c>
      <c r="E811" t="s">
        <v>1757</v>
      </c>
      <c r="F811" s="99">
        <f>_xll.BDP(C811,$F$12)</f>
        <v>31.69</v>
      </c>
      <c r="G811" s="99">
        <f>_xll.BDP(C811,$G$12)</f>
        <v>31.64</v>
      </c>
      <c r="H811" s="100">
        <f t="shared" si="358"/>
        <v>-5.0000000000000711E-2</v>
      </c>
      <c r="I811" s="101">
        <f t="shared" si="359"/>
        <v>-0.15777847901546455</v>
      </c>
      <c r="J811" s="102">
        <v>0</v>
      </c>
      <c r="K811" t="str">
        <f>CONCATENATE(D903,D811, " Curncy")</f>
        <v>EURUSD Curncy</v>
      </c>
      <c r="L811">
        <f>IF(D811 = D903,1,_xll.BDP(K811,$L$12))</f>
        <v>1</v>
      </c>
      <c r="M811" s="247">
        <f>IF(D811 = D903,1,_xll.BDP(K811,$M$12)*L811)</f>
        <v>1.0417000000000001</v>
      </c>
      <c r="N811" s="104">
        <f t="shared" si="360"/>
        <v>0</v>
      </c>
      <c r="O811" s="253">
        <f>N811 / Y903</f>
        <v>0</v>
      </c>
      <c r="P811" s="140">
        <f t="shared" si="361"/>
        <v>0</v>
      </c>
      <c r="Q811" s="255">
        <f>P811 / Y903*100</f>
        <v>0</v>
      </c>
      <c r="R811" s="106">
        <f t="shared" si="362"/>
        <v>0</v>
      </c>
      <c r="S811" s="255">
        <f t="shared" si="363"/>
        <v>0</v>
      </c>
      <c r="T811">
        <f t="shared" si="364"/>
        <v>1</v>
      </c>
      <c r="U811">
        <v>0</v>
      </c>
      <c r="V811">
        <v>1</v>
      </c>
      <c r="W811" s="105">
        <f t="shared" si="365"/>
        <v>0</v>
      </c>
      <c r="X811" s="105">
        <f t="shared" si="366"/>
        <v>0</v>
      </c>
      <c r="Z811" s="107">
        <f>_xll.BDH(C811,$Z$12,$D$1,$D$1)</f>
        <v>31.67</v>
      </c>
      <c r="AA811" s="107">
        <f t="shared" si="367"/>
        <v>1.9999999999999574E-2</v>
      </c>
      <c r="AB811" s="117">
        <f t="shared" si="368"/>
        <v>6.3151247237131586E-2</v>
      </c>
      <c r="AC811" s="109">
        <v>0</v>
      </c>
      <c r="AD811" s="110">
        <f>IF(D811 = D903,1,_xll.BDP(K811,$AD$12)*L811)</f>
        <v>1.0395000000000001</v>
      </c>
      <c r="AE811" s="259">
        <f>AA811*AC811*T811/AD811 / AF903</f>
        <v>0</v>
      </c>
      <c r="AF811" s="111"/>
      <c r="AG811" s="64"/>
      <c r="AH811" s="56"/>
    </row>
    <row r="812" spans="2:34" ht="12" customHeight="1" x14ac:dyDescent="0.2">
      <c r="B812">
        <v>29240</v>
      </c>
      <c r="C812" t="s">
        <v>1344</v>
      </c>
      <c r="D812" t="str">
        <f>_xll.BDP(C812,$D$12)</f>
        <v>USD</v>
      </c>
      <c r="E812" t="s">
        <v>1345</v>
      </c>
      <c r="F812" s="99">
        <f>_xll.BDP(C812,$F$12)</f>
        <v>48.56</v>
      </c>
      <c r="G812" s="99">
        <f>_xll.BDP(C812,$G$12)</f>
        <v>47.84</v>
      </c>
      <c r="H812" s="100">
        <f t="shared" si="358"/>
        <v>-0.71999999999999886</v>
      </c>
      <c r="I812" s="101">
        <f t="shared" si="359"/>
        <v>-1.4827018121911013</v>
      </c>
      <c r="J812" s="102">
        <v>0</v>
      </c>
      <c r="K812" t="str">
        <f>CONCATENATE(D903,D812, " Curncy")</f>
        <v>EURUSD Curncy</v>
      </c>
      <c r="L812">
        <f>IF(D812 = D903,1,_xll.BDP(K812,$L$12))</f>
        <v>1</v>
      </c>
      <c r="M812" s="247">
        <f>IF(D812 = D903,1,_xll.BDP(K812,$M$12)*L812)</f>
        <v>1.0417000000000001</v>
      </c>
      <c r="N812" s="104">
        <f t="shared" si="360"/>
        <v>0</v>
      </c>
      <c r="O812" s="253">
        <f>N812 / Y903</f>
        <v>0</v>
      </c>
      <c r="P812" s="140">
        <f t="shared" si="361"/>
        <v>0</v>
      </c>
      <c r="Q812" s="255">
        <f>P812 / Y903*100</f>
        <v>0</v>
      </c>
      <c r="R812" s="106">
        <f t="shared" si="362"/>
        <v>0</v>
      </c>
      <c r="S812" s="255">
        <f t="shared" si="363"/>
        <v>0</v>
      </c>
      <c r="T812">
        <f t="shared" si="364"/>
        <v>1</v>
      </c>
      <c r="U812">
        <v>0</v>
      </c>
      <c r="V812">
        <v>1</v>
      </c>
      <c r="W812" s="105">
        <f t="shared" si="365"/>
        <v>0</v>
      </c>
      <c r="X812" s="105">
        <f t="shared" si="366"/>
        <v>0</v>
      </c>
      <c r="Y812" s="141"/>
      <c r="Z812" s="107">
        <f>_xll.BDH(C812,$Z$12,$D$1,$D$1)</f>
        <v>48.36</v>
      </c>
      <c r="AA812" s="107">
        <f t="shared" si="367"/>
        <v>0.20000000000000284</v>
      </c>
      <c r="AB812" s="117">
        <f t="shared" si="368"/>
        <v>0.41356492969396785</v>
      </c>
      <c r="AC812" s="109">
        <v>0</v>
      </c>
      <c r="AD812" s="110">
        <f>IF(D812 = D903,1,_xll.BDP(K812,$AD$12)*L812)</f>
        <v>1.0395000000000001</v>
      </c>
      <c r="AE812" s="259">
        <f>AA812*AC812*T812/AD812 / AF903</f>
        <v>0</v>
      </c>
      <c r="AF812" s="142"/>
      <c r="AG812" s="64"/>
      <c r="AH812" s="56"/>
    </row>
    <row r="813" spans="2:34" x14ac:dyDescent="0.2">
      <c r="B813">
        <v>29162</v>
      </c>
      <c r="C813" t="s">
        <v>1722</v>
      </c>
      <c r="D813" t="str">
        <f>_xll.BDP(C813,$D$12)</f>
        <v>USD</v>
      </c>
      <c r="E813" t="s">
        <v>1723</v>
      </c>
      <c r="F813" s="99">
        <f>_xll.BDP(C813,$F$12)</f>
        <v>28.5</v>
      </c>
      <c r="G813" s="99">
        <f>_xll.BDP(C813,$G$12)</f>
        <v>28.475000000000001</v>
      </c>
      <c r="H813" s="100">
        <f t="shared" si="358"/>
        <v>-2.4999999999998579E-2</v>
      </c>
      <c r="I813" s="101">
        <f t="shared" si="359"/>
        <v>-8.7719298245609048E-2</v>
      </c>
      <c r="J813" s="102">
        <v>-142500</v>
      </c>
      <c r="K813" t="str">
        <f>CONCATENATE(D903,D813, " Curncy")</f>
        <v>EURUSD Curncy</v>
      </c>
      <c r="L813">
        <f>IF(D813 = D903,1,_xll.BDP(K813,$L$12))</f>
        <v>1</v>
      </c>
      <c r="M813" s="247">
        <f>IF(D813 = D903,1,_xll.BDP(K813,$M$12)*L813)</f>
        <v>1.0417000000000001</v>
      </c>
      <c r="N813" s="104">
        <f t="shared" si="360"/>
        <v>3419.8905635017736</v>
      </c>
      <c r="O813" s="253">
        <f>N813 / Y903</f>
        <v>1.05277340810262E-5</v>
      </c>
      <c r="P813" s="140">
        <f t="shared" si="361"/>
        <v>-3895255.3518287414</v>
      </c>
      <c r="Q813" s="255">
        <f>P813 / Y903*100</f>
        <v>-1.1991089118289522</v>
      </c>
      <c r="R813" s="106">
        <f t="shared" si="362"/>
        <v>-1.1991089118289522</v>
      </c>
      <c r="S813" s="255">
        <f t="shared" si="363"/>
        <v>0</v>
      </c>
      <c r="T813">
        <f t="shared" si="364"/>
        <v>1</v>
      </c>
      <c r="U813">
        <v>0</v>
      </c>
      <c r="V813">
        <v>1</v>
      </c>
      <c r="W813" s="105">
        <f t="shared" si="365"/>
        <v>1.05277340810262E-5</v>
      </c>
      <c r="X813" s="105">
        <f t="shared" si="366"/>
        <v>0</v>
      </c>
      <c r="Z813" s="107">
        <f>_xll.BDH(C813,$Z$12,$D$1,$D$1)</f>
        <v>28.79</v>
      </c>
      <c r="AA813" s="107">
        <f t="shared" si="367"/>
        <v>-0.28999999999999915</v>
      </c>
      <c r="AB813" s="117">
        <f t="shared" si="368"/>
        <v>-1.0072941993747799</v>
      </c>
      <c r="AC813" s="109">
        <v>-142500</v>
      </c>
      <c r="AD813" s="110">
        <f>IF(D813 = D903,1,_xll.BDP(K813,$AD$12)*L813)</f>
        <v>1.0395000000000001</v>
      </c>
      <c r="AE813" s="259">
        <f>AA813*AC813*T813/AD813 / AF903</f>
        <v>1.2058907101289956E-4</v>
      </c>
      <c r="AF813" s="111"/>
      <c r="AG813" s="64"/>
      <c r="AH813" s="56"/>
    </row>
    <row r="814" spans="2:34" x14ac:dyDescent="0.2">
      <c r="B814">
        <v>26267</v>
      </c>
      <c r="C814" t="s">
        <v>851</v>
      </c>
      <c r="D814" t="str">
        <f>_xll.BDP(C814,$D$12)</f>
        <v>USD</v>
      </c>
      <c r="E814" t="s">
        <v>917</v>
      </c>
      <c r="F814" s="99">
        <f>_xll.BDP(C814,$F$12)</f>
        <v>8.48</v>
      </c>
      <c r="G814" s="99">
        <f>_xll.BDP(C814,$G$12)</f>
        <v>8.42</v>
      </c>
      <c r="H814" s="100">
        <f t="shared" si="358"/>
        <v>-6.0000000000000497E-2</v>
      </c>
      <c r="I814" s="101">
        <f t="shared" si="359"/>
        <v>-0.70754716981132659</v>
      </c>
      <c r="J814" s="102">
        <v>0</v>
      </c>
      <c r="K814" t="str">
        <f>CONCATENATE(D903,D814, " Curncy")</f>
        <v>EURUSD Curncy</v>
      </c>
      <c r="L814">
        <f>IF(D814 = D903,1,_xll.BDP(K814,$L$12))</f>
        <v>1</v>
      </c>
      <c r="M814" s="247">
        <f>IF(D814 = D903,1,_xll.BDP(K814,$M$12)*L814)</f>
        <v>1.0417000000000001</v>
      </c>
      <c r="N814" s="104">
        <f t="shared" si="360"/>
        <v>0</v>
      </c>
      <c r="O814" s="253">
        <f>N814 / Y903</f>
        <v>0</v>
      </c>
      <c r="P814" s="140">
        <f t="shared" si="361"/>
        <v>0</v>
      </c>
      <c r="Q814" s="255">
        <f>P814 / Y903*100</f>
        <v>0</v>
      </c>
      <c r="R814" s="106">
        <f t="shared" si="362"/>
        <v>0</v>
      </c>
      <c r="S814" s="255">
        <f t="shared" si="363"/>
        <v>0</v>
      </c>
      <c r="T814">
        <f t="shared" si="364"/>
        <v>1</v>
      </c>
      <c r="U814">
        <v>0</v>
      </c>
      <c r="V814">
        <v>1</v>
      </c>
      <c r="W814" s="105">
        <f t="shared" si="365"/>
        <v>0</v>
      </c>
      <c r="X814" s="105">
        <f t="shared" si="366"/>
        <v>0</v>
      </c>
      <c r="Y814" s="65"/>
      <c r="Z814" s="107">
        <f>_xll.BDH(C814,$Z$12,$D$1,$D$1)</f>
        <v>8.43</v>
      </c>
      <c r="AA814" s="107">
        <f t="shared" si="367"/>
        <v>5.0000000000000711E-2</v>
      </c>
      <c r="AB814" s="117">
        <f t="shared" si="368"/>
        <v>0.59311981020166915</v>
      </c>
      <c r="AC814" s="109">
        <v>0</v>
      </c>
      <c r="AD814" s="110">
        <f>IF(D814 = D903,1,_xll.BDP(K814,$AD$12)*L814)</f>
        <v>1.0395000000000001</v>
      </c>
      <c r="AE814" s="259">
        <f>AA814*AC814*T814/AD814 / AF903</f>
        <v>0</v>
      </c>
      <c r="AF814" s="68"/>
      <c r="AG814" s="64"/>
      <c r="AH814" s="56"/>
    </row>
    <row r="815" spans="2:34" x14ac:dyDescent="0.2">
      <c r="B815">
        <v>2974</v>
      </c>
      <c r="C815" t="s">
        <v>29</v>
      </c>
      <c r="D815" t="str">
        <f>_xll.BDP(C815,$D$12)</f>
        <v>USD</v>
      </c>
      <c r="E815" t="s">
        <v>220</v>
      </c>
      <c r="F815" s="99">
        <f>_xll.BDP(C815,$F$12)</f>
        <v>359.03</v>
      </c>
      <c r="G815" s="99">
        <f>_xll.BDP(C815,$G$12)</f>
        <v>356.40499999999997</v>
      </c>
      <c r="H815" s="100">
        <f t="shared" si="358"/>
        <v>-2.625</v>
      </c>
      <c r="I815" s="101">
        <f t="shared" si="359"/>
        <v>-0.73113667381555869</v>
      </c>
      <c r="J815" s="102">
        <v>0</v>
      </c>
      <c r="K815" t="str">
        <f>CONCATENATE(D903,D815, " Curncy")</f>
        <v>EURUSD Curncy</v>
      </c>
      <c r="L815">
        <f>IF(D815 = D903,1,_xll.BDP(K815,$L$12))</f>
        <v>1</v>
      </c>
      <c r="M815" s="247">
        <f>IF(D815 = D903,1,_xll.BDP(K815,$M$12)*L815)</f>
        <v>1.0417000000000001</v>
      </c>
      <c r="N815" s="104">
        <f t="shared" si="360"/>
        <v>0</v>
      </c>
      <c r="O815" s="253">
        <f>N815 / Y903</f>
        <v>0</v>
      </c>
      <c r="P815" s="140">
        <f t="shared" si="361"/>
        <v>0</v>
      </c>
      <c r="Q815" s="255">
        <f>P815 / Y903*100</f>
        <v>0</v>
      </c>
      <c r="R815" s="106">
        <f t="shared" si="362"/>
        <v>0</v>
      </c>
      <c r="S815" s="255">
        <f t="shared" si="363"/>
        <v>0</v>
      </c>
      <c r="T815">
        <f t="shared" si="364"/>
        <v>1</v>
      </c>
      <c r="U815">
        <v>0</v>
      </c>
      <c r="V815">
        <v>1</v>
      </c>
      <c r="W815" s="105">
        <f t="shared" si="365"/>
        <v>0</v>
      </c>
      <c r="X815" s="105">
        <f t="shared" si="366"/>
        <v>0</v>
      </c>
      <c r="Y815" s="65"/>
      <c r="Z815" s="107">
        <f>_xll.BDH(C815,$Z$12,$D$1,$D$1)</f>
        <v>358.44</v>
      </c>
      <c r="AA815" s="107">
        <f t="shared" si="367"/>
        <v>0.58999999999997499</v>
      </c>
      <c r="AB815" s="117">
        <f t="shared" si="368"/>
        <v>0.16460216493694202</v>
      </c>
      <c r="AC815" s="109">
        <v>0</v>
      </c>
      <c r="AD815" s="110">
        <f>IF(D815 = D903,1,_xll.BDP(K815,$AD$12)*L815)</f>
        <v>1.0395000000000001</v>
      </c>
      <c r="AE815" s="259">
        <f>AA815*AC815*T815/AD815 / AF903</f>
        <v>0</v>
      </c>
      <c r="AF815" s="68"/>
      <c r="AG815" s="64"/>
      <c r="AH815" s="56"/>
    </row>
    <row r="816" spans="2:34" ht="12" customHeight="1" x14ac:dyDescent="0.2">
      <c r="B816">
        <v>27557</v>
      </c>
      <c r="C816" t="s">
        <v>246</v>
      </c>
      <c r="D816" t="str">
        <f>_xll.BDP(C816,$D$12)</f>
        <v>USD</v>
      </c>
      <c r="E816" t="s">
        <v>247</v>
      </c>
      <c r="F816" s="99">
        <f>_xll.BDP(C816,$F$12)</f>
        <v>31</v>
      </c>
      <c r="G816" s="99">
        <f>_xll.BDP(C816,$G$12)</f>
        <v>32.835000000000001</v>
      </c>
      <c r="H816" s="100">
        <f t="shared" si="358"/>
        <v>1.8350000000000009</v>
      </c>
      <c r="I816" s="101">
        <f t="shared" si="359"/>
        <v>5.9193548387096806</v>
      </c>
      <c r="J816" s="102">
        <v>0</v>
      </c>
      <c r="K816" t="str">
        <f>CONCATENATE(D903,D816, " Curncy")</f>
        <v>EURUSD Curncy</v>
      </c>
      <c r="L816">
        <f>IF(D816 = D903,1,_xll.BDP(K816,$L$12))</f>
        <v>1</v>
      </c>
      <c r="M816" s="247">
        <f>IF(D816 = D903,1,_xll.BDP(K816,$M$12)*L816)</f>
        <v>1.0417000000000001</v>
      </c>
      <c r="N816" s="104">
        <f t="shared" si="360"/>
        <v>0</v>
      </c>
      <c r="O816" s="253">
        <f>N816 / Y903</f>
        <v>0</v>
      </c>
      <c r="P816" s="140">
        <f t="shared" si="361"/>
        <v>0</v>
      </c>
      <c r="Q816" s="255">
        <f>P816 / Y903*100</f>
        <v>0</v>
      </c>
      <c r="R816" s="106">
        <f t="shared" si="362"/>
        <v>0</v>
      </c>
      <c r="S816" s="255">
        <f t="shared" si="363"/>
        <v>0</v>
      </c>
      <c r="T816">
        <f t="shared" si="364"/>
        <v>1</v>
      </c>
      <c r="U816">
        <v>0</v>
      </c>
      <c r="V816">
        <v>1</v>
      </c>
      <c r="W816" s="105">
        <f t="shared" si="365"/>
        <v>0</v>
      </c>
      <c r="X816" s="105">
        <f t="shared" si="366"/>
        <v>0</v>
      </c>
      <c r="Y816" s="65"/>
      <c r="Z816" s="107">
        <f>_xll.BDH(C816,$Z$12,$D$1,$D$1)</f>
        <v>31.02</v>
      </c>
      <c r="AA816" s="107">
        <f t="shared" si="367"/>
        <v>-1.9999999999999574E-2</v>
      </c>
      <c r="AB816" s="117">
        <f t="shared" si="368"/>
        <v>-6.447453255963756E-2</v>
      </c>
      <c r="AC816" s="109">
        <v>0</v>
      </c>
      <c r="AD816" s="110">
        <f>IF(D816 = D903,1,_xll.BDP(K816,$AD$12)*L816)</f>
        <v>1.0395000000000001</v>
      </c>
      <c r="AE816" s="259">
        <f>AA816*AC816*T816/AD816 / AF903</f>
        <v>0</v>
      </c>
      <c r="AF816" s="68"/>
      <c r="AG816" s="64"/>
      <c r="AH816" s="56"/>
    </row>
    <row r="817" spans="1:34" x14ac:dyDescent="0.2">
      <c r="B817">
        <v>28745</v>
      </c>
      <c r="C817" t="s">
        <v>1404</v>
      </c>
      <c r="D817" t="str">
        <f>_xll.BDP(C817,$D$12)</f>
        <v>USD</v>
      </c>
      <c r="E817" t="s">
        <v>1405</v>
      </c>
      <c r="F817" s="99">
        <f>_xll.BDP(C817,$F$12)</f>
        <v>35.92</v>
      </c>
      <c r="G817" s="99">
        <f>_xll.BDP(C817,$G$12)</f>
        <v>35.634999999999998</v>
      </c>
      <c r="H817" s="100">
        <f t="shared" si="358"/>
        <v>-0.28500000000000369</v>
      </c>
      <c r="I817" s="101">
        <f t="shared" si="359"/>
        <v>-0.79342984409800577</v>
      </c>
      <c r="J817" s="102">
        <v>0</v>
      </c>
      <c r="K817" t="str">
        <f>CONCATENATE(D903,D817, " Curncy")</f>
        <v>EURUSD Curncy</v>
      </c>
      <c r="L817">
        <f>IF(D817 = D903,1,_xll.BDP(K817,$L$12))</f>
        <v>1</v>
      </c>
      <c r="M817" s="247">
        <f>IF(D817 = D903,1,_xll.BDP(K817,$M$12)*L817)</f>
        <v>1.0417000000000001</v>
      </c>
      <c r="N817" s="104">
        <f t="shared" si="360"/>
        <v>0</v>
      </c>
      <c r="O817" s="253">
        <f>N817 / Y903</f>
        <v>0</v>
      </c>
      <c r="P817" s="140">
        <f t="shared" si="361"/>
        <v>0</v>
      </c>
      <c r="Q817" s="255">
        <f>P817 / Y903*100</f>
        <v>0</v>
      </c>
      <c r="R817" s="106">
        <f t="shared" si="362"/>
        <v>0</v>
      </c>
      <c r="S817" s="255">
        <f t="shared" si="363"/>
        <v>0</v>
      </c>
      <c r="T817">
        <f t="shared" si="364"/>
        <v>1</v>
      </c>
      <c r="U817">
        <v>0</v>
      </c>
      <c r="V817">
        <v>1</v>
      </c>
      <c r="W817" s="105">
        <f t="shared" si="365"/>
        <v>0</v>
      </c>
      <c r="X817" s="105">
        <f t="shared" si="366"/>
        <v>0</v>
      </c>
      <c r="Y817" s="141"/>
      <c r="Z817" s="107">
        <f>_xll.BDH(C817,$Z$12,$D$1,$D$1)</f>
        <v>35.94</v>
      </c>
      <c r="AA817" s="107">
        <f t="shared" si="367"/>
        <v>-1.9999999999996021E-2</v>
      </c>
      <c r="AB817" s="117">
        <f t="shared" si="368"/>
        <v>-5.5648302726755763E-2</v>
      </c>
      <c r="AC817" s="109">
        <v>0</v>
      </c>
      <c r="AD817" s="110">
        <f>IF(D817 = D903,1,_xll.BDP(K817,$AD$12)*L817)</f>
        <v>1.0395000000000001</v>
      </c>
      <c r="AE817" s="259">
        <f>AA817*AC817*T817/AD817 / AF903</f>
        <v>0</v>
      </c>
      <c r="AF817" s="142"/>
      <c r="AG817" s="64"/>
      <c r="AH817" s="56"/>
    </row>
    <row r="818" spans="1:34" x14ac:dyDescent="0.2">
      <c r="B818">
        <v>19944</v>
      </c>
      <c r="C818" t="s">
        <v>853</v>
      </c>
      <c r="D818" t="str">
        <f>_xll.BDP(C818,$D$12)</f>
        <v>USD</v>
      </c>
      <c r="E818" t="s">
        <v>919</v>
      </c>
      <c r="F818" s="99">
        <f>_xll.BDP(C818,$F$12)</f>
        <v>39.020000000000003</v>
      </c>
      <c r="G818" s="99">
        <f>_xll.BDP(C818,$G$12)</f>
        <v>38.784999999999997</v>
      </c>
      <c r="H818" s="100">
        <f t="shared" si="358"/>
        <v>-0.23500000000000654</v>
      </c>
      <c r="I818" s="101">
        <f t="shared" si="359"/>
        <v>-0.60225525371605981</v>
      </c>
      <c r="J818" s="102">
        <v>0</v>
      </c>
      <c r="K818" t="str">
        <f>CONCATENATE(D903,D818, " Curncy")</f>
        <v>EURUSD Curncy</v>
      </c>
      <c r="L818">
        <f>IF(D818 = D903,1,_xll.BDP(K818,$L$12))</f>
        <v>1</v>
      </c>
      <c r="M818" s="247">
        <f>IF(D818 = D903,1,_xll.BDP(K818,$M$12)*L818)</f>
        <v>1.0417000000000001</v>
      </c>
      <c r="N818" s="104">
        <f t="shared" si="360"/>
        <v>0</v>
      </c>
      <c r="O818" s="253">
        <f>N818 / Y903</f>
        <v>0</v>
      </c>
      <c r="P818" s="140">
        <f t="shared" si="361"/>
        <v>0</v>
      </c>
      <c r="Q818" s="255">
        <f>P818 / Y903*100</f>
        <v>0</v>
      </c>
      <c r="R818" s="106">
        <f t="shared" si="362"/>
        <v>0</v>
      </c>
      <c r="S818" s="255">
        <f t="shared" si="363"/>
        <v>0</v>
      </c>
      <c r="T818">
        <f t="shared" si="364"/>
        <v>1</v>
      </c>
      <c r="U818">
        <v>0</v>
      </c>
      <c r="V818">
        <v>1</v>
      </c>
      <c r="W818" s="105">
        <f t="shared" si="365"/>
        <v>0</v>
      </c>
      <c r="X818" s="105">
        <f t="shared" si="366"/>
        <v>0</v>
      </c>
      <c r="Y818" s="65"/>
      <c r="Z818" s="107">
        <f>_xll.BDH(C818,$Z$12,$D$1,$D$1)</f>
        <v>38.92</v>
      </c>
      <c r="AA818" s="107">
        <f t="shared" si="367"/>
        <v>0.10000000000000142</v>
      </c>
      <c r="AB818" s="117">
        <f t="shared" si="368"/>
        <v>0.25693730729702319</v>
      </c>
      <c r="AC818" s="109">
        <v>0</v>
      </c>
      <c r="AD818" s="110">
        <f>IF(D818 = D903,1,_xll.BDP(K818,$AD$12)*L818)</f>
        <v>1.0395000000000001</v>
      </c>
      <c r="AE818" s="259">
        <f>AA818*AC818*T818/AD818 / AF903</f>
        <v>0</v>
      </c>
      <c r="AF818" s="68"/>
      <c r="AG818" s="64"/>
      <c r="AH818" s="56"/>
    </row>
    <row r="819" spans="1:34" x14ac:dyDescent="0.2">
      <c r="B819">
        <v>20116</v>
      </c>
      <c r="C819" t="s">
        <v>1665</v>
      </c>
      <c r="D819" t="str">
        <f>_xll.BDP(C819,$D$12)</f>
        <v>USD</v>
      </c>
      <c r="E819" t="s">
        <v>1666</v>
      </c>
      <c r="F819" s="99">
        <f>_xll.BDP(C819,$F$12)</f>
        <v>19.91</v>
      </c>
      <c r="G819" s="99">
        <f>_xll.BDP(C819,$G$12)</f>
        <v>19.559999999999999</v>
      </c>
      <c r="H819" s="100">
        <f t="shared" si="358"/>
        <v>-0.35000000000000142</v>
      </c>
      <c r="I819" s="101">
        <f t="shared" si="359"/>
        <v>-1.7579105976896103</v>
      </c>
      <c r="J819" s="102">
        <v>0</v>
      </c>
      <c r="K819" t="str">
        <f>CONCATENATE(D903,D819, " Curncy")</f>
        <v>EURUSD Curncy</v>
      </c>
      <c r="L819">
        <f>IF(D819 = D903,1,_xll.BDP(K819,$L$12))</f>
        <v>1</v>
      </c>
      <c r="M819" s="247">
        <f>IF(D819 = D903,1,_xll.BDP(K819,$M$12)*L819)</f>
        <v>1.0417000000000001</v>
      </c>
      <c r="N819" s="104">
        <f t="shared" si="360"/>
        <v>0</v>
      </c>
      <c r="O819" s="253">
        <f>N819 / Y903</f>
        <v>0</v>
      </c>
      <c r="P819" s="140">
        <f t="shared" si="361"/>
        <v>0</v>
      </c>
      <c r="Q819" s="255">
        <f>P819 / Y903*100</f>
        <v>0</v>
      </c>
      <c r="R819" s="106">
        <f t="shared" si="362"/>
        <v>0</v>
      </c>
      <c r="S819" s="255">
        <f t="shared" si="363"/>
        <v>0</v>
      </c>
      <c r="T819">
        <f t="shared" si="364"/>
        <v>1</v>
      </c>
      <c r="U819">
        <v>0</v>
      </c>
      <c r="V819">
        <v>1</v>
      </c>
      <c r="W819" s="105">
        <f t="shared" si="365"/>
        <v>0</v>
      </c>
      <c r="X819" s="105">
        <f t="shared" si="366"/>
        <v>0</v>
      </c>
      <c r="Y819" s="141"/>
      <c r="Z819" s="107">
        <f>_xll.BDH(C819,$Z$12,$D$1,$D$1)</f>
        <v>19.66</v>
      </c>
      <c r="AA819" s="107">
        <f t="shared" si="367"/>
        <v>0.25</v>
      </c>
      <c r="AB819" s="117">
        <f t="shared" si="368"/>
        <v>1.2716174974567651</v>
      </c>
      <c r="AC819" s="109">
        <v>0</v>
      </c>
      <c r="AD819" s="110">
        <f>IF(D819 = D903,1,_xll.BDP(K819,$AD$12)*L819)</f>
        <v>1.0395000000000001</v>
      </c>
      <c r="AE819" s="259">
        <f>AA819*AC819*T819/AD819 / AF903</f>
        <v>0</v>
      </c>
      <c r="AF819" s="142"/>
      <c r="AG819" s="64"/>
      <c r="AH819" s="56"/>
    </row>
    <row r="820" spans="1:34" x14ac:dyDescent="0.2">
      <c r="B820">
        <v>25072</v>
      </c>
      <c r="C820" t="s">
        <v>28</v>
      </c>
      <c r="D820" t="str">
        <f>_xll.BDP(C820,$D$12)</f>
        <v>USD</v>
      </c>
      <c r="E820" t="s">
        <v>219</v>
      </c>
      <c r="F820" s="99">
        <f>_xll.BDP(C820,$F$12)</f>
        <v>34.369999999999997</v>
      </c>
      <c r="G820" s="99">
        <f>_xll.BDP(C820,$G$12)</f>
        <v>33.9527</v>
      </c>
      <c r="H820" s="100">
        <f t="shared" si="358"/>
        <v>-0.41729999999999734</v>
      </c>
      <c r="I820" s="101">
        <f t="shared" si="359"/>
        <v>-1.2141402385801494</v>
      </c>
      <c r="J820" s="102">
        <v>0</v>
      </c>
      <c r="K820" t="str">
        <f>CONCATENATE(D903,D820, " Curncy")</f>
        <v>EURUSD Curncy</v>
      </c>
      <c r="L820">
        <f>IF(D820 = D903,1,_xll.BDP(K820,$L$12))</f>
        <v>1</v>
      </c>
      <c r="M820" s="247">
        <f>IF(D820 = D903,1,_xll.BDP(K820,$M$12)*L820)</f>
        <v>1.0417000000000001</v>
      </c>
      <c r="N820" s="104">
        <f t="shared" si="360"/>
        <v>0</v>
      </c>
      <c r="O820" s="253">
        <f>N820 / Y903</f>
        <v>0</v>
      </c>
      <c r="P820" s="140">
        <f t="shared" si="361"/>
        <v>0</v>
      </c>
      <c r="Q820" s="255">
        <f>P820 / Y903*100</f>
        <v>0</v>
      </c>
      <c r="R820" s="106">
        <f t="shared" si="362"/>
        <v>0</v>
      </c>
      <c r="S820" s="255">
        <f t="shared" si="363"/>
        <v>0</v>
      </c>
      <c r="T820">
        <f t="shared" si="364"/>
        <v>1</v>
      </c>
      <c r="U820">
        <v>0</v>
      </c>
      <c r="V820">
        <v>1</v>
      </c>
      <c r="W820" s="105">
        <f t="shared" si="365"/>
        <v>0</v>
      </c>
      <c r="X820" s="105">
        <f t="shared" si="366"/>
        <v>0</v>
      </c>
      <c r="Y820" s="65"/>
      <c r="Z820" s="107">
        <f>_xll.BDH(C820,$Z$12,$D$1,$D$1)</f>
        <v>33.9</v>
      </c>
      <c r="AA820" s="107">
        <f t="shared" si="367"/>
        <v>0.46999999999999886</v>
      </c>
      <c r="AB820" s="117">
        <f t="shared" si="368"/>
        <v>1.3864306784660734</v>
      </c>
      <c r="AC820" s="109">
        <v>0</v>
      </c>
      <c r="AD820" s="110">
        <f>IF(D820 = D903,1,_xll.BDP(K820,$AD$12)*L820)</f>
        <v>1.0395000000000001</v>
      </c>
      <c r="AE820" s="259">
        <f>AA820*AC820*T820/AD820 / AF903</f>
        <v>0</v>
      </c>
      <c r="AF820" s="68"/>
      <c r="AG820" s="64"/>
      <c r="AH820" s="56"/>
    </row>
    <row r="821" spans="1:34" x14ac:dyDescent="0.2">
      <c r="B821">
        <v>22600</v>
      </c>
      <c r="C821" t="s">
        <v>1655</v>
      </c>
      <c r="D821" t="str">
        <f>_xll.BDP(C821,$D$12)</f>
        <v>USD</v>
      </c>
      <c r="E821" t="s">
        <v>1656</v>
      </c>
      <c r="F821" s="99">
        <f>_xll.BDP(C821,$F$12)</f>
        <v>213.79</v>
      </c>
      <c r="G821" s="99">
        <f>_xll.BDP(C821,$G$12)</f>
        <v>213.53</v>
      </c>
      <c r="H821" s="100">
        <f t="shared" si="358"/>
        <v>-0.25999999999999091</v>
      </c>
      <c r="I821" s="101">
        <f t="shared" si="359"/>
        <v>-0.12161466860002382</v>
      </c>
      <c r="J821" s="102">
        <v>0</v>
      </c>
      <c r="K821" t="str">
        <f>CONCATENATE(D903,D821, " Curncy")</f>
        <v>EURUSD Curncy</v>
      </c>
      <c r="L821">
        <f>IF(D821 = D903,1,_xll.BDP(K821,$L$12))</f>
        <v>1</v>
      </c>
      <c r="M821" s="247">
        <f>IF(D821 = D903,1,_xll.BDP(K821,$M$12)*L821)</f>
        <v>1.0417000000000001</v>
      </c>
      <c r="N821" s="104">
        <f t="shared" si="360"/>
        <v>0</v>
      </c>
      <c r="O821" s="253">
        <f>N821 / Y903</f>
        <v>0</v>
      </c>
      <c r="P821" s="140">
        <f t="shared" si="361"/>
        <v>0</v>
      </c>
      <c r="Q821" s="255">
        <f>P821 / Y903*100</f>
        <v>0</v>
      </c>
      <c r="R821" s="106">
        <f t="shared" si="362"/>
        <v>0</v>
      </c>
      <c r="S821" s="255">
        <f t="shared" si="363"/>
        <v>0</v>
      </c>
      <c r="T821">
        <f t="shared" si="364"/>
        <v>1</v>
      </c>
      <c r="U821">
        <v>0</v>
      </c>
      <c r="V821">
        <v>1</v>
      </c>
      <c r="W821" s="105">
        <f t="shared" si="365"/>
        <v>0</v>
      </c>
      <c r="X821" s="105">
        <f t="shared" si="366"/>
        <v>0</v>
      </c>
      <c r="Z821" s="107">
        <f>_xll.BDH(C821,$Z$12,$D$1,$D$1)</f>
        <v>211.73</v>
      </c>
      <c r="AA821" s="107">
        <f t="shared" si="367"/>
        <v>2.0600000000000023</v>
      </c>
      <c r="AB821" s="117">
        <f t="shared" si="368"/>
        <v>0.97293723137958832</v>
      </c>
      <c r="AC821" s="109">
        <v>0</v>
      </c>
      <c r="AD821" s="110">
        <f>IF(D821 = D903,1,_xll.BDP(K821,$AD$12)*L821)</f>
        <v>1.0395000000000001</v>
      </c>
      <c r="AE821" s="259">
        <f>AA821*AC821*T821/AD821 / AF903</f>
        <v>0</v>
      </c>
      <c r="AF821" s="111"/>
      <c r="AG821" s="64"/>
      <c r="AH821" s="56"/>
    </row>
    <row r="822" spans="1:34" x14ac:dyDescent="0.2">
      <c r="B822">
        <v>3400</v>
      </c>
      <c r="C822" t="s">
        <v>1302</v>
      </c>
      <c r="D822" t="str">
        <f>_xll.BDP(C822,$D$12)</f>
        <v>USD</v>
      </c>
      <c r="E822" t="s">
        <v>1303</v>
      </c>
      <c r="F822" s="99">
        <f>_xll.BDP(C822,$F$12)</f>
        <v>98.87</v>
      </c>
      <c r="G822" s="99">
        <f>_xll.BDP(C822,$G$12)</f>
        <v>97.460899999999995</v>
      </c>
      <c r="H822" s="100">
        <f t="shared" si="358"/>
        <v>-1.4091000000000093</v>
      </c>
      <c r="I822" s="101">
        <f t="shared" si="359"/>
        <v>-1.4252048144027605</v>
      </c>
      <c r="J822" s="102">
        <v>0</v>
      </c>
      <c r="K822" t="str">
        <f>CONCATENATE(D903,D822, " Curncy")</f>
        <v>EURUSD Curncy</v>
      </c>
      <c r="L822">
        <f>IF(D822 = D903,1,_xll.BDP(K822,$L$12))</f>
        <v>1</v>
      </c>
      <c r="M822" s="247">
        <f>IF(D822 = D903,1,_xll.BDP(K822,$M$12)*L822)</f>
        <v>1.0417000000000001</v>
      </c>
      <c r="N822" s="104">
        <f t="shared" si="360"/>
        <v>0</v>
      </c>
      <c r="O822" s="253">
        <f>N822 / Y903</f>
        <v>0</v>
      </c>
      <c r="P822" s="140">
        <f t="shared" si="361"/>
        <v>0</v>
      </c>
      <c r="Q822" s="255">
        <f>P822 / Y903*100</f>
        <v>0</v>
      </c>
      <c r="R822" s="106">
        <f t="shared" si="362"/>
        <v>0</v>
      </c>
      <c r="S822" s="255">
        <f t="shared" si="363"/>
        <v>0</v>
      </c>
      <c r="T822">
        <f t="shared" si="364"/>
        <v>1</v>
      </c>
      <c r="U822">
        <v>0</v>
      </c>
      <c r="V822">
        <v>1</v>
      </c>
      <c r="W822" s="105">
        <f t="shared" si="365"/>
        <v>0</v>
      </c>
      <c r="X822" s="105">
        <f t="shared" si="366"/>
        <v>0</v>
      </c>
      <c r="Z822" s="107">
        <f>_xll.BDH(C822,$Z$12,$D$1,$D$1)</f>
        <v>98.88</v>
      </c>
      <c r="AA822" s="107">
        <f t="shared" si="367"/>
        <v>-9.9999999999909051E-3</v>
      </c>
      <c r="AB822" s="117">
        <f t="shared" si="368"/>
        <v>-1.0113268608405042E-2</v>
      </c>
      <c r="AC822" s="109">
        <v>0</v>
      </c>
      <c r="AD822" s="110">
        <f>IF(D822 = D903,1,_xll.BDP(K822,$AD$12)*L822)</f>
        <v>1.0395000000000001</v>
      </c>
      <c r="AE822" s="259">
        <f>AA822*AC822*T822/AD822 / AF903</f>
        <v>0</v>
      </c>
      <c r="AF822" s="111"/>
      <c r="AG822" s="64"/>
      <c r="AH822" s="56"/>
    </row>
    <row r="823" spans="1:34" x14ac:dyDescent="0.2">
      <c r="B823">
        <v>28929</v>
      </c>
      <c r="C823" t="s">
        <v>1318</v>
      </c>
      <c r="D823" t="str">
        <f>_xll.BDP(C823,$D$12)</f>
        <v>USD</v>
      </c>
      <c r="E823" t="s">
        <v>1292</v>
      </c>
      <c r="F823" s="99">
        <f>_xll.BDP(C823,$F$12)</f>
        <v>4.1500000000000004</v>
      </c>
      <c r="G823" s="99">
        <f>_xll.BDP(C823,$G$12)</f>
        <v>4.0549999999999997</v>
      </c>
      <c r="H823" s="100">
        <f t="shared" si="358"/>
        <v>-9.5000000000000639E-2</v>
      </c>
      <c r="I823" s="101">
        <f t="shared" si="359"/>
        <v>-2.2891566265060392</v>
      </c>
      <c r="J823" s="102">
        <v>0</v>
      </c>
      <c r="K823" t="str">
        <f>CONCATENATE(D903,D823, " Curncy")</f>
        <v>EURUSD Curncy</v>
      </c>
      <c r="L823">
        <f>IF(D823 = D903,1,_xll.BDP(K823,$L$12))</f>
        <v>1</v>
      </c>
      <c r="M823" s="247">
        <f>IF(D823 = D903,1,_xll.BDP(K823,$M$12)*L823)</f>
        <v>1.0417000000000001</v>
      </c>
      <c r="N823" s="104">
        <f t="shared" si="360"/>
        <v>0</v>
      </c>
      <c r="O823" s="253">
        <f>N823 / Y903</f>
        <v>0</v>
      </c>
      <c r="P823" s="140">
        <f t="shared" si="361"/>
        <v>0</v>
      </c>
      <c r="Q823" s="255">
        <f>P823 / Y903*100</f>
        <v>0</v>
      </c>
      <c r="R823" s="106">
        <f t="shared" si="362"/>
        <v>0</v>
      </c>
      <c r="S823" s="255">
        <f t="shared" si="363"/>
        <v>0</v>
      </c>
      <c r="T823">
        <f t="shared" si="364"/>
        <v>1</v>
      </c>
      <c r="U823">
        <v>0</v>
      </c>
      <c r="V823">
        <v>1</v>
      </c>
      <c r="W823" s="105">
        <f t="shared" si="365"/>
        <v>0</v>
      </c>
      <c r="X823" s="105">
        <f t="shared" si="366"/>
        <v>0</v>
      </c>
      <c r="Z823" s="107">
        <f>_xll.BDH(C823,$Z$12,$D$1,$D$1)</f>
        <v>4.25</v>
      </c>
      <c r="AA823" s="107">
        <f t="shared" si="367"/>
        <v>-9.9999999999999645E-2</v>
      </c>
      <c r="AB823" s="117">
        <f t="shared" si="368"/>
        <v>-2.3529411764705799</v>
      </c>
      <c r="AC823" s="109">
        <v>0</v>
      </c>
      <c r="AD823" s="110">
        <f>IF(D823 = D903,1,_xll.BDP(K823,$AD$12)*L823)</f>
        <v>1.0395000000000001</v>
      </c>
      <c r="AE823" s="259">
        <f>AA823*AC823*T823/AD823 / AF903</f>
        <v>0</v>
      </c>
      <c r="AF823" s="111"/>
      <c r="AG823" s="64"/>
      <c r="AH823" s="56"/>
    </row>
    <row r="824" spans="1:34" x14ac:dyDescent="0.2">
      <c r="B824">
        <v>1958</v>
      </c>
      <c r="C824" t="s">
        <v>854</v>
      </c>
      <c r="D824" t="str">
        <f>_xll.BDP(C824,$D$12)</f>
        <v>USD</v>
      </c>
      <c r="E824" t="s">
        <v>920</v>
      </c>
      <c r="F824" s="99">
        <f>_xll.BDP(C824,$F$12)</f>
        <v>47.44</v>
      </c>
      <c r="G824" s="99">
        <f>_xll.BDP(C824,$G$12)</f>
        <v>47.335000000000001</v>
      </c>
      <c r="H824" s="100">
        <f t="shared" si="358"/>
        <v>-0.10499999999999687</v>
      </c>
      <c r="I824" s="101">
        <f t="shared" si="359"/>
        <v>-0.22133220910623289</v>
      </c>
      <c r="J824" s="102">
        <v>0</v>
      </c>
      <c r="K824" t="str">
        <f>CONCATENATE(D903,D824, " Curncy")</f>
        <v>EURUSD Curncy</v>
      </c>
      <c r="L824">
        <f>IF(D824 = D903,1,_xll.BDP(K824,$L$12))</f>
        <v>1</v>
      </c>
      <c r="M824" s="247">
        <f>IF(D824 = D903,1,_xll.BDP(K824,$M$12)*L824)</f>
        <v>1.0417000000000001</v>
      </c>
      <c r="N824" s="104">
        <f t="shared" si="360"/>
        <v>0</v>
      </c>
      <c r="O824" s="253">
        <f>N824 / Y903</f>
        <v>0</v>
      </c>
      <c r="P824" s="140">
        <f t="shared" si="361"/>
        <v>0</v>
      </c>
      <c r="Q824" s="255">
        <f>P824 / Y903*100</f>
        <v>0</v>
      </c>
      <c r="R824" s="106">
        <f t="shared" si="362"/>
        <v>0</v>
      </c>
      <c r="S824" s="255">
        <f t="shared" si="363"/>
        <v>0</v>
      </c>
      <c r="T824">
        <f t="shared" si="364"/>
        <v>1</v>
      </c>
      <c r="U824">
        <v>0</v>
      </c>
      <c r="V824">
        <v>1</v>
      </c>
      <c r="W824" s="105">
        <f t="shared" si="365"/>
        <v>0</v>
      </c>
      <c r="X824" s="105">
        <f t="shared" si="366"/>
        <v>0</v>
      </c>
      <c r="Y824" s="65"/>
      <c r="Z824" s="107">
        <f>_xll.BDH(C824,$Z$12,$D$1,$D$1)</f>
        <v>47.33</v>
      </c>
      <c r="AA824" s="107">
        <f t="shared" si="367"/>
        <v>0.10999999999999943</v>
      </c>
      <c r="AB824" s="117">
        <f t="shared" si="368"/>
        <v>0.23241073315022065</v>
      </c>
      <c r="AC824" s="109">
        <v>0</v>
      </c>
      <c r="AD824" s="110">
        <f>IF(D824 = D903,1,_xll.BDP(K824,$AD$12)*L824)</f>
        <v>1.0395000000000001</v>
      </c>
      <c r="AE824" s="259">
        <f>AA824*AC824*T824/AD824 / AF903</f>
        <v>0</v>
      </c>
      <c r="AF824" s="68"/>
      <c r="AG824" s="64"/>
      <c r="AH824" s="56"/>
    </row>
    <row r="825" spans="1:34" ht="12" customHeight="1" x14ac:dyDescent="0.2">
      <c r="B825">
        <v>16329</v>
      </c>
      <c r="C825" t="s">
        <v>855</v>
      </c>
      <c r="D825" t="str">
        <f>_xll.BDP(C825,$D$12)</f>
        <v>USD</v>
      </c>
      <c r="E825" t="s">
        <v>921</v>
      </c>
      <c r="F825" s="99">
        <f>_xll.BDP(C825,$F$12)</f>
        <v>148.77000000000001</v>
      </c>
      <c r="G825" s="99">
        <f>_xll.BDP(C825,$G$12)</f>
        <v>146.87</v>
      </c>
      <c r="H825" s="100">
        <f t="shared" si="358"/>
        <v>-1.9000000000000057</v>
      </c>
      <c r="I825" s="101">
        <f t="shared" si="359"/>
        <v>-1.2771392081736948</v>
      </c>
      <c r="J825" s="102">
        <v>0</v>
      </c>
      <c r="K825" t="str">
        <f>CONCATENATE(D903,D825, " Curncy")</f>
        <v>EURUSD Curncy</v>
      </c>
      <c r="L825">
        <f>IF(D825 = D903,1,_xll.BDP(K825,$L$12))</f>
        <v>1</v>
      </c>
      <c r="M825" s="247">
        <f>IF(D825 = D903,1,_xll.BDP(K825,$M$12)*L825)</f>
        <v>1.0417000000000001</v>
      </c>
      <c r="N825" s="104">
        <f t="shared" si="360"/>
        <v>0</v>
      </c>
      <c r="O825" s="253">
        <f>N825 / Y903</f>
        <v>0</v>
      </c>
      <c r="P825" s="140">
        <f t="shared" si="361"/>
        <v>0</v>
      </c>
      <c r="Q825" s="255">
        <f>P825 / Y903*100</f>
        <v>0</v>
      </c>
      <c r="R825" s="106">
        <f t="shared" si="362"/>
        <v>0</v>
      </c>
      <c r="S825" s="255">
        <f t="shared" si="363"/>
        <v>0</v>
      </c>
      <c r="T825">
        <f t="shared" si="364"/>
        <v>1</v>
      </c>
      <c r="U825">
        <v>0</v>
      </c>
      <c r="V825">
        <v>1</v>
      </c>
      <c r="W825" s="105">
        <f t="shared" si="365"/>
        <v>0</v>
      </c>
      <c r="X825" s="105">
        <f t="shared" si="366"/>
        <v>0</v>
      </c>
      <c r="Y825" s="65"/>
      <c r="Z825" s="107">
        <f>_xll.BDH(C825,$Z$12,$D$1,$D$1)</f>
        <v>148.35</v>
      </c>
      <c r="AA825" s="107">
        <f t="shared" si="367"/>
        <v>0.42000000000001592</v>
      </c>
      <c r="AB825" s="117">
        <f t="shared" si="368"/>
        <v>0.28311425682508656</v>
      </c>
      <c r="AC825" s="109">
        <v>0</v>
      </c>
      <c r="AD825" s="110">
        <f>IF(D825 = D903,1,_xll.BDP(K825,$AD$12)*L825)</f>
        <v>1.0395000000000001</v>
      </c>
      <c r="AE825" s="259">
        <f>AA825*AC825*T825/AD825 / AF903</f>
        <v>0</v>
      </c>
      <c r="AF825" s="68"/>
      <c r="AG825" s="64"/>
      <c r="AH825" s="56"/>
    </row>
    <row r="826" spans="1:34" x14ac:dyDescent="0.2">
      <c r="B826">
        <v>22601</v>
      </c>
      <c r="C826" t="s">
        <v>1797</v>
      </c>
      <c r="D826" t="str">
        <f>_xll.BDP(C826,$D$12)</f>
        <v>USD</v>
      </c>
      <c r="E826" t="s">
        <v>1798</v>
      </c>
      <c r="F826" s="99">
        <f>_xll.BDP(C826,$F$12)</f>
        <v>5.22</v>
      </c>
      <c r="G826" s="99">
        <f>_xll.BDP(C826,$G$12)</f>
        <v>5.17</v>
      </c>
      <c r="H826" s="100">
        <f t="shared" si="358"/>
        <v>-4.9999999999999822E-2</v>
      </c>
      <c r="I826" s="101">
        <f t="shared" si="359"/>
        <v>-0.95785440613026485</v>
      </c>
      <c r="J826" s="102">
        <v>0</v>
      </c>
      <c r="K826" t="str">
        <f>CONCATENATE(D903,D826, " Curncy")</f>
        <v>EURUSD Curncy</v>
      </c>
      <c r="L826">
        <f>IF(D826 = D903,1,_xll.BDP(K826,$L$12))</f>
        <v>1</v>
      </c>
      <c r="M826" s="247">
        <f>IF(D826 = D903,1,_xll.BDP(K826,$M$12)*L826)</f>
        <v>1.0417000000000001</v>
      </c>
      <c r="N826" s="104">
        <f t="shared" si="360"/>
        <v>0</v>
      </c>
      <c r="O826" s="253">
        <f>N826 / Y903</f>
        <v>0</v>
      </c>
      <c r="P826" s="140">
        <f t="shared" si="361"/>
        <v>0</v>
      </c>
      <c r="Q826" s="255">
        <f>P826 / Y903*100</f>
        <v>0</v>
      </c>
      <c r="R826" s="106">
        <f t="shared" si="362"/>
        <v>0</v>
      </c>
      <c r="S826" s="255">
        <f t="shared" si="363"/>
        <v>0</v>
      </c>
      <c r="T826">
        <f t="shared" si="364"/>
        <v>1</v>
      </c>
      <c r="U826">
        <v>0</v>
      </c>
      <c r="V826">
        <v>1</v>
      </c>
      <c r="W826" s="105">
        <f t="shared" si="365"/>
        <v>0</v>
      </c>
      <c r="X826" s="105">
        <f t="shared" si="366"/>
        <v>0</v>
      </c>
      <c r="Y826" s="141"/>
      <c r="Z826" s="107">
        <f>_xll.BDH(C826,$Z$12,$D$1,$D$1)</f>
        <v>5.05</v>
      </c>
      <c r="AA826" s="107">
        <f t="shared" si="367"/>
        <v>0.16999999999999993</v>
      </c>
      <c r="AB826" s="117">
        <f t="shared" si="368"/>
        <v>3.3663366336633653</v>
      </c>
      <c r="AC826" s="109">
        <v>0</v>
      </c>
      <c r="AD826" s="110">
        <f>IF(D826 = D903,1,_xll.BDP(K826,$AD$12)*L826)</f>
        <v>1.0395000000000001</v>
      </c>
      <c r="AE826" s="259">
        <f>AA826*AC826*T826/AD826 / AF903</f>
        <v>0</v>
      </c>
      <c r="AF826" s="142"/>
      <c r="AG826" s="64"/>
      <c r="AH826" s="56"/>
    </row>
    <row r="827" spans="1:34" ht="12" customHeight="1" x14ac:dyDescent="0.2">
      <c r="B827">
        <v>18716</v>
      </c>
      <c r="C827" t="s">
        <v>1361</v>
      </c>
      <c r="D827" t="str">
        <f>_xll.BDP(C827,$D$12)</f>
        <v>USD</v>
      </c>
      <c r="E827" t="s">
        <v>1362</v>
      </c>
      <c r="F827" s="99">
        <f>_xll.BDP(C827,$F$12)</f>
        <v>148.97999999999999</v>
      </c>
      <c r="G827" s="99">
        <f>_xll.BDP(C827,$G$12)</f>
        <v>149.19</v>
      </c>
      <c r="H827" s="100">
        <f t="shared" si="358"/>
        <v>0.21000000000000796</v>
      </c>
      <c r="I827" s="101">
        <f t="shared" si="359"/>
        <v>0.14095851792187405</v>
      </c>
      <c r="J827" s="102">
        <v>0</v>
      </c>
      <c r="K827" t="str">
        <f>CONCATENATE(D903,D827, " Curncy")</f>
        <v>EURUSD Curncy</v>
      </c>
      <c r="L827">
        <f>IF(D827 = D903,1,_xll.BDP(K827,$L$12))</f>
        <v>1</v>
      </c>
      <c r="M827" s="247">
        <f>IF(D827 = D903,1,_xll.BDP(K827,$M$12)*L827)</f>
        <v>1.0417000000000001</v>
      </c>
      <c r="N827" s="104">
        <f t="shared" si="360"/>
        <v>0</v>
      </c>
      <c r="O827" s="253">
        <f>N827 / Y903</f>
        <v>0</v>
      </c>
      <c r="P827" s="140">
        <f t="shared" si="361"/>
        <v>0</v>
      </c>
      <c r="Q827" s="255">
        <f>P827 / Y903*100</f>
        <v>0</v>
      </c>
      <c r="R827" s="106">
        <f t="shared" si="362"/>
        <v>0</v>
      </c>
      <c r="S827" s="255">
        <f t="shared" si="363"/>
        <v>0</v>
      </c>
      <c r="T827">
        <f t="shared" si="364"/>
        <v>1</v>
      </c>
      <c r="U827">
        <v>0</v>
      </c>
      <c r="V827">
        <v>1</v>
      </c>
      <c r="W827" s="105">
        <f t="shared" si="365"/>
        <v>0</v>
      </c>
      <c r="X827" s="105">
        <f t="shared" si="366"/>
        <v>0</v>
      </c>
      <c r="Y827" s="141"/>
      <c r="Z827" s="107">
        <f>_xll.BDH(C827,$Z$12,$D$1,$D$1)</f>
        <v>149.34</v>
      </c>
      <c r="AA827" s="107">
        <f t="shared" si="367"/>
        <v>-0.36000000000001364</v>
      </c>
      <c r="AB827" s="117">
        <f t="shared" si="368"/>
        <v>-0.241060666934521</v>
      </c>
      <c r="AC827" s="109">
        <v>0</v>
      </c>
      <c r="AD827" s="110">
        <f>IF(D827 = D903,1,_xll.BDP(K827,$AD$12)*L827)</f>
        <v>1.0395000000000001</v>
      </c>
      <c r="AE827" s="259">
        <f>AA827*AC827*T827/AD827 / AF903</f>
        <v>0</v>
      </c>
      <c r="AF827" s="142"/>
      <c r="AG827" s="64"/>
      <c r="AH827" s="56"/>
    </row>
    <row r="828" spans="1:34" x14ac:dyDescent="0.2">
      <c r="B828">
        <v>2326</v>
      </c>
      <c r="C828" t="s">
        <v>856</v>
      </c>
      <c r="D828" t="str">
        <f>_xll.BDP(C828,$D$12)</f>
        <v>USD</v>
      </c>
      <c r="E828" t="s">
        <v>922</v>
      </c>
      <c r="F828" s="99">
        <f>_xll.BDP(C828,$F$12)</f>
        <v>74.930000000000007</v>
      </c>
      <c r="G828" s="99">
        <f>_xll.BDP(C828,$G$12)</f>
        <v>78.5</v>
      </c>
      <c r="H828" s="100">
        <f t="shared" si="358"/>
        <v>3.5699999999999932</v>
      </c>
      <c r="I828" s="101">
        <f t="shared" si="359"/>
        <v>4.764446817029218</v>
      </c>
      <c r="J828" s="102">
        <v>0</v>
      </c>
      <c r="K828" t="str">
        <f>CONCATENATE(D903,D828, " Curncy")</f>
        <v>EURUSD Curncy</v>
      </c>
      <c r="L828">
        <f>IF(D828 = D903,1,_xll.BDP(K828,$L$12))</f>
        <v>1</v>
      </c>
      <c r="M828" s="247">
        <f>IF(D828 = D903,1,_xll.BDP(K828,$M$12)*L828)</f>
        <v>1.0417000000000001</v>
      </c>
      <c r="N828" s="104">
        <f t="shared" si="360"/>
        <v>0</v>
      </c>
      <c r="O828" s="253">
        <f>N828 / Y903</f>
        <v>0</v>
      </c>
      <c r="P828" s="140">
        <f t="shared" si="361"/>
        <v>0</v>
      </c>
      <c r="Q828" s="255">
        <f>P828 / Y903*100</f>
        <v>0</v>
      </c>
      <c r="R828" s="106">
        <f t="shared" si="362"/>
        <v>0</v>
      </c>
      <c r="S828" s="255">
        <f t="shared" si="363"/>
        <v>0</v>
      </c>
      <c r="T828">
        <f t="shared" si="364"/>
        <v>1</v>
      </c>
      <c r="U828">
        <v>0</v>
      </c>
      <c r="V828">
        <v>1</v>
      </c>
      <c r="W828" s="105">
        <f t="shared" si="365"/>
        <v>0</v>
      </c>
      <c r="X828" s="105">
        <f t="shared" si="366"/>
        <v>0</v>
      </c>
      <c r="Y828" s="65"/>
      <c r="Z828" s="107">
        <f>_xll.BDH(C828,$Z$12,$D$1,$D$1)</f>
        <v>75.36</v>
      </c>
      <c r="AA828" s="107">
        <f t="shared" si="367"/>
        <v>-0.42999999999999261</v>
      </c>
      <c r="AB828" s="117">
        <f t="shared" si="368"/>
        <v>-0.57059447983013878</v>
      </c>
      <c r="AC828" s="109">
        <v>0</v>
      </c>
      <c r="AD828" s="110">
        <f>IF(D828 = D903,1,_xll.BDP(K828,$AD$12)*L828)</f>
        <v>1.0395000000000001</v>
      </c>
      <c r="AE828" s="259">
        <f>AA828*AC828*T828/AD828 / AF903</f>
        <v>0</v>
      </c>
      <c r="AF828" s="68"/>
      <c r="AG828" s="64"/>
      <c r="AH828" s="56"/>
    </row>
    <row r="829" spans="1:34" x14ac:dyDescent="0.2">
      <c r="B829">
        <v>26284</v>
      </c>
      <c r="C829" t="s">
        <v>27</v>
      </c>
      <c r="D829" t="str">
        <f>_xll.BDP(C829,$D$12)</f>
        <v>USD</v>
      </c>
      <c r="E829" t="s">
        <v>217</v>
      </c>
      <c r="F829" s="99">
        <f>_xll.BDP(C829,$F$12)</f>
        <v>37.65</v>
      </c>
      <c r="G829" s="99">
        <f>_xll.BDP(C829,$G$12)</f>
        <v>37.75</v>
      </c>
      <c r="H829" s="100">
        <f t="shared" si="358"/>
        <v>0.10000000000000142</v>
      </c>
      <c r="I829" s="101">
        <f t="shared" si="359"/>
        <v>0.2656042496679985</v>
      </c>
      <c r="J829" s="102">
        <v>0</v>
      </c>
      <c r="K829" t="str">
        <f>CONCATENATE(D903,D829, " Curncy")</f>
        <v>EURUSD Curncy</v>
      </c>
      <c r="L829">
        <f>IF(D829 = D903,1,_xll.BDP(K829,$L$12))</f>
        <v>1</v>
      </c>
      <c r="M829" s="247">
        <f>IF(D829 = D903,1,_xll.BDP(K829,$M$12)*L829)</f>
        <v>1.0417000000000001</v>
      </c>
      <c r="N829" s="104">
        <f t="shared" si="360"/>
        <v>0</v>
      </c>
      <c r="O829" s="253">
        <f>N829 / Y903</f>
        <v>0</v>
      </c>
      <c r="P829" s="140">
        <f t="shared" si="361"/>
        <v>0</v>
      </c>
      <c r="Q829" s="255">
        <f>P829 / Y903*100</f>
        <v>0</v>
      </c>
      <c r="R829" s="106">
        <f t="shared" si="362"/>
        <v>0</v>
      </c>
      <c r="S829" s="255">
        <f t="shared" si="363"/>
        <v>0</v>
      </c>
      <c r="T829">
        <f t="shared" si="364"/>
        <v>1</v>
      </c>
      <c r="U829">
        <v>0</v>
      </c>
      <c r="V829">
        <v>1</v>
      </c>
      <c r="W829" s="105">
        <f t="shared" si="365"/>
        <v>0</v>
      </c>
      <c r="X829" s="105">
        <f t="shared" si="366"/>
        <v>0</v>
      </c>
      <c r="Y829" s="141"/>
      <c r="Z829" s="107">
        <f>_xll.BDH(C829,$Z$12,$D$1,$D$1)</f>
        <v>37.6</v>
      </c>
      <c r="AA829" s="107">
        <f t="shared" si="367"/>
        <v>4.9999999999997158E-2</v>
      </c>
      <c r="AB829" s="117">
        <f t="shared" si="368"/>
        <v>0.13297872340424774</v>
      </c>
      <c r="AC829" s="109">
        <v>0</v>
      </c>
      <c r="AD829" s="110">
        <f>IF(D829 = D903,1,_xll.BDP(K829,$AD$12)*L829)</f>
        <v>1.0395000000000001</v>
      </c>
      <c r="AE829" s="259">
        <f>AA829*AC829*T829/AD829 / AF903</f>
        <v>0</v>
      </c>
      <c r="AF829" s="142"/>
      <c r="AG829" s="64"/>
      <c r="AH829" s="56"/>
    </row>
    <row r="830" spans="1:34" x14ac:dyDescent="0.2">
      <c r="B830">
        <v>30018</v>
      </c>
      <c r="C830" t="s">
        <v>1425</v>
      </c>
      <c r="D830" t="str">
        <f>_xll.BDP(C830,$D$12)</f>
        <v>USD</v>
      </c>
      <c r="E830" t="s">
        <v>1426</v>
      </c>
      <c r="F830" s="99">
        <f>_xll.BDP(C830,$F$12)</f>
        <v>75.400000000000006</v>
      </c>
      <c r="G830" s="99">
        <f>_xll.BDP(C830,$G$12)</f>
        <v>73.56</v>
      </c>
      <c r="H830" s="100">
        <f t="shared" si="358"/>
        <v>-1.8400000000000034</v>
      </c>
      <c r="I830" s="101">
        <f t="shared" si="359"/>
        <v>-2.4403183023872721</v>
      </c>
      <c r="J830" s="102">
        <v>0</v>
      </c>
      <c r="K830" t="str">
        <f>CONCATENATE(D903,D830, " Curncy")</f>
        <v>EURUSD Curncy</v>
      </c>
      <c r="L830">
        <f>IF(D830 = D903,1,_xll.BDP(K830,$L$12))</f>
        <v>1</v>
      </c>
      <c r="M830" s="247">
        <f>IF(D830 = D903,1,_xll.BDP(K830,$M$12)*L830)</f>
        <v>1.0417000000000001</v>
      </c>
      <c r="N830" s="104">
        <f t="shared" si="360"/>
        <v>0</v>
      </c>
      <c r="O830" s="253">
        <f>N830 / Y903</f>
        <v>0</v>
      </c>
      <c r="P830" s="140">
        <f t="shared" si="361"/>
        <v>0</v>
      </c>
      <c r="Q830" s="255">
        <f>P830 / Y903*100</f>
        <v>0</v>
      </c>
      <c r="R830" s="106">
        <f t="shared" si="362"/>
        <v>0</v>
      </c>
      <c r="S830" s="255">
        <f t="shared" si="363"/>
        <v>0</v>
      </c>
      <c r="T830">
        <f t="shared" si="364"/>
        <v>1</v>
      </c>
      <c r="U830">
        <v>0</v>
      </c>
      <c r="V830">
        <v>1</v>
      </c>
      <c r="W830" s="105">
        <f t="shared" si="365"/>
        <v>0</v>
      </c>
      <c r="X830" s="105">
        <f t="shared" si="366"/>
        <v>0</v>
      </c>
      <c r="Y830" s="141"/>
      <c r="Z830" s="107">
        <f>_xll.BDH(C830,$Z$12,$D$1,$D$1)</f>
        <v>76.14</v>
      </c>
      <c r="AA830" s="107">
        <f t="shared" si="367"/>
        <v>-0.73999999999999488</v>
      </c>
      <c r="AB830" s="117">
        <f t="shared" si="368"/>
        <v>-0.97189387969529129</v>
      </c>
      <c r="AC830" s="109">
        <v>0</v>
      </c>
      <c r="AD830" s="110">
        <f>IF(D830 = D903,1,_xll.BDP(K830,$AD$12)*L830)</f>
        <v>1.0395000000000001</v>
      </c>
      <c r="AE830" s="259">
        <f>AA830*AC830*T830/AD830 / AF903</f>
        <v>0</v>
      </c>
      <c r="AF830" s="142"/>
      <c r="AG830" s="64"/>
      <c r="AH830" s="56"/>
    </row>
    <row r="831" spans="1:34" x14ac:dyDescent="0.2">
      <c r="A831" s="158" t="s">
        <v>1481</v>
      </c>
      <c r="B831" s="158"/>
      <c r="C831" s="158"/>
      <c r="D831" s="158"/>
      <c r="E831" s="158" t="s">
        <v>26</v>
      </c>
      <c r="F831" s="159"/>
      <c r="G831" s="159"/>
      <c r="H831" s="160"/>
      <c r="I831" s="161"/>
      <c r="J831" s="162"/>
      <c r="K831" s="158"/>
      <c r="L831" s="158"/>
      <c r="M831" s="249"/>
      <c r="N831" s="163">
        <f t="shared" ref="N831:S831" si="369" xml:space="preserve"> SUM(N639:N830)</f>
        <v>-76269.106364593725</v>
      </c>
      <c r="O831" s="266">
        <f t="shared" si="369"/>
        <v>-2.347855451789018E-4</v>
      </c>
      <c r="P831" s="164">
        <f t="shared" si="369"/>
        <v>-43162732.6719689</v>
      </c>
      <c r="Q831" s="256">
        <f t="shared" si="369"/>
        <v>-13.287143648117919</v>
      </c>
      <c r="R831" s="244">
        <f t="shared" si="369"/>
        <v>-20.625448997934178</v>
      </c>
      <c r="S831" s="256">
        <f t="shared" si="369"/>
        <v>7.3383053498162605</v>
      </c>
      <c r="T831" s="158"/>
      <c r="U831" s="158"/>
      <c r="V831" s="158"/>
      <c r="W831" s="245">
        <f xml:space="preserve"> SUM(W639:W830)</f>
        <v>1.1806035194372485E-3</v>
      </c>
      <c r="X831" s="245">
        <f xml:space="preserve"> SUM(X639:X830)</f>
        <v>1.0962649921075251E-4</v>
      </c>
      <c r="Y831" s="158"/>
      <c r="Z831" s="165"/>
      <c r="AA831" s="165"/>
      <c r="AB831" s="166"/>
      <c r="AC831" s="167"/>
      <c r="AD831" s="168"/>
      <c r="AE831" s="268">
        <f xml:space="preserve"> SUM(AE639:AE830)</f>
        <v>-9.7476027477468843E-4</v>
      </c>
      <c r="AF831" s="263"/>
      <c r="AG831" s="64"/>
      <c r="AH831" s="56"/>
    </row>
    <row r="832" spans="1:34" x14ac:dyDescent="0.2">
      <c r="B832" s="27"/>
      <c r="C832" s="42"/>
      <c r="E832" s="1"/>
      <c r="F832" s="11"/>
      <c r="G832" s="11"/>
      <c r="H832" s="22"/>
      <c r="I832" s="15"/>
      <c r="J832" s="19"/>
      <c r="K832" s="27"/>
      <c r="L832" s="1"/>
      <c r="M832" s="270"/>
      <c r="N832" s="88"/>
      <c r="O832" s="275"/>
      <c r="P832" s="7"/>
      <c r="Q832" s="280"/>
      <c r="R832" s="30"/>
      <c r="S832" s="280"/>
      <c r="T832" s="22"/>
      <c r="W832" s="44"/>
      <c r="X832" s="44"/>
      <c r="Y832" s="65"/>
      <c r="Z832" s="62"/>
      <c r="AA832" s="58"/>
      <c r="AB832" s="55"/>
      <c r="AC832" s="50"/>
      <c r="AD832" s="52"/>
      <c r="AE832" s="288"/>
      <c r="AF832" s="66"/>
      <c r="AG832" s="64"/>
      <c r="AH832" s="56"/>
    </row>
    <row r="833" spans="1:34" x14ac:dyDescent="0.2">
      <c r="A833" s="195" t="s">
        <v>1482</v>
      </c>
      <c r="B833" s="195"/>
      <c r="C833" s="195"/>
      <c r="D833" s="195"/>
      <c r="E833" s="195" t="s">
        <v>205</v>
      </c>
      <c r="F833" s="196"/>
      <c r="G833" s="196"/>
      <c r="H833" s="197"/>
      <c r="I833" s="198"/>
      <c r="J833" s="199"/>
      <c r="K833" s="195"/>
      <c r="L833" s="195"/>
      <c r="M833" s="261"/>
      <c r="N833" s="201">
        <f t="shared" ref="N833:S833" si="370">N638+N831+N350+N413+N373+N391+N143+N441+N193+N50+N199+N74+N30+N251+N230+N311+N358+N63+N367+N316+N333+N34+N46+N84+N196+N218+N222+N362+N444</f>
        <v>-554909.01537926856</v>
      </c>
      <c r="O833" s="269">
        <f t="shared" si="370"/>
        <v>-1.7082226593517673E-3</v>
      </c>
      <c r="P833" s="202">
        <f t="shared" si="370"/>
        <v>89210081.163870871</v>
      </c>
      <c r="Q833" s="262">
        <f t="shared" si="370"/>
        <v>27.462282619895593</v>
      </c>
      <c r="R833" s="203">
        <f t="shared" si="370"/>
        <v>-47.069952330589011</v>
      </c>
      <c r="S833" s="262">
        <f t="shared" si="370"/>
        <v>74.532234950484593</v>
      </c>
      <c r="T833" s="195"/>
      <c r="U833" s="195"/>
      <c r="V833" s="195"/>
      <c r="W833" s="204">
        <f>W638+W831+W350+W413+W373+W391+W143+W441+W193+W50+W199+W74+W30+W251+W230+W311+W358+W63+W367+W316+W333+W34+W46+W84+W196+W218+W222+W362+W444</f>
        <v>2.8885631956993337E-3</v>
      </c>
      <c r="X833" s="204">
        <f>X638+X831+X350+X413+X373+X391+X143+X441+X193+X50+X199+X74+X30+X251+X230+X311+X358+X63+X367+X316+X333+X34+X46+X84+X196+X218+X222+X362+X444</f>
        <v>3.8105902491560673E-3</v>
      </c>
      <c r="Y833" s="195"/>
      <c r="Z833" s="196"/>
      <c r="AA833" s="196"/>
      <c r="AB833" s="198"/>
      <c r="AC833" s="199"/>
      <c r="AD833" s="200"/>
      <c r="AE833" s="269">
        <f>AE638+AE831+AE350+AE413+AE373+AE391+AE143+AE441+AE193+AE50+AE199+AE74+AE30+AE251+AE230+AE311+AE358+AE63+AE367+AE316+AE333+AE34+AE46+AE84+AE196+AE218+AE222+AE362+AE444</f>
        <v>-1.7185731091607385E-3</v>
      </c>
      <c r="AF833" s="264"/>
      <c r="AG833" s="64"/>
      <c r="AH833" s="56"/>
    </row>
    <row r="834" spans="1:34" x14ac:dyDescent="0.2">
      <c r="D834" s="1"/>
      <c r="M834" s="270"/>
      <c r="N834" s="88"/>
      <c r="O834" s="275"/>
      <c r="Q834" s="280"/>
      <c r="R834" s="30"/>
      <c r="S834" s="280"/>
      <c r="T834" s="22"/>
      <c r="U834" s="1"/>
      <c r="V834" s="1"/>
      <c r="W834" s="44"/>
      <c r="X834" s="44"/>
      <c r="Y834" s="65"/>
      <c r="Z834" s="62"/>
      <c r="AA834" s="58"/>
      <c r="AB834" s="55"/>
      <c r="AE834" s="288"/>
      <c r="AG834" s="64"/>
      <c r="AH834" s="56"/>
    </row>
    <row r="835" spans="1:34" x14ac:dyDescent="0.2">
      <c r="A835" s="1"/>
      <c r="C835" t="s">
        <v>1114</v>
      </c>
      <c r="D835" t="str">
        <f>_xll.BDP(C835,$D$12)</f>
        <v>GBP</v>
      </c>
      <c r="E835" t="str">
        <f>_xll.BDP(C835,$E$12)</f>
        <v>LONG GILT FUTURE  Mar23</v>
      </c>
      <c r="F835" s="99">
        <f>_xll.BDP(C835,$F$12)</f>
        <v>105.36</v>
      </c>
      <c r="G835" s="99">
        <f>_xll.BDP(C835,$G$12)</f>
        <v>105.65</v>
      </c>
      <c r="H835" s="100">
        <f t="shared" ref="H835:H875" si="371">IF(OR(OR(G835="#N/A N/A",G835="#N/A Real Time"),OR(F835="#N/A N/A",F835="#N/A Real Time")),0,  G835 - F835)</f>
        <v>0.29000000000000625</v>
      </c>
      <c r="I835" s="101">
        <f t="shared" ref="I835:I875" si="372">IF(OR(F835=0,F835="#N/A N/A"),0,H835 / F835*100)</f>
        <v>0.27524677296887456</v>
      </c>
      <c r="J835" s="102">
        <v>0</v>
      </c>
      <c r="K835" t="str">
        <f>CONCATENATE(D903,D835, " Curncy")</f>
        <v>EURGBP Curncy</v>
      </c>
      <c r="L835">
        <f>IF(D835 = D903,1,_xll.BDP(K835,$L$12))</f>
        <v>1</v>
      </c>
      <c r="M835" s="247">
        <f>IF(D835 = D903,1,_xll.BDP(K835,$M$12)*L835)</f>
        <v>0.86451999999999996</v>
      </c>
      <c r="N835" s="104">
        <f t="shared" ref="N835:N875" si="373">H835*J835*T835/M835</f>
        <v>0</v>
      </c>
      <c r="O835" s="253">
        <f>N835 / Y903</f>
        <v>0</v>
      </c>
      <c r="P835" s="140">
        <f t="shared" ref="P835:P875" si="374">IF(OR(OR(J835=0,G835 = "#N/A N/A"),G835="#N/A Real Time"),0,G835*J835*T835/M835)</f>
        <v>0</v>
      </c>
      <c r="Q835" s="255">
        <f>P835 / Y903*100</f>
        <v>0</v>
      </c>
      <c r="R835" s="106">
        <f t="shared" ref="R835:R875" si="375">IF(Q835&lt;0,Q835,0)</f>
        <v>0</v>
      </c>
      <c r="S835" s="255">
        <f t="shared" ref="S835:S875" si="376">IF(Q835&gt;0,Q835,0)</f>
        <v>0</v>
      </c>
      <c r="T835">
        <f t="shared" ref="T835:T875" si="377">IF(EXACT(D835,UPPER(D835)),1,0.01)/V835</f>
        <v>1</v>
      </c>
      <c r="U835">
        <v>3</v>
      </c>
      <c r="V835">
        <v>1</v>
      </c>
      <c r="W835" s="105">
        <f t="shared" ref="W835:W875" si="378">IF(AND(Q835&lt;0,O835&gt;0),O835,0)</f>
        <v>0</v>
      </c>
      <c r="X835" s="105">
        <f t="shared" ref="X835:X875" si="379">IF(AND(Q835&gt;0,O835&gt;0),O835,0)</f>
        <v>0</v>
      </c>
      <c r="Y835" s="65"/>
      <c r="Z835" s="107">
        <f>_xll.BDH(C835,$Z$12,$D$1,$D$1)</f>
        <v>106.08</v>
      </c>
      <c r="AA835" s="107">
        <f t="shared" ref="AA835:AA875" si="380">IF(OR(OR(F835="#N/A N/A",F835="#N/A Real Time"),OR(Z835="#N/A N/A",Z835="#N/A Real Time")),0,  F835 - Z835)</f>
        <v>-0.71999999999999886</v>
      </c>
      <c r="AB835" s="117">
        <f t="shared" ref="AB835:AB875" si="381">IF(OR(Z835=0,Z835="#N/A N/A"),0,AA835 / Z835*100)</f>
        <v>-0.67873303167420707</v>
      </c>
      <c r="AC835" s="109">
        <v>0</v>
      </c>
      <c r="AD835" s="110">
        <f>IF(D835 = D903,1,_xll.BDP(K835,$AD$12)*L835)</f>
        <v>0.85989000000000004</v>
      </c>
      <c r="AE835" s="259">
        <f>AA835*AC835*T835/AD835 / AF903</f>
        <v>0</v>
      </c>
      <c r="AG835" s="64"/>
      <c r="AH835" s="56"/>
    </row>
    <row r="836" spans="1:34" x14ac:dyDescent="0.2">
      <c r="C836" t="s">
        <v>1115</v>
      </c>
      <c r="D836" t="str">
        <f>_xll.BDP(C836,$D$12)</f>
        <v>JPY</v>
      </c>
      <c r="E836" t="str">
        <f>_xll.BDP(C836,$E$12)</f>
        <v>JPN 10Y BOND(OSE) Dec22</v>
      </c>
      <c r="F836" s="99">
        <f>_xll.BDP(C836,$F$12)</f>
        <v>149.02000000000001</v>
      </c>
      <c r="G836" s="99">
        <f>_xll.BDP(C836,$G$12)</f>
        <v>148.87</v>
      </c>
      <c r="H836" s="100">
        <f t="shared" si="371"/>
        <v>-0.15000000000000568</v>
      </c>
      <c r="I836" s="101">
        <f t="shared" si="372"/>
        <v>-0.10065762984834631</v>
      </c>
      <c r="J836" s="102">
        <v>0</v>
      </c>
      <c r="K836" t="str">
        <f>CONCATENATE(D903,D836, " Curncy")</f>
        <v>EURJPY Curncy</v>
      </c>
      <c r="L836">
        <f>IF(D836 = D903,1,_xll.BDP(K836,$L$12))</f>
        <v>1</v>
      </c>
      <c r="M836" s="247">
        <f>IF(D836 = D903,1,_xll.BDP(K836,$M$12)*L836)</f>
        <v>144.47</v>
      </c>
      <c r="N836" s="104">
        <f t="shared" si="373"/>
        <v>0</v>
      </c>
      <c r="O836" s="253">
        <f>N836 / Y903</f>
        <v>0</v>
      </c>
      <c r="P836" s="140">
        <f t="shared" si="374"/>
        <v>0</v>
      </c>
      <c r="Q836" s="255">
        <f>P836 / Y903*100</f>
        <v>0</v>
      </c>
      <c r="R836" s="106">
        <f t="shared" si="375"/>
        <v>0</v>
      </c>
      <c r="S836" s="255">
        <f t="shared" si="376"/>
        <v>0</v>
      </c>
      <c r="T836">
        <f t="shared" si="377"/>
        <v>1</v>
      </c>
      <c r="U836">
        <v>3</v>
      </c>
      <c r="V836">
        <v>1</v>
      </c>
      <c r="W836" s="105">
        <f t="shared" si="378"/>
        <v>0</v>
      </c>
      <c r="X836" s="105">
        <f t="shared" si="379"/>
        <v>0</v>
      </c>
      <c r="Y836" s="65"/>
      <c r="Z836" s="107">
        <f>_xll.BDH(C836,$Z$12,$D$1,$D$1)</f>
        <v>149.38</v>
      </c>
      <c r="AA836" s="107">
        <f t="shared" si="380"/>
        <v>-0.35999999999998522</v>
      </c>
      <c r="AB836" s="117">
        <f t="shared" si="381"/>
        <v>-0.24099611728476719</v>
      </c>
      <c r="AC836" s="109">
        <v>0</v>
      </c>
      <c r="AD836" s="110">
        <f>IF(D836 = D903,1,_xll.BDP(K836,$AD$12)*L836)</f>
        <v>144.58000000000001</v>
      </c>
      <c r="AE836" s="259">
        <f>AA836*AC836*T836/AD836 / AF903</f>
        <v>0</v>
      </c>
      <c r="AF836" s="66"/>
      <c r="AG836" s="64"/>
      <c r="AH836" s="56"/>
    </row>
    <row r="837" spans="1:34" x14ac:dyDescent="0.2">
      <c r="C837" t="s">
        <v>1116</v>
      </c>
      <c r="D837" t="str">
        <f>_xll.BDP(C837,$D$12)</f>
        <v>EUR</v>
      </c>
      <c r="E837" t="str">
        <f>_xll.BDP(C837,$E$12)</f>
        <v>EURO-BUND FUTURE  Dec22</v>
      </c>
      <c r="F837" s="99">
        <f>_xll.BDP(C837,$F$12)</f>
        <v>140.49</v>
      </c>
      <c r="G837" s="99">
        <f>_xll.BDP(C837,$G$12)</f>
        <v>140.21</v>
      </c>
      <c r="H837" s="100">
        <f t="shared" si="371"/>
        <v>-0.28000000000000114</v>
      </c>
      <c r="I837" s="101">
        <f t="shared" si="372"/>
        <v>-0.19930244145490864</v>
      </c>
      <c r="J837" s="102">
        <v>0</v>
      </c>
      <c r="K837" t="str">
        <f>CONCATENATE(D903,D837, " Curncy")</f>
        <v>EUREUR Curncy</v>
      </c>
      <c r="L837">
        <f>IF(D837 = D903,1,_xll.BDP(K837,$L$12))</f>
        <v>1</v>
      </c>
      <c r="M837" s="247">
        <f>IF(D837 = D903,1,_xll.BDP(K837,$M$12)*L837)</f>
        <v>1</v>
      </c>
      <c r="N837" s="104">
        <f t="shared" si="373"/>
        <v>0</v>
      </c>
      <c r="O837" s="253">
        <f>N837 / Y903</f>
        <v>0</v>
      </c>
      <c r="P837" s="140">
        <f t="shared" si="374"/>
        <v>0</v>
      </c>
      <c r="Q837" s="255">
        <f>P837 / Y903*100</f>
        <v>0</v>
      </c>
      <c r="R837" s="106">
        <f t="shared" si="375"/>
        <v>0</v>
      </c>
      <c r="S837" s="255">
        <f t="shared" si="376"/>
        <v>0</v>
      </c>
      <c r="T837">
        <f t="shared" si="377"/>
        <v>1</v>
      </c>
      <c r="U837">
        <v>3</v>
      </c>
      <c r="V837">
        <v>1</v>
      </c>
      <c r="W837" s="105">
        <f t="shared" si="378"/>
        <v>0</v>
      </c>
      <c r="X837" s="105">
        <f t="shared" si="379"/>
        <v>0</v>
      </c>
      <c r="Y837" s="65"/>
      <c r="Z837" s="107">
        <f>_xll.BDH(C837,$Z$12,$D$1,$D$1)</f>
        <v>142.13999999999999</v>
      </c>
      <c r="AA837" s="107">
        <f t="shared" si="380"/>
        <v>-1.6499999999999773</v>
      </c>
      <c r="AB837" s="117">
        <f t="shared" si="381"/>
        <v>-1.1608273533136184</v>
      </c>
      <c r="AC837" s="109">
        <v>0</v>
      </c>
      <c r="AD837" s="110">
        <f>IF(D837 = D903,1,_xll.BDP(K837,$AD$12)*L837)</f>
        <v>1</v>
      </c>
      <c r="AE837" s="259">
        <f>AA837*AC837*T837/AD837 / AF903</f>
        <v>0</v>
      </c>
      <c r="AF837" s="66"/>
      <c r="AG837" s="64"/>
      <c r="AH837" s="56"/>
    </row>
    <row r="838" spans="1:34" x14ac:dyDescent="0.2">
      <c r="C838" t="s">
        <v>1117</v>
      </c>
      <c r="D838" t="str">
        <f>_xll.BDP(C838,$D$12)</f>
        <v>EUR</v>
      </c>
      <c r="E838" t="str">
        <f>_xll.BDP(C838,$E$12)</f>
        <v>Euro-BTP Future   Dec22</v>
      </c>
      <c r="F838" s="99">
        <f>_xll.BDP(C838,$F$12)</f>
        <v>119.44</v>
      </c>
      <c r="G838" s="99">
        <f>_xll.BDP(C838,$G$12)</f>
        <v>118.68</v>
      </c>
      <c r="H838" s="100">
        <f t="shared" si="371"/>
        <v>-0.75999999999999091</v>
      </c>
      <c r="I838" s="101">
        <f t="shared" si="372"/>
        <v>-0.63630274614868632</v>
      </c>
      <c r="J838" s="102">
        <v>0</v>
      </c>
      <c r="K838" t="str">
        <f>CONCATENATE(D903,D838, " Curncy")</f>
        <v>EUREUR Curncy</v>
      </c>
      <c r="L838">
        <f>IF(D838 = D903,1,_xll.BDP(K838,$L$12))</f>
        <v>1</v>
      </c>
      <c r="M838" s="247">
        <f>IF(D838 = D903,1,_xll.BDP(K838,$M$12)*L838)</f>
        <v>1</v>
      </c>
      <c r="N838" s="104">
        <f t="shared" si="373"/>
        <v>0</v>
      </c>
      <c r="O838" s="253">
        <f>N838 / Y903</f>
        <v>0</v>
      </c>
      <c r="P838" s="140">
        <f t="shared" si="374"/>
        <v>0</v>
      </c>
      <c r="Q838" s="255">
        <f>P838 / Y903*100</f>
        <v>0</v>
      </c>
      <c r="R838" s="106">
        <f t="shared" si="375"/>
        <v>0</v>
      </c>
      <c r="S838" s="255">
        <f t="shared" si="376"/>
        <v>0</v>
      </c>
      <c r="T838">
        <f t="shared" si="377"/>
        <v>1</v>
      </c>
      <c r="U838">
        <v>3</v>
      </c>
      <c r="V838">
        <v>1</v>
      </c>
      <c r="W838" s="105">
        <f t="shared" si="378"/>
        <v>0</v>
      </c>
      <c r="X838" s="105">
        <f t="shared" si="379"/>
        <v>0</v>
      </c>
      <c r="Y838" s="65"/>
      <c r="Z838" s="107">
        <f>_xll.BDH(C838,$Z$12,$D$1,$D$1)</f>
        <v>121.38</v>
      </c>
      <c r="AA838" s="107">
        <f t="shared" si="380"/>
        <v>-1.9399999999999977</v>
      </c>
      <c r="AB838" s="117">
        <f t="shared" si="381"/>
        <v>-1.5982863733728769</v>
      </c>
      <c r="AC838" s="109">
        <v>0</v>
      </c>
      <c r="AD838" s="110">
        <f>IF(D838 = D903,1,_xll.BDP(K838,$AD$12)*L838)</f>
        <v>1</v>
      </c>
      <c r="AE838" s="259">
        <f>AA838*AC838*T838/AD838 / AF903</f>
        <v>0</v>
      </c>
      <c r="AF838" s="66"/>
      <c r="AG838" s="64"/>
      <c r="AH838" s="56"/>
    </row>
    <row r="839" spans="1:34" x14ac:dyDescent="0.2">
      <c r="C839" t="s">
        <v>1118</v>
      </c>
      <c r="D839" t="str">
        <f>_xll.BDP(C839,$D$12)</f>
        <v>USD</v>
      </c>
      <c r="E839" t="str">
        <f>_xll.BDP(C839,$E$12)</f>
        <v>US 10YR NOTE (CBT)Dec22</v>
      </c>
      <c r="F839" s="99">
        <f>_xll.BDP(C839,$F$12)</f>
        <v>113.03125</v>
      </c>
      <c r="G839" s="99">
        <f>_xll.BDP(C839,$G$12)</f>
        <v>113.1875</v>
      </c>
      <c r="H839" s="100">
        <f t="shared" si="371"/>
        <v>0.15625</v>
      </c>
      <c r="I839" s="101">
        <f t="shared" si="372"/>
        <v>0.13823610727121927</v>
      </c>
      <c r="J839" s="102">
        <v>0</v>
      </c>
      <c r="K839" t="str">
        <f>CONCATENATE(D903,D839, " Curncy")</f>
        <v>EURUSD Curncy</v>
      </c>
      <c r="L839">
        <f>IF(D839 = D903,1,_xll.BDP(K839,$L$12))</f>
        <v>1</v>
      </c>
      <c r="M839" s="247">
        <f>IF(D839 = D903,1,_xll.BDP(K839,$M$12)*L839)</f>
        <v>1.0417000000000001</v>
      </c>
      <c r="N839" s="104">
        <f t="shared" si="373"/>
        <v>0</v>
      </c>
      <c r="O839" s="253">
        <f>N839 / Y903</f>
        <v>0</v>
      </c>
      <c r="P839" s="140">
        <f t="shared" si="374"/>
        <v>0</v>
      </c>
      <c r="Q839" s="255">
        <f>P839 / Y903*100</f>
        <v>0</v>
      </c>
      <c r="R839" s="106">
        <f t="shared" si="375"/>
        <v>0</v>
      </c>
      <c r="S839" s="255">
        <f t="shared" si="376"/>
        <v>0</v>
      </c>
      <c r="T839">
        <f t="shared" si="377"/>
        <v>1</v>
      </c>
      <c r="U839">
        <v>3</v>
      </c>
      <c r="V839">
        <v>1</v>
      </c>
      <c r="W839" s="105">
        <f t="shared" si="378"/>
        <v>0</v>
      </c>
      <c r="X839" s="105">
        <f t="shared" si="379"/>
        <v>0</v>
      </c>
      <c r="Y839" s="65"/>
      <c r="Z839" s="107">
        <f>_xll.BDH(C839,$Z$12,$D$1,$D$1)</f>
        <v>112.953125</v>
      </c>
      <c r="AA839" s="107">
        <f t="shared" si="380"/>
        <v>7.8125E-2</v>
      </c>
      <c r="AB839" s="117">
        <f t="shared" si="381"/>
        <v>6.9165859731636456E-2</v>
      </c>
      <c r="AC839" s="109">
        <v>0</v>
      </c>
      <c r="AD839" s="110">
        <f>IF(D839 = D903,1,_xll.BDP(K839,$AD$12)*L839)</f>
        <v>1.0395000000000001</v>
      </c>
      <c r="AE839" s="259">
        <f>AA839*AC839*T839/AD839 / AF903</f>
        <v>0</v>
      </c>
      <c r="AF839" s="66"/>
      <c r="AG839" s="64"/>
      <c r="AH839" s="56"/>
    </row>
    <row r="840" spans="1:34" x14ac:dyDescent="0.2">
      <c r="C840" t="s">
        <v>1119</v>
      </c>
      <c r="D840" t="str">
        <f>_xll.BDP(C840,$D$12)</f>
        <v>EUR</v>
      </c>
      <c r="E840" t="str">
        <f>_xll.BDP(C840,$E$12)</f>
        <v>Short Euro-BTP Fu Dec22</v>
      </c>
      <c r="F840" s="99">
        <f>_xll.BDP(C840,$F$12)</f>
        <v>106.85000000000001</v>
      </c>
      <c r="G840" s="99">
        <f>_xll.BDP(C840,$G$12)</f>
        <v>106.69</v>
      </c>
      <c r="H840" s="100">
        <f t="shared" si="371"/>
        <v>-0.1600000000000108</v>
      </c>
      <c r="I840" s="101">
        <f t="shared" si="372"/>
        <v>-0.14974262985494693</v>
      </c>
      <c r="J840" s="102">
        <v>0</v>
      </c>
      <c r="K840" t="str">
        <f>CONCATENATE(D903,D840, " Curncy")</f>
        <v>EUREUR Curncy</v>
      </c>
      <c r="L840">
        <f>IF(D840 = D903,1,_xll.BDP(K840,$L$12))</f>
        <v>1</v>
      </c>
      <c r="M840" s="247">
        <f>IF(D840 = D903,1,_xll.BDP(K840,$M$12)*L840)</f>
        <v>1</v>
      </c>
      <c r="N840" s="104">
        <f t="shared" si="373"/>
        <v>0</v>
      </c>
      <c r="O840" s="253">
        <f>N840 / Y903</f>
        <v>0</v>
      </c>
      <c r="P840" s="140">
        <f t="shared" si="374"/>
        <v>0</v>
      </c>
      <c r="Q840" s="255">
        <f>P840 / Y903*100</f>
        <v>0</v>
      </c>
      <c r="R840" s="106">
        <f t="shared" si="375"/>
        <v>0</v>
      </c>
      <c r="S840" s="255">
        <f t="shared" si="376"/>
        <v>0</v>
      </c>
      <c r="T840">
        <f t="shared" si="377"/>
        <v>1</v>
      </c>
      <c r="U840">
        <v>3</v>
      </c>
      <c r="V840">
        <v>1</v>
      </c>
      <c r="W840" s="105">
        <f t="shared" si="378"/>
        <v>0</v>
      </c>
      <c r="X840" s="105">
        <f t="shared" si="379"/>
        <v>0</v>
      </c>
      <c r="Y840" s="65"/>
      <c r="Z840" s="107">
        <f>_xll.BDH(C840,$Z$12,$D$1,$D$1)</f>
        <v>107.01</v>
      </c>
      <c r="AA840" s="107">
        <f t="shared" si="380"/>
        <v>-0.15999999999999659</v>
      </c>
      <c r="AB840" s="117">
        <f t="shared" si="381"/>
        <v>-0.14951873656667283</v>
      </c>
      <c r="AC840" s="109">
        <v>0</v>
      </c>
      <c r="AD840" s="110">
        <f>IF(D840 = D903,1,_xll.BDP(K840,$AD$12)*L840)</f>
        <v>1</v>
      </c>
      <c r="AE840" s="259">
        <f>AA840*AC840*T840/AD840 / AF903</f>
        <v>0</v>
      </c>
      <c r="AF840" s="66"/>
      <c r="AG840" s="64"/>
      <c r="AH840" s="56"/>
    </row>
    <row r="841" spans="1:34" x14ac:dyDescent="0.2">
      <c r="C841" t="s">
        <v>1120</v>
      </c>
      <c r="D841" t="str">
        <f>_xll.BDP(C841,$D$12)</f>
        <v>USD</v>
      </c>
      <c r="E841" t="str">
        <f>_xll.BDP(C841,$E$12)</f>
        <v>US LONG BOND(CBT) Dec22</v>
      </c>
      <c r="F841" s="99">
        <f>_xll.BDP(C841,$F$12)</f>
        <v>127.59375</v>
      </c>
      <c r="G841" s="99">
        <f>_xll.BDP(C841,$G$12)</f>
        <v>128.0625</v>
      </c>
      <c r="H841" s="100">
        <f t="shared" si="371"/>
        <v>0.46875</v>
      </c>
      <c r="I841" s="101">
        <f t="shared" si="372"/>
        <v>0.36737692872887584</v>
      </c>
      <c r="J841" s="102">
        <v>0</v>
      </c>
      <c r="K841" t="str">
        <f>CONCATENATE(D903,D841, " Curncy")</f>
        <v>EURUSD Curncy</v>
      </c>
      <c r="L841">
        <f>IF(D841 = D903,1,_xll.BDP(K841,$L$12))</f>
        <v>1</v>
      </c>
      <c r="M841" s="247">
        <f>IF(D841 = D903,1,_xll.BDP(K841,$M$12)*L841)</f>
        <v>1.0417000000000001</v>
      </c>
      <c r="N841" s="104">
        <f t="shared" si="373"/>
        <v>0</v>
      </c>
      <c r="O841" s="253">
        <f>N841 / Y903</f>
        <v>0</v>
      </c>
      <c r="P841" s="140">
        <f t="shared" si="374"/>
        <v>0</v>
      </c>
      <c r="Q841" s="255">
        <f>P841 / Y903*100</f>
        <v>0</v>
      </c>
      <c r="R841" s="106">
        <f t="shared" si="375"/>
        <v>0</v>
      </c>
      <c r="S841" s="255">
        <f t="shared" si="376"/>
        <v>0</v>
      </c>
      <c r="T841">
        <f t="shared" si="377"/>
        <v>1</v>
      </c>
      <c r="U841">
        <v>3</v>
      </c>
      <c r="V841">
        <v>1</v>
      </c>
      <c r="W841" s="105">
        <f t="shared" si="378"/>
        <v>0</v>
      </c>
      <c r="X841" s="105">
        <f t="shared" si="379"/>
        <v>0</v>
      </c>
      <c r="Y841" s="65"/>
      <c r="Z841" s="107">
        <f>_xll.BDH(C841,$Z$12,$D$1,$D$1)</f>
        <v>127.625</v>
      </c>
      <c r="AA841" s="107">
        <f t="shared" si="380"/>
        <v>-3.125E-2</v>
      </c>
      <c r="AB841" s="117">
        <f t="shared" si="381"/>
        <v>-2.4485798237022526E-2</v>
      </c>
      <c r="AC841" s="109">
        <v>0</v>
      </c>
      <c r="AD841" s="110">
        <f>IF(D841 = D903,1,_xll.BDP(K841,$AD$12)*L841)</f>
        <v>1.0395000000000001</v>
      </c>
      <c r="AE841" s="259">
        <f>AA841*AC841*T841/AD841 / AF903</f>
        <v>0</v>
      </c>
      <c r="AF841" s="66"/>
      <c r="AG841" s="64"/>
      <c r="AH841" s="56"/>
    </row>
    <row r="842" spans="1:34" x14ac:dyDescent="0.2">
      <c r="C842" t="s">
        <v>1121</v>
      </c>
      <c r="D842" t="str">
        <f>_xll.BDP(C842,$D$12)</f>
        <v>USD</v>
      </c>
      <c r="E842" t="str">
        <f>_xll.BDP(C842,$E$12)</f>
        <v>GOLD 100 OZ FUTR  Feb23</v>
      </c>
      <c r="F842" s="99">
        <f>_xll.BDP(C842,$F$12)</f>
        <v>1768.8000000000002</v>
      </c>
      <c r="G842" s="99">
        <f>_xll.BDP(C842,$G$12)</f>
        <v>1763.5</v>
      </c>
      <c r="H842" s="100">
        <f t="shared" si="371"/>
        <v>-5.3000000000001819</v>
      </c>
      <c r="I842" s="101">
        <f t="shared" si="372"/>
        <v>-0.29963817277251137</v>
      </c>
      <c r="J842" s="102">
        <v>0</v>
      </c>
      <c r="K842" t="str">
        <f>CONCATENATE(D903,D842, " Curncy")</f>
        <v>EURUSD Curncy</v>
      </c>
      <c r="L842">
        <f>IF(D842 = D903,1,_xll.BDP(K842,$L$12))</f>
        <v>1</v>
      </c>
      <c r="M842" s="247">
        <f>IF(D842 = D903,1,_xll.BDP(K842,$M$12)*L842)</f>
        <v>1.0417000000000001</v>
      </c>
      <c r="N842" s="104">
        <f t="shared" si="373"/>
        <v>0</v>
      </c>
      <c r="O842" s="253">
        <f>N842 / Y903</f>
        <v>0</v>
      </c>
      <c r="P842" s="140">
        <f t="shared" si="374"/>
        <v>0</v>
      </c>
      <c r="Q842" s="255">
        <f>P842 / Y903*100</f>
        <v>0</v>
      </c>
      <c r="R842" s="106">
        <f t="shared" si="375"/>
        <v>0</v>
      </c>
      <c r="S842" s="255">
        <f t="shared" si="376"/>
        <v>0</v>
      </c>
      <c r="T842">
        <f t="shared" si="377"/>
        <v>1</v>
      </c>
      <c r="U842">
        <v>3</v>
      </c>
      <c r="V842">
        <v>1</v>
      </c>
      <c r="W842" s="105">
        <f t="shared" si="378"/>
        <v>0</v>
      </c>
      <c r="X842" s="105">
        <f t="shared" si="379"/>
        <v>0</v>
      </c>
      <c r="Y842" s="65"/>
      <c r="Z842" s="107">
        <f>_xll.BDH(C842,$Z$12,$D$1,$D$1)</f>
        <v>1760.4</v>
      </c>
      <c r="AA842" s="107">
        <f t="shared" si="380"/>
        <v>8.4000000000000909</v>
      </c>
      <c r="AB842" s="117">
        <f t="shared" si="381"/>
        <v>0.47716428084526757</v>
      </c>
      <c r="AC842" s="109">
        <v>0</v>
      </c>
      <c r="AD842" s="110">
        <f>IF(D842 = D903,1,_xll.BDP(K842,$AD$12)*L842)</f>
        <v>1.0395000000000001</v>
      </c>
      <c r="AE842" s="259">
        <f>AA842*AC842*T842/AD842 / AF903</f>
        <v>0</v>
      </c>
      <c r="AF842" s="66"/>
      <c r="AG842" s="64"/>
      <c r="AH842" s="56"/>
    </row>
    <row r="843" spans="1:34" x14ac:dyDescent="0.2">
      <c r="C843" t="s">
        <v>1122</v>
      </c>
      <c r="D843" t="str">
        <f>_xll.BDP(C843,$D$12)</f>
        <v>USD</v>
      </c>
      <c r="E843" t="str">
        <f>_xll.BDP(C843,$E$12)</f>
        <v>SILVER FUTURE     Mar23</v>
      </c>
      <c r="F843" s="99">
        <f>_xll.BDP(C843,$F$12)</f>
        <v>21.609000000000002</v>
      </c>
      <c r="G843" s="99">
        <f>_xll.BDP(C843,$G$12)</f>
        <v>21.375</v>
      </c>
      <c r="H843" s="100">
        <f t="shared" si="371"/>
        <v>-0.23400000000000176</v>
      </c>
      <c r="I843" s="101">
        <f t="shared" si="372"/>
        <v>-1.0828821324448228</v>
      </c>
      <c r="J843" s="102">
        <v>0</v>
      </c>
      <c r="K843" t="str">
        <f>CONCATENATE(D903,D843, " Curncy")</f>
        <v>EURUSD Curncy</v>
      </c>
      <c r="L843">
        <f>IF(D843 = D903,1,_xll.BDP(K843,$L$12))</f>
        <v>1</v>
      </c>
      <c r="M843" s="247">
        <f>IF(D843 = D903,1,_xll.BDP(K843,$M$12)*L843)</f>
        <v>1.0417000000000001</v>
      </c>
      <c r="N843" s="104">
        <f t="shared" si="373"/>
        <v>0</v>
      </c>
      <c r="O843" s="253">
        <f>N843 / Y903</f>
        <v>0</v>
      </c>
      <c r="P843" s="140">
        <f t="shared" si="374"/>
        <v>0</v>
      </c>
      <c r="Q843" s="255">
        <f>P843 / Y903*100</f>
        <v>0</v>
      </c>
      <c r="R843" s="106">
        <f t="shared" si="375"/>
        <v>0</v>
      </c>
      <c r="S843" s="255">
        <f t="shared" si="376"/>
        <v>0</v>
      </c>
      <c r="T843">
        <f t="shared" si="377"/>
        <v>1</v>
      </c>
      <c r="U843">
        <v>3</v>
      </c>
      <c r="V843">
        <v>1</v>
      </c>
      <c r="W843" s="105">
        <f t="shared" si="378"/>
        <v>0</v>
      </c>
      <c r="X843" s="105">
        <f t="shared" si="379"/>
        <v>0</v>
      </c>
      <c r="Y843" s="65"/>
      <c r="Z843" s="107">
        <f>_xll.BDH(C843,$Z$12,$D$1,$D$1)</f>
        <v>21.526</v>
      </c>
      <c r="AA843" s="107">
        <f t="shared" si="380"/>
        <v>8.3000000000001961E-2</v>
      </c>
      <c r="AB843" s="117">
        <f t="shared" si="381"/>
        <v>0.3855802285608193</v>
      </c>
      <c r="AC843" s="109">
        <v>0</v>
      </c>
      <c r="AD843" s="110">
        <f>IF(D843 = D903,1,_xll.BDP(K843,$AD$12)*L843)</f>
        <v>1.0395000000000001</v>
      </c>
      <c r="AE843" s="259">
        <f>AA843*AC843*T843/AD843 / AF903</f>
        <v>0</v>
      </c>
      <c r="AF843" s="66"/>
      <c r="AG843" s="64"/>
      <c r="AH843" s="56"/>
    </row>
    <row r="844" spans="1:34" x14ac:dyDescent="0.2">
      <c r="C844" t="s">
        <v>1123</v>
      </c>
      <c r="D844" t="str">
        <f>_xll.BDP(C844,$D$12)</f>
        <v>USD</v>
      </c>
      <c r="E844" t="str">
        <f>_xll.BDP(C844,$E$12)</f>
        <v>PLATINUM FUTURE   Jan23</v>
      </c>
      <c r="F844" s="99">
        <f>_xll.BDP(C844,$F$12)</f>
        <v>987.80000000000007</v>
      </c>
      <c r="G844" s="99">
        <f>_xll.BDP(C844,$G$12)</f>
        <v>1000.1</v>
      </c>
      <c r="H844" s="100">
        <f t="shared" si="371"/>
        <v>12.299999999999955</v>
      </c>
      <c r="I844" s="101">
        <f t="shared" si="372"/>
        <v>1.2451913342781893</v>
      </c>
      <c r="J844" s="102">
        <v>0</v>
      </c>
      <c r="K844" t="str">
        <f>CONCATENATE(D903,D844, " Curncy")</f>
        <v>EURUSD Curncy</v>
      </c>
      <c r="L844">
        <f>IF(D844 = D903,1,_xll.BDP(K844,$L$12))</f>
        <v>1</v>
      </c>
      <c r="M844" s="247">
        <f>IF(D844 = D903,1,_xll.BDP(K844,$M$12)*L844)</f>
        <v>1.0417000000000001</v>
      </c>
      <c r="N844" s="104">
        <f t="shared" si="373"/>
        <v>0</v>
      </c>
      <c r="O844" s="253">
        <f>N844 / Y903</f>
        <v>0</v>
      </c>
      <c r="P844" s="140">
        <f t="shared" si="374"/>
        <v>0</v>
      </c>
      <c r="Q844" s="255">
        <f>P844 / Y903*100</f>
        <v>0</v>
      </c>
      <c r="R844" s="106">
        <f t="shared" si="375"/>
        <v>0</v>
      </c>
      <c r="S844" s="255">
        <f t="shared" si="376"/>
        <v>0</v>
      </c>
      <c r="T844">
        <f t="shared" si="377"/>
        <v>1</v>
      </c>
      <c r="U844">
        <v>3</v>
      </c>
      <c r="V844">
        <v>1</v>
      </c>
      <c r="W844" s="105">
        <f t="shared" si="378"/>
        <v>0</v>
      </c>
      <c r="X844" s="105">
        <f t="shared" si="379"/>
        <v>0</v>
      </c>
      <c r="Y844" s="65"/>
      <c r="Z844" s="107">
        <f>_xll.BDH(C844,$Z$12,$D$1,$D$1)</f>
        <v>996.8</v>
      </c>
      <c r="AA844" s="107">
        <f t="shared" si="380"/>
        <v>-8.9999999999998863</v>
      </c>
      <c r="AB844" s="117">
        <f t="shared" si="381"/>
        <v>-0.90288924558586336</v>
      </c>
      <c r="AC844" s="109">
        <v>0</v>
      </c>
      <c r="AD844" s="110">
        <f>IF(D844 = D903,1,_xll.BDP(K844,$AD$12)*L844)</f>
        <v>1.0395000000000001</v>
      </c>
      <c r="AE844" s="259">
        <f>AA844*AC844*T844/AD844 / AF903</f>
        <v>0</v>
      </c>
      <c r="AF844" s="66"/>
      <c r="AG844" s="64"/>
      <c r="AH844" s="56"/>
    </row>
    <row r="845" spans="1:34" x14ac:dyDescent="0.2">
      <c r="C845" t="s">
        <v>1124</v>
      </c>
      <c r="D845" t="str">
        <f>_xll.BDP(C845,$D$12)</f>
        <v>USD</v>
      </c>
      <c r="E845" t="str">
        <f>_xll.BDP(C845,$E$12)</f>
        <v>WHEAT FUTURE(CBT) Mar23</v>
      </c>
      <c r="F845" s="99">
        <f>_xll.BDP(C845,$F$12)</f>
        <v>797</v>
      </c>
      <c r="G845" s="99">
        <f>_xll.BDP(C845,$G$12)</f>
        <v>774.5</v>
      </c>
      <c r="H845" s="100">
        <f t="shared" si="371"/>
        <v>-22.5</v>
      </c>
      <c r="I845" s="101">
        <f t="shared" si="372"/>
        <v>-2.823086574654956</v>
      </c>
      <c r="J845" s="102">
        <v>0</v>
      </c>
      <c r="K845" t="str">
        <f>CONCATENATE(D903,D845, " Curncy")</f>
        <v>EURUSD Curncy</v>
      </c>
      <c r="L845">
        <f>IF(D845 = D903,1,_xll.BDP(K845,$L$12))</f>
        <v>1</v>
      </c>
      <c r="M845" s="247">
        <f>IF(D845 = D903,1,_xll.BDP(K845,$M$12)*L845)</f>
        <v>1.0417000000000001</v>
      </c>
      <c r="N845" s="104">
        <f t="shared" si="373"/>
        <v>0</v>
      </c>
      <c r="O845" s="253">
        <f>N845 / Y903</f>
        <v>0</v>
      </c>
      <c r="P845" s="140">
        <f t="shared" si="374"/>
        <v>0</v>
      </c>
      <c r="Q845" s="255">
        <f>P845 / Y903*100</f>
        <v>0</v>
      </c>
      <c r="R845" s="106">
        <f t="shared" si="375"/>
        <v>0</v>
      </c>
      <c r="S845" s="255">
        <f t="shared" si="376"/>
        <v>0</v>
      </c>
      <c r="T845">
        <f t="shared" si="377"/>
        <v>1</v>
      </c>
      <c r="U845">
        <v>3</v>
      </c>
      <c r="V845">
        <v>1</v>
      </c>
      <c r="W845" s="105">
        <f t="shared" si="378"/>
        <v>0</v>
      </c>
      <c r="X845" s="105">
        <f t="shared" si="379"/>
        <v>0</v>
      </c>
      <c r="Y845" s="65"/>
      <c r="Z845" s="107">
        <f>_xll.BDH(C845,$Z$12,$D$1,$D$1)</f>
        <v>813.5</v>
      </c>
      <c r="AA845" s="107">
        <f t="shared" si="380"/>
        <v>-16.5</v>
      </c>
      <c r="AB845" s="117">
        <f t="shared" si="381"/>
        <v>-2.0282728948985862</v>
      </c>
      <c r="AC845" s="109">
        <v>0</v>
      </c>
      <c r="AD845" s="110">
        <f>IF(D845 = D903,1,_xll.BDP(K845,$AD$12)*L845)</f>
        <v>1.0395000000000001</v>
      </c>
      <c r="AE845" s="259">
        <f>AA845*AC845*T845/AD845 / AF903</f>
        <v>0</v>
      </c>
      <c r="AF845" s="66"/>
      <c r="AG845" s="64"/>
      <c r="AH845" s="56"/>
    </row>
    <row r="846" spans="1:34" x14ac:dyDescent="0.2">
      <c r="C846" t="s">
        <v>1125</v>
      </c>
      <c r="D846" t="str">
        <f>_xll.BDP(C846,$D$12)</f>
        <v>USD</v>
      </c>
      <c r="E846" t="str">
        <f>_xll.BDP(C846,$E$12)</f>
        <v>WTI CRUDE FUTURE  Jan23</v>
      </c>
      <c r="F846" s="99">
        <f>_xll.BDP(C846,$F$12)</f>
        <v>76.28</v>
      </c>
      <c r="G846" s="99">
        <f>_xll.BDP(C846,$G$12)</f>
        <v>75.84</v>
      </c>
      <c r="H846" s="100">
        <f t="shared" si="371"/>
        <v>-0.43999999999999773</v>
      </c>
      <c r="I846" s="101">
        <f t="shared" si="372"/>
        <v>-0.5768222338751936</v>
      </c>
      <c r="J846" s="102">
        <v>0</v>
      </c>
      <c r="K846" t="str">
        <f>CONCATENATE(D903,D846, " Curncy")</f>
        <v>EURUSD Curncy</v>
      </c>
      <c r="L846">
        <f>IF(D846 = D903,1,_xll.BDP(K846,$L$12))</f>
        <v>1</v>
      </c>
      <c r="M846" s="247">
        <f>IF(D846 = D903,1,_xll.BDP(K846,$M$12)*L846)</f>
        <v>1.0417000000000001</v>
      </c>
      <c r="N846" s="104">
        <f t="shared" si="373"/>
        <v>0</v>
      </c>
      <c r="O846" s="253">
        <f>N846 / Y903</f>
        <v>0</v>
      </c>
      <c r="P846" s="140">
        <f t="shared" si="374"/>
        <v>0</v>
      </c>
      <c r="Q846" s="255">
        <f>P846 / Y903*100</f>
        <v>0</v>
      </c>
      <c r="R846" s="106">
        <f t="shared" si="375"/>
        <v>0</v>
      </c>
      <c r="S846" s="255">
        <f t="shared" si="376"/>
        <v>0</v>
      </c>
      <c r="T846">
        <f t="shared" si="377"/>
        <v>1</v>
      </c>
      <c r="U846">
        <v>3</v>
      </c>
      <c r="V846">
        <v>1</v>
      </c>
      <c r="W846" s="105">
        <f t="shared" si="378"/>
        <v>0</v>
      </c>
      <c r="X846" s="105">
        <f t="shared" si="379"/>
        <v>0</v>
      </c>
      <c r="Y846" s="65"/>
      <c r="Z846" s="107">
        <f>_xll.BDH(C846,$Z$12,$D$1,$D$1)</f>
        <v>77.94</v>
      </c>
      <c r="AA846" s="107">
        <f t="shared" si="380"/>
        <v>-1.6599999999999966</v>
      </c>
      <c r="AB846" s="117">
        <f t="shared" si="381"/>
        <v>-2.1298434693353818</v>
      </c>
      <c r="AC846" s="109">
        <v>0</v>
      </c>
      <c r="AD846" s="110">
        <f>IF(D846 = D903,1,_xll.BDP(K846,$AD$12)*L846)</f>
        <v>1.0395000000000001</v>
      </c>
      <c r="AE846" s="259">
        <f>AA846*AC846*T846/AD846 / AF903</f>
        <v>0</v>
      </c>
      <c r="AF846" s="66"/>
      <c r="AG846" s="64"/>
      <c r="AH846" s="56"/>
    </row>
    <row r="847" spans="1:34" x14ac:dyDescent="0.2">
      <c r="C847" t="s">
        <v>1126</v>
      </c>
      <c r="D847" t="str">
        <f>_xll.BDP(C847,$D$12)</f>
        <v>USD</v>
      </c>
      <c r="E847" t="str">
        <f>_xll.BDP(C847,$E$12)</f>
        <v>SUGAR #11 (WORLD) Mar23</v>
      </c>
      <c r="F847" s="99">
        <f>_xll.BDP(C847,$F$12)</f>
        <v>19.330000000000002</v>
      </c>
      <c r="G847" s="99">
        <f>_xll.BDP(C847,$G$12)</f>
        <v>19.190000000000001</v>
      </c>
      <c r="H847" s="100">
        <f t="shared" si="371"/>
        <v>-0.14000000000000057</v>
      </c>
      <c r="I847" s="101">
        <f t="shared" si="372"/>
        <v>-0.72426280393171516</v>
      </c>
      <c r="J847" s="102">
        <v>0</v>
      </c>
      <c r="K847" t="str">
        <f>CONCATENATE(D903,D847, " Curncy")</f>
        <v>EURUSD Curncy</v>
      </c>
      <c r="L847">
        <f>IF(D847 = D903,1,_xll.BDP(K847,$L$12))</f>
        <v>1</v>
      </c>
      <c r="M847" s="247">
        <f>IF(D847 = D903,1,_xll.BDP(K847,$M$12)*L847)</f>
        <v>1.0417000000000001</v>
      </c>
      <c r="N847" s="104">
        <f t="shared" si="373"/>
        <v>0</v>
      </c>
      <c r="O847" s="253">
        <f>N847 / Y903</f>
        <v>0</v>
      </c>
      <c r="P847" s="140">
        <f t="shared" si="374"/>
        <v>0</v>
      </c>
      <c r="Q847" s="255">
        <f>P847 / Y903*100</f>
        <v>0</v>
      </c>
      <c r="R847" s="106">
        <f t="shared" si="375"/>
        <v>0</v>
      </c>
      <c r="S847" s="255">
        <f t="shared" si="376"/>
        <v>0</v>
      </c>
      <c r="T847">
        <f t="shared" si="377"/>
        <v>1</v>
      </c>
      <c r="U847">
        <v>3</v>
      </c>
      <c r="V847">
        <v>1</v>
      </c>
      <c r="W847" s="105">
        <f t="shared" si="378"/>
        <v>0</v>
      </c>
      <c r="X847" s="105">
        <f t="shared" si="379"/>
        <v>0</v>
      </c>
      <c r="Y847" s="65"/>
      <c r="Z847" s="107">
        <f>_xll.BDH(C847,$Z$12,$D$1,$D$1)</f>
        <v>19.55</v>
      </c>
      <c r="AA847" s="107">
        <f t="shared" si="380"/>
        <v>-0.21999999999999886</v>
      </c>
      <c r="AB847" s="117">
        <f t="shared" si="381"/>
        <v>-1.1253196930946234</v>
      </c>
      <c r="AC847" s="109">
        <v>0</v>
      </c>
      <c r="AD847" s="110">
        <f>IF(D847 = D903,1,_xll.BDP(K847,$AD$12)*L847)</f>
        <v>1.0395000000000001</v>
      </c>
      <c r="AE847" s="259">
        <f>AA847*AC847*T847/AD847 / AF903</f>
        <v>0</v>
      </c>
      <c r="AF847" s="66"/>
      <c r="AG847" s="64"/>
      <c r="AH847" s="56"/>
    </row>
    <row r="848" spans="1:34" x14ac:dyDescent="0.2">
      <c r="B848">
        <v>12276</v>
      </c>
      <c r="C848" t="s">
        <v>501</v>
      </c>
      <c r="D848" t="str">
        <f>_xll.BDP(C848,$D$12)</f>
        <v>USD</v>
      </c>
      <c r="E848" t="str">
        <f>_xll.BDP(C848,$E$12)</f>
        <v>MSCI EM</v>
      </c>
      <c r="F848" s="99">
        <f>_xll.BDP(C848,$F$12)</f>
        <v>941.00549999999998</v>
      </c>
      <c r="G848" s="99">
        <f>_xll.BDP(C848,$G$12)</f>
        <v>941.01</v>
      </c>
      <c r="H848" s="100">
        <f t="shared" si="371"/>
        <v>4.500000000007276E-3</v>
      </c>
      <c r="I848" s="101">
        <f t="shared" si="372"/>
        <v>4.7821187017581474E-4</v>
      </c>
      <c r="J848" s="102">
        <v>0</v>
      </c>
      <c r="K848" t="str">
        <f>CONCATENATE(D903,D848, " Curncy")</f>
        <v>EURUSD Curncy</v>
      </c>
      <c r="L848">
        <f>IF(D848 = D903,1,_xll.BDP(K848,$L$12))</f>
        <v>1</v>
      </c>
      <c r="M848" s="247">
        <f>IF(D848 = D903,1,_xll.BDP(K848,$M$12)*L848)</f>
        <v>1.0417000000000001</v>
      </c>
      <c r="N848" s="104">
        <f t="shared" si="373"/>
        <v>0</v>
      </c>
      <c r="O848" s="253">
        <f>N848 / Y903</f>
        <v>0</v>
      </c>
      <c r="P848" s="140">
        <f t="shared" si="374"/>
        <v>0</v>
      </c>
      <c r="Q848" s="255">
        <f>P848 / Y903*100</f>
        <v>0</v>
      </c>
      <c r="R848" s="106">
        <f t="shared" si="375"/>
        <v>0</v>
      </c>
      <c r="S848" s="255">
        <f t="shared" si="376"/>
        <v>0</v>
      </c>
      <c r="T848">
        <f t="shared" si="377"/>
        <v>1</v>
      </c>
      <c r="U848">
        <v>3</v>
      </c>
      <c r="V848">
        <v>1</v>
      </c>
      <c r="W848" s="105">
        <f t="shared" si="378"/>
        <v>0</v>
      </c>
      <c r="X848" s="105">
        <f t="shared" si="379"/>
        <v>0</v>
      </c>
      <c r="Y848" s="65"/>
      <c r="Z848" s="107">
        <f>_xll.BDH(C848,$Z$12,$D$1,$D$1)</f>
        <v>945.57</v>
      </c>
      <c r="AA848" s="107">
        <f t="shared" si="380"/>
        <v>-4.5645000000000664</v>
      </c>
      <c r="AB848" s="117">
        <f t="shared" si="381"/>
        <v>-0.48272470573305687</v>
      </c>
      <c r="AC848" s="109">
        <v>0</v>
      </c>
      <c r="AD848" s="110">
        <f>IF(D848 = D903,1,_xll.BDP(K848,$AD$12)*L848)</f>
        <v>1.0395000000000001</v>
      </c>
      <c r="AE848" s="259">
        <f>AA848*AC848*T848/AD848 / AF903</f>
        <v>0</v>
      </c>
      <c r="AF848" s="68"/>
      <c r="AG848" s="64"/>
      <c r="AH848" s="56"/>
    </row>
    <row r="849" spans="2:34" x14ac:dyDescent="0.2">
      <c r="B849">
        <v>957</v>
      </c>
      <c r="C849" t="s">
        <v>826</v>
      </c>
      <c r="D849" t="str">
        <f>_xll.BDP(C849,$D$12)</f>
        <v>USD</v>
      </c>
      <c r="E849" t="str">
        <f>_xll.BDP(C849,$E$12)</f>
        <v>ISHARES MSCI EMERGING MARKET</v>
      </c>
      <c r="F849" s="99">
        <f>_xll.BDP(C849,$F$12)</f>
        <v>37.770000000000003</v>
      </c>
      <c r="G849" s="99">
        <f>_xll.BDP(C849,$G$12)</f>
        <v>37.984999999999999</v>
      </c>
      <c r="H849" s="100">
        <f t="shared" si="371"/>
        <v>0.21499999999999631</v>
      </c>
      <c r="I849" s="101">
        <f t="shared" si="372"/>
        <v>0.56923484246755707</v>
      </c>
      <c r="J849" s="102">
        <v>0</v>
      </c>
      <c r="K849" t="str">
        <f>CONCATENATE(D903,D849, " Curncy")</f>
        <v>EURUSD Curncy</v>
      </c>
      <c r="L849">
        <f>IF(D849 = D903,1,_xll.BDP(K849,$L$12))</f>
        <v>1</v>
      </c>
      <c r="M849" s="247">
        <f>IF(D849 = D903,1,_xll.BDP(K849,$M$12)*L849)</f>
        <v>1.0417000000000001</v>
      </c>
      <c r="N849" s="104">
        <f t="shared" si="373"/>
        <v>0</v>
      </c>
      <c r="O849" s="253">
        <f>N849 / Y903</f>
        <v>0</v>
      </c>
      <c r="P849" s="140">
        <f t="shared" si="374"/>
        <v>0</v>
      </c>
      <c r="Q849" s="255">
        <f>P849 / Y903*100</f>
        <v>0</v>
      </c>
      <c r="R849" s="106">
        <f t="shared" si="375"/>
        <v>0</v>
      </c>
      <c r="S849" s="255">
        <f t="shared" si="376"/>
        <v>0</v>
      </c>
      <c r="T849">
        <f t="shared" si="377"/>
        <v>1</v>
      </c>
      <c r="U849">
        <v>3</v>
      </c>
      <c r="V849">
        <v>1</v>
      </c>
      <c r="W849" s="105">
        <f t="shared" si="378"/>
        <v>0</v>
      </c>
      <c r="X849" s="105">
        <f t="shared" si="379"/>
        <v>0</v>
      </c>
      <c r="Y849" s="65"/>
      <c r="Z849" s="107">
        <f>_xll.BDH(C849,$Z$12,$D$1,$D$1)</f>
        <v>37.950000000000003</v>
      </c>
      <c r="AA849" s="107">
        <f t="shared" si="380"/>
        <v>-0.17999999999999972</v>
      </c>
      <c r="AB849" s="117">
        <f t="shared" si="381"/>
        <v>-0.47430830039525618</v>
      </c>
      <c r="AC849" s="109">
        <v>0</v>
      </c>
      <c r="AD849" s="110">
        <f>IF(D849 = D903,1,_xll.BDP(K849,$AD$12)*L849)</f>
        <v>1.0395000000000001</v>
      </c>
      <c r="AE849" s="259">
        <f>AA849*AC849*T849/AD849 / AF903</f>
        <v>0</v>
      </c>
      <c r="AF849" s="68"/>
      <c r="AG849" s="64"/>
      <c r="AH849" s="56"/>
    </row>
    <row r="850" spans="2:34" x14ac:dyDescent="0.2">
      <c r="B850">
        <v>34011</v>
      </c>
      <c r="C850" t="s">
        <v>1752</v>
      </c>
      <c r="D850" t="str">
        <f>_xll.BDP(C850,$D$12)</f>
        <v>USD</v>
      </c>
      <c r="E850" t="s">
        <v>1753</v>
      </c>
      <c r="F850" s="99">
        <f>_xll.BDP(C850,$F$12)</f>
        <v>1754</v>
      </c>
      <c r="G850" s="99">
        <f>_xll.BDP(C850,$G$12)</f>
        <v>1748.7</v>
      </c>
      <c r="H850" s="100">
        <f t="shared" si="371"/>
        <v>-5.2999999999999545</v>
      </c>
      <c r="I850" s="101">
        <f t="shared" si="372"/>
        <v>-0.30216647662485491</v>
      </c>
      <c r="J850" s="102">
        <v>0</v>
      </c>
      <c r="K850" t="str">
        <f>CONCATENATE(D903,D850, " Curncy")</f>
        <v>EURUSD Curncy</v>
      </c>
      <c r="L850">
        <f>IF(D850 = D903,1,_xll.BDP(K850,$L$12))</f>
        <v>1</v>
      </c>
      <c r="M850" s="247">
        <f>IF(D850 = D903,1,_xll.BDP(K850,$M$12)*L850)</f>
        <v>1.0417000000000001</v>
      </c>
      <c r="N850" s="104">
        <f t="shared" si="373"/>
        <v>0</v>
      </c>
      <c r="O850" s="253">
        <f>N850 / Y903</f>
        <v>0</v>
      </c>
      <c r="P850" s="140">
        <f t="shared" si="374"/>
        <v>0</v>
      </c>
      <c r="Q850" s="255">
        <f>P850 / Y903*100</f>
        <v>0</v>
      </c>
      <c r="R850" s="106">
        <f t="shared" si="375"/>
        <v>0</v>
      </c>
      <c r="S850" s="255">
        <f t="shared" si="376"/>
        <v>0</v>
      </c>
      <c r="T850">
        <f t="shared" si="377"/>
        <v>100</v>
      </c>
      <c r="U850">
        <v>4</v>
      </c>
      <c r="V850">
        <v>0.01</v>
      </c>
      <c r="W850" s="105">
        <f t="shared" si="378"/>
        <v>0</v>
      </c>
      <c r="X850" s="105">
        <f t="shared" si="379"/>
        <v>0</v>
      </c>
      <c r="Z850" s="107">
        <f>_xll.BDH(C850,$Z$12,$D$1,$D$1)</f>
        <v>1745.6</v>
      </c>
      <c r="AA850" s="107">
        <f t="shared" si="380"/>
        <v>8.4000000000000909</v>
      </c>
      <c r="AB850" s="117">
        <f t="shared" si="381"/>
        <v>0.48120989917507395</v>
      </c>
      <c r="AC850" s="109">
        <v>303</v>
      </c>
      <c r="AD850" s="110">
        <f>IF(D850 = D903,1,_xll.BDP(K850,$AD$12)*L850)</f>
        <v>1.0395000000000001</v>
      </c>
      <c r="AE850" s="259">
        <f>AA850*AC850*T850/AD850 / AF903</f>
        <v>7.4270611867401385E-4</v>
      </c>
      <c r="AF850" s="111"/>
      <c r="AG850" s="64"/>
      <c r="AH850" s="56"/>
    </row>
    <row r="851" spans="2:34" ht="12" customHeight="1" x14ac:dyDescent="0.2">
      <c r="B851">
        <v>34381</v>
      </c>
      <c r="D851" t="s">
        <v>1148</v>
      </c>
      <c r="E851" t="s">
        <v>1808</v>
      </c>
      <c r="F851" s="99">
        <v>0</v>
      </c>
      <c r="G851" s="99">
        <v>0</v>
      </c>
      <c r="H851" s="100">
        <f t="shared" si="371"/>
        <v>0</v>
      </c>
      <c r="I851" s="101">
        <f t="shared" si="372"/>
        <v>0</v>
      </c>
      <c r="J851" s="102">
        <v>12770000</v>
      </c>
      <c r="K851" t="str">
        <f>CONCATENATE(D903,D851, " Curncy")</f>
        <v>EURGBp Curncy</v>
      </c>
      <c r="L851">
        <f>IF(D851 = D903,1,_xll.BDP(K851,$L$12))</f>
        <v>1</v>
      </c>
      <c r="M851" s="247">
        <f>IF(D851 = D903,1,_xll.BDP(K851,$M$12)*L851)</f>
        <v>0.86451999999999996</v>
      </c>
      <c r="N851" s="104">
        <f t="shared" si="373"/>
        <v>0</v>
      </c>
      <c r="O851" s="253">
        <f>N851 / Y903</f>
        <v>0</v>
      </c>
      <c r="P851" s="140">
        <f t="shared" si="374"/>
        <v>0</v>
      </c>
      <c r="Q851" s="255">
        <f>P851 / Y903*100</f>
        <v>0</v>
      </c>
      <c r="R851" s="106">
        <f t="shared" si="375"/>
        <v>0</v>
      </c>
      <c r="S851" s="255">
        <f t="shared" si="376"/>
        <v>0</v>
      </c>
      <c r="T851">
        <f t="shared" si="377"/>
        <v>0.01</v>
      </c>
      <c r="U851">
        <v>1</v>
      </c>
      <c r="V851">
        <v>1</v>
      </c>
      <c r="W851" s="105">
        <f t="shared" si="378"/>
        <v>0</v>
      </c>
      <c r="X851" s="105">
        <f t="shared" si="379"/>
        <v>0</v>
      </c>
      <c r="Z851" s="107">
        <v>0</v>
      </c>
      <c r="AA851" s="107">
        <f t="shared" si="380"/>
        <v>0</v>
      </c>
      <c r="AB851" s="117">
        <f t="shared" si="381"/>
        <v>0</v>
      </c>
      <c r="AC851" s="109">
        <v>12770000</v>
      </c>
      <c r="AD851" s="110">
        <f>IF(D851 = D903,1,_xll.BDP(K851,$AD$12)*L851)</f>
        <v>0.85989000000000004</v>
      </c>
      <c r="AE851" s="259">
        <f>AA851*AC851*T851/AD851 / AF903</f>
        <v>0</v>
      </c>
      <c r="AF851" s="111"/>
      <c r="AG851" s="64"/>
      <c r="AH851" s="56"/>
    </row>
    <row r="852" spans="2:34" ht="12" customHeight="1" x14ac:dyDescent="0.2">
      <c r="B852">
        <v>34256</v>
      </c>
      <c r="D852" t="s">
        <v>1148</v>
      </c>
      <c r="E852" t="s">
        <v>1774</v>
      </c>
      <c r="F852" s="99">
        <v>0</v>
      </c>
      <c r="G852" s="99">
        <v>0</v>
      </c>
      <c r="H852" s="100">
        <f t="shared" si="371"/>
        <v>0</v>
      </c>
      <c r="I852" s="101">
        <f t="shared" si="372"/>
        <v>0</v>
      </c>
      <c r="J852" s="102">
        <v>9500000</v>
      </c>
      <c r="K852" t="str">
        <f>CONCATENATE(D903,D852, " Curncy")</f>
        <v>EURGBp Curncy</v>
      </c>
      <c r="L852">
        <f>IF(D852 = D903,1,_xll.BDP(K852,$L$12))</f>
        <v>1</v>
      </c>
      <c r="M852" s="247">
        <f>IF(D852 = D903,1,_xll.BDP(K852,$M$12)*L852)</f>
        <v>0.86451999999999996</v>
      </c>
      <c r="N852" s="104">
        <f t="shared" si="373"/>
        <v>0</v>
      </c>
      <c r="O852" s="253">
        <f>N852 / Y903</f>
        <v>0</v>
      </c>
      <c r="P852" s="140">
        <f t="shared" si="374"/>
        <v>0</v>
      </c>
      <c r="Q852" s="255">
        <f>P852 / Y903*100</f>
        <v>0</v>
      </c>
      <c r="R852" s="106">
        <f t="shared" si="375"/>
        <v>0</v>
      </c>
      <c r="S852" s="255">
        <f t="shared" si="376"/>
        <v>0</v>
      </c>
      <c r="T852">
        <f t="shared" si="377"/>
        <v>0.01</v>
      </c>
      <c r="U852">
        <v>1</v>
      </c>
      <c r="V852">
        <v>1</v>
      </c>
      <c r="W852" s="105">
        <f t="shared" si="378"/>
        <v>0</v>
      </c>
      <c r="X852" s="105">
        <f t="shared" si="379"/>
        <v>0</v>
      </c>
      <c r="Z852" s="107">
        <v>0</v>
      </c>
      <c r="AA852" s="107">
        <f t="shared" si="380"/>
        <v>0</v>
      </c>
      <c r="AB852" s="117">
        <f t="shared" si="381"/>
        <v>0</v>
      </c>
      <c r="AC852" s="109">
        <v>9500000</v>
      </c>
      <c r="AD852" s="110">
        <f>IF(D852 = D903,1,_xll.BDP(K852,$AD$12)*L852)</f>
        <v>0.85989000000000004</v>
      </c>
      <c r="AE852" s="259">
        <f>AA852*AC852*T852/AD852 / AF903</f>
        <v>0</v>
      </c>
      <c r="AF852" s="111"/>
      <c r="AG852" s="64"/>
      <c r="AH852" s="56"/>
    </row>
    <row r="853" spans="2:34" ht="12" customHeight="1" x14ac:dyDescent="0.2">
      <c r="B853">
        <v>34333</v>
      </c>
      <c r="D853" t="s">
        <v>1148</v>
      </c>
      <c r="E853" t="s">
        <v>1790</v>
      </c>
      <c r="F853" s="99">
        <v>0</v>
      </c>
      <c r="G853" s="99">
        <v>0</v>
      </c>
      <c r="H853" s="100">
        <f t="shared" si="371"/>
        <v>0</v>
      </c>
      <c r="I853" s="101">
        <f t="shared" si="372"/>
        <v>0</v>
      </c>
      <c r="J853" s="102">
        <v>20000000</v>
      </c>
      <c r="K853" t="str">
        <f>CONCATENATE(D903,D853, " Curncy")</f>
        <v>EURGBp Curncy</v>
      </c>
      <c r="L853">
        <f>IF(D853 = D903,1,_xll.BDP(K853,$L$12))</f>
        <v>1</v>
      </c>
      <c r="M853" s="247">
        <f>IF(D853 = D903,1,_xll.BDP(K853,$M$12)*L853)</f>
        <v>0.86451999999999996</v>
      </c>
      <c r="N853" s="104">
        <f t="shared" si="373"/>
        <v>0</v>
      </c>
      <c r="O853" s="253">
        <f>N853 / Y903</f>
        <v>0</v>
      </c>
      <c r="P853" s="140">
        <f t="shared" si="374"/>
        <v>0</v>
      </c>
      <c r="Q853" s="255">
        <f>P853 / Y903*100</f>
        <v>0</v>
      </c>
      <c r="R853" s="106">
        <f t="shared" si="375"/>
        <v>0</v>
      </c>
      <c r="S853" s="255">
        <f t="shared" si="376"/>
        <v>0</v>
      </c>
      <c r="T853">
        <f t="shared" si="377"/>
        <v>0.01</v>
      </c>
      <c r="U853">
        <v>1</v>
      </c>
      <c r="V853">
        <v>1</v>
      </c>
      <c r="W853" s="105">
        <f t="shared" si="378"/>
        <v>0</v>
      </c>
      <c r="X853" s="105">
        <f t="shared" si="379"/>
        <v>0</v>
      </c>
      <c r="Z853" s="107">
        <v>0</v>
      </c>
      <c r="AA853" s="107">
        <f t="shared" si="380"/>
        <v>0</v>
      </c>
      <c r="AB853" s="117">
        <f t="shared" si="381"/>
        <v>0</v>
      </c>
      <c r="AC853" s="109">
        <v>20000000</v>
      </c>
      <c r="AD853" s="110">
        <f>IF(D853 = D903,1,_xll.BDP(K853,$AD$12)*L853)</f>
        <v>0.85989000000000004</v>
      </c>
      <c r="AE853" s="259">
        <f>AA853*AC853*T853/AD853 / AF903</f>
        <v>0</v>
      </c>
      <c r="AF853" s="111"/>
      <c r="AG853" s="64"/>
      <c r="AH853" s="56"/>
    </row>
    <row r="854" spans="2:34" x14ac:dyDescent="0.2">
      <c r="B854">
        <v>34257</v>
      </c>
      <c r="D854" t="s">
        <v>1148</v>
      </c>
      <c r="E854" t="s">
        <v>1775</v>
      </c>
      <c r="F854" s="99">
        <v>0</v>
      </c>
      <c r="G854" s="99">
        <v>0</v>
      </c>
      <c r="H854" s="100">
        <f t="shared" si="371"/>
        <v>0</v>
      </c>
      <c r="I854" s="101">
        <f t="shared" si="372"/>
        <v>0</v>
      </c>
      <c r="J854" s="102">
        <v>13300000</v>
      </c>
      <c r="K854" t="str">
        <f>CONCATENATE(D903,D854, " Curncy")</f>
        <v>EURGBp Curncy</v>
      </c>
      <c r="L854">
        <f>IF(D854 = D903,1,_xll.BDP(K854,$L$12))</f>
        <v>1</v>
      </c>
      <c r="M854" s="247">
        <f>IF(D854 = D903,1,_xll.BDP(K854,$M$12)*L854)</f>
        <v>0.86451999999999996</v>
      </c>
      <c r="N854" s="104">
        <f t="shared" si="373"/>
        <v>0</v>
      </c>
      <c r="O854" s="253">
        <f>N854 / Y903</f>
        <v>0</v>
      </c>
      <c r="P854" s="140">
        <f t="shared" si="374"/>
        <v>0</v>
      </c>
      <c r="Q854" s="255">
        <f>P854 / Y903*100</f>
        <v>0</v>
      </c>
      <c r="R854" s="106">
        <f t="shared" si="375"/>
        <v>0</v>
      </c>
      <c r="S854" s="255">
        <f t="shared" si="376"/>
        <v>0</v>
      </c>
      <c r="T854">
        <f t="shared" si="377"/>
        <v>0.01</v>
      </c>
      <c r="U854">
        <v>1</v>
      </c>
      <c r="V854">
        <v>1</v>
      </c>
      <c r="W854" s="105">
        <f t="shared" si="378"/>
        <v>0</v>
      </c>
      <c r="X854" s="105">
        <f t="shared" si="379"/>
        <v>0</v>
      </c>
      <c r="Z854" s="107">
        <v>0</v>
      </c>
      <c r="AA854" s="107">
        <f t="shared" si="380"/>
        <v>0</v>
      </c>
      <c r="AB854" s="117">
        <f t="shared" si="381"/>
        <v>0</v>
      </c>
      <c r="AC854" s="109">
        <v>13300000</v>
      </c>
      <c r="AD854" s="110">
        <f>IF(D854 = D903,1,_xll.BDP(K854,$AD$12)*L854)</f>
        <v>0.85989000000000004</v>
      </c>
      <c r="AE854" s="259">
        <f>AA854*AC854*T854/AD854 / AF903</f>
        <v>0</v>
      </c>
      <c r="AF854" s="111"/>
      <c r="AG854" s="64"/>
      <c r="AH854" s="56"/>
    </row>
    <row r="855" spans="2:34" ht="12" customHeight="1" x14ac:dyDescent="0.2">
      <c r="B855">
        <v>34335</v>
      </c>
      <c r="D855" t="s">
        <v>1148</v>
      </c>
      <c r="E855" t="s">
        <v>1791</v>
      </c>
      <c r="F855" s="99">
        <v>0</v>
      </c>
      <c r="G855" s="99">
        <v>0</v>
      </c>
      <c r="H855" s="100">
        <f t="shared" si="371"/>
        <v>0</v>
      </c>
      <c r="I855" s="101">
        <f t="shared" si="372"/>
        <v>0</v>
      </c>
      <c r="J855" s="102">
        <v>20000000</v>
      </c>
      <c r="K855" t="str">
        <f>CONCATENATE(D903,D855, " Curncy")</f>
        <v>EURGBp Curncy</v>
      </c>
      <c r="L855">
        <f>IF(D855 = D903,1,_xll.BDP(K855,$L$12))</f>
        <v>1</v>
      </c>
      <c r="M855" s="247">
        <f>IF(D855 = D903,1,_xll.BDP(K855,$M$12)*L855)</f>
        <v>0.86451999999999996</v>
      </c>
      <c r="N855" s="104">
        <f t="shared" si="373"/>
        <v>0</v>
      </c>
      <c r="O855" s="253">
        <f>N855 / Y903</f>
        <v>0</v>
      </c>
      <c r="P855" s="140">
        <f t="shared" si="374"/>
        <v>0</v>
      </c>
      <c r="Q855" s="255">
        <f>P855 / Y903*100</f>
        <v>0</v>
      </c>
      <c r="R855" s="106">
        <f t="shared" si="375"/>
        <v>0</v>
      </c>
      <c r="S855" s="255">
        <f t="shared" si="376"/>
        <v>0</v>
      </c>
      <c r="T855">
        <f t="shared" si="377"/>
        <v>0.01</v>
      </c>
      <c r="U855">
        <v>1</v>
      </c>
      <c r="V855">
        <v>1</v>
      </c>
      <c r="W855" s="105">
        <f t="shared" si="378"/>
        <v>0</v>
      </c>
      <c r="X855" s="105">
        <f t="shared" si="379"/>
        <v>0</v>
      </c>
      <c r="Z855" s="107">
        <v>0</v>
      </c>
      <c r="AA855" s="107">
        <f t="shared" si="380"/>
        <v>0</v>
      </c>
      <c r="AB855" s="117">
        <f t="shared" si="381"/>
        <v>0</v>
      </c>
      <c r="AC855" s="109">
        <v>20000000</v>
      </c>
      <c r="AD855" s="110">
        <f>IF(D855 = D903,1,_xll.BDP(K855,$AD$12)*L855)</f>
        <v>0.85989000000000004</v>
      </c>
      <c r="AE855" s="259">
        <f>AA855*AC855*T855/AD855 / AF903</f>
        <v>0</v>
      </c>
      <c r="AF855" s="111"/>
      <c r="AG855" s="64"/>
      <c r="AH855" s="56"/>
    </row>
    <row r="856" spans="2:34" ht="12" customHeight="1" x14ac:dyDescent="0.2">
      <c r="B856">
        <v>34258</v>
      </c>
      <c r="D856" t="s">
        <v>1148</v>
      </c>
      <c r="E856" t="s">
        <v>1776</v>
      </c>
      <c r="F856" s="99">
        <v>0</v>
      </c>
      <c r="G856" s="99">
        <v>0</v>
      </c>
      <c r="H856" s="100">
        <f t="shared" si="371"/>
        <v>0</v>
      </c>
      <c r="I856" s="101">
        <f t="shared" si="372"/>
        <v>0</v>
      </c>
      <c r="J856" s="102">
        <v>12443175</v>
      </c>
      <c r="K856" t="str">
        <f>CONCATENATE(D903,D856, " Curncy")</f>
        <v>EURGBp Curncy</v>
      </c>
      <c r="L856">
        <f>IF(D856 = D903,1,_xll.BDP(K856,$L$12))</f>
        <v>1</v>
      </c>
      <c r="M856" s="247">
        <f>IF(D856 = D903,1,_xll.BDP(K856,$M$12)*L856)</f>
        <v>0.86451999999999996</v>
      </c>
      <c r="N856" s="104">
        <f t="shared" si="373"/>
        <v>0</v>
      </c>
      <c r="O856" s="253">
        <f>N856 / Y903</f>
        <v>0</v>
      </c>
      <c r="P856" s="140">
        <f t="shared" si="374"/>
        <v>0</v>
      </c>
      <c r="Q856" s="255">
        <f>P856 / Y903*100</f>
        <v>0</v>
      </c>
      <c r="R856" s="106">
        <f t="shared" si="375"/>
        <v>0</v>
      </c>
      <c r="S856" s="255">
        <f t="shared" si="376"/>
        <v>0</v>
      </c>
      <c r="T856">
        <f t="shared" si="377"/>
        <v>0.01</v>
      </c>
      <c r="U856">
        <v>1</v>
      </c>
      <c r="V856">
        <v>1</v>
      </c>
      <c r="W856" s="105">
        <f t="shared" si="378"/>
        <v>0</v>
      </c>
      <c r="X856" s="105">
        <f t="shared" si="379"/>
        <v>0</v>
      </c>
      <c r="Z856" s="107">
        <v>0</v>
      </c>
      <c r="AA856" s="107">
        <f t="shared" si="380"/>
        <v>0</v>
      </c>
      <c r="AB856" s="117">
        <f t="shared" si="381"/>
        <v>0</v>
      </c>
      <c r="AC856" s="109">
        <v>12443175</v>
      </c>
      <c r="AD856" s="110">
        <f>IF(D856 = D903,1,_xll.BDP(K856,$AD$12)*L856)</f>
        <v>0.85989000000000004</v>
      </c>
      <c r="AE856" s="259">
        <f>AA856*AC856*T856/AD856 / AF903</f>
        <v>0</v>
      </c>
      <c r="AF856" s="111"/>
      <c r="AG856" s="64"/>
      <c r="AH856" s="56"/>
    </row>
    <row r="857" spans="2:34" ht="12" customHeight="1" x14ac:dyDescent="0.2">
      <c r="B857">
        <v>34374</v>
      </c>
      <c r="D857" t="s">
        <v>1148</v>
      </c>
      <c r="E857" t="s">
        <v>1804</v>
      </c>
      <c r="F857" s="99">
        <v>0</v>
      </c>
      <c r="G857" s="99">
        <v>0</v>
      </c>
      <c r="H857" s="100">
        <f t="shared" si="371"/>
        <v>0</v>
      </c>
      <c r="I857" s="101">
        <f t="shared" si="372"/>
        <v>0</v>
      </c>
      <c r="J857" s="102">
        <v>12400000</v>
      </c>
      <c r="K857" t="str">
        <f>CONCATENATE(D903,D857, " Curncy")</f>
        <v>EURGBp Curncy</v>
      </c>
      <c r="L857">
        <f>IF(D857 = D903,1,_xll.BDP(K857,$L$12))</f>
        <v>1</v>
      </c>
      <c r="M857" s="247">
        <f>IF(D857 = D903,1,_xll.BDP(K857,$M$12)*L857)</f>
        <v>0.86451999999999996</v>
      </c>
      <c r="N857" s="104">
        <f t="shared" si="373"/>
        <v>0</v>
      </c>
      <c r="O857" s="253">
        <f>N857 / Y903</f>
        <v>0</v>
      </c>
      <c r="P857" s="140">
        <f t="shared" si="374"/>
        <v>0</v>
      </c>
      <c r="Q857" s="255">
        <f>P857 / Y903*100</f>
        <v>0</v>
      </c>
      <c r="R857" s="106">
        <f t="shared" si="375"/>
        <v>0</v>
      </c>
      <c r="S857" s="255">
        <f t="shared" si="376"/>
        <v>0</v>
      </c>
      <c r="T857">
        <f t="shared" si="377"/>
        <v>0.01</v>
      </c>
      <c r="U857">
        <v>1</v>
      </c>
      <c r="V857">
        <v>1</v>
      </c>
      <c r="W857" s="105">
        <f t="shared" si="378"/>
        <v>0</v>
      </c>
      <c r="X857" s="105">
        <f t="shared" si="379"/>
        <v>0</v>
      </c>
      <c r="Z857" s="107">
        <v>0</v>
      </c>
      <c r="AA857" s="107">
        <f t="shared" si="380"/>
        <v>0</v>
      </c>
      <c r="AB857" s="117">
        <f t="shared" si="381"/>
        <v>0</v>
      </c>
      <c r="AC857" s="109">
        <v>12400000</v>
      </c>
      <c r="AD857" s="110">
        <f>IF(D857 = D903,1,_xll.BDP(K857,$AD$12)*L857)</f>
        <v>0.85989000000000004</v>
      </c>
      <c r="AE857" s="259">
        <f>AA857*AC857*T857/AD857 / AF903</f>
        <v>0</v>
      </c>
      <c r="AF857" s="111"/>
      <c r="AG857" s="64"/>
      <c r="AH857" s="56"/>
    </row>
    <row r="858" spans="2:34" ht="12" customHeight="1" x14ac:dyDescent="0.2">
      <c r="B858">
        <v>34238</v>
      </c>
      <c r="D858" t="s">
        <v>1148</v>
      </c>
      <c r="E858" t="s">
        <v>1766</v>
      </c>
      <c r="F858" s="99">
        <v>0</v>
      </c>
      <c r="G858" s="99">
        <v>0</v>
      </c>
      <c r="H858" s="100">
        <f t="shared" si="371"/>
        <v>0</v>
      </c>
      <c r="I858" s="101">
        <f t="shared" si="372"/>
        <v>0</v>
      </c>
      <c r="J858" s="102">
        <v>2325000</v>
      </c>
      <c r="K858" t="str">
        <f>CONCATENATE(D903,D858, " Curncy")</f>
        <v>EURGBp Curncy</v>
      </c>
      <c r="L858">
        <f>IF(D858 = D903,1,_xll.BDP(K858,$L$12))</f>
        <v>1</v>
      </c>
      <c r="M858" s="247">
        <f>IF(D858 = D903,1,_xll.BDP(K858,$M$12)*L858)</f>
        <v>0.86451999999999996</v>
      </c>
      <c r="N858" s="104">
        <f t="shared" si="373"/>
        <v>0</v>
      </c>
      <c r="O858" s="253">
        <f>N858 / Y903</f>
        <v>0</v>
      </c>
      <c r="P858" s="140">
        <f t="shared" si="374"/>
        <v>0</v>
      </c>
      <c r="Q858" s="255">
        <f>P858 / Y903*100</f>
        <v>0</v>
      </c>
      <c r="R858" s="106">
        <f t="shared" si="375"/>
        <v>0</v>
      </c>
      <c r="S858" s="255">
        <f t="shared" si="376"/>
        <v>0</v>
      </c>
      <c r="T858">
        <f t="shared" si="377"/>
        <v>0.01</v>
      </c>
      <c r="U858">
        <v>1</v>
      </c>
      <c r="V858">
        <v>1</v>
      </c>
      <c r="W858" s="105">
        <f t="shared" si="378"/>
        <v>0</v>
      </c>
      <c r="X858" s="105">
        <f t="shared" si="379"/>
        <v>0</v>
      </c>
      <c r="Z858" s="107">
        <v>0</v>
      </c>
      <c r="AA858" s="107">
        <f t="shared" si="380"/>
        <v>0</v>
      </c>
      <c r="AB858" s="117">
        <f t="shared" si="381"/>
        <v>0</v>
      </c>
      <c r="AC858" s="109">
        <v>2325000</v>
      </c>
      <c r="AD858" s="110">
        <f>IF(D858 = D903,1,_xll.BDP(K858,$AD$12)*L858)</f>
        <v>0.85989000000000004</v>
      </c>
      <c r="AE858" s="259">
        <f>AA858*AC858*T858/AD858 / AF903</f>
        <v>0</v>
      </c>
      <c r="AF858" s="111"/>
      <c r="AG858" s="64"/>
      <c r="AH858" s="56"/>
    </row>
    <row r="859" spans="2:34" ht="12" customHeight="1" x14ac:dyDescent="0.2">
      <c r="B859">
        <v>34370</v>
      </c>
      <c r="D859" t="s">
        <v>1148</v>
      </c>
      <c r="E859" t="s">
        <v>1805</v>
      </c>
      <c r="F859" s="99">
        <v>0</v>
      </c>
      <c r="G859" s="99">
        <v>0</v>
      </c>
      <c r="H859" s="100">
        <f t="shared" si="371"/>
        <v>0</v>
      </c>
      <c r="I859" s="101">
        <f t="shared" si="372"/>
        <v>0</v>
      </c>
      <c r="J859" s="102">
        <v>38055106</v>
      </c>
      <c r="K859" t="str">
        <f>CONCATENATE(D903,D859, " Curncy")</f>
        <v>EURGBp Curncy</v>
      </c>
      <c r="L859">
        <f>IF(D859 = D903,1,_xll.BDP(K859,$L$12))</f>
        <v>1</v>
      </c>
      <c r="M859" s="247">
        <f>IF(D859 = D903,1,_xll.BDP(K859,$M$12)*L859)</f>
        <v>0.86451999999999996</v>
      </c>
      <c r="N859" s="104">
        <f t="shared" si="373"/>
        <v>0</v>
      </c>
      <c r="O859" s="253">
        <f>N859 / Y903</f>
        <v>0</v>
      </c>
      <c r="P859" s="140">
        <f t="shared" si="374"/>
        <v>0</v>
      </c>
      <c r="Q859" s="255">
        <f>P859 / Y903*100</f>
        <v>0</v>
      </c>
      <c r="R859" s="106">
        <f t="shared" si="375"/>
        <v>0</v>
      </c>
      <c r="S859" s="255">
        <f t="shared" si="376"/>
        <v>0</v>
      </c>
      <c r="T859">
        <f t="shared" si="377"/>
        <v>0.01</v>
      </c>
      <c r="U859">
        <v>1</v>
      </c>
      <c r="V859">
        <v>1</v>
      </c>
      <c r="W859" s="105">
        <f t="shared" si="378"/>
        <v>0</v>
      </c>
      <c r="X859" s="105">
        <f t="shared" si="379"/>
        <v>0</v>
      </c>
      <c r="Z859" s="107">
        <v>0</v>
      </c>
      <c r="AA859" s="107">
        <f t="shared" si="380"/>
        <v>0</v>
      </c>
      <c r="AB859" s="117">
        <f t="shared" si="381"/>
        <v>0</v>
      </c>
      <c r="AC859" s="109">
        <v>38055106</v>
      </c>
      <c r="AD859" s="110">
        <f>IF(D859 = D903,1,_xll.BDP(K859,$AD$12)*L859)</f>
        <v>0.85989000000000004</v>
      </c>
      <c r="AE859" s="259">
        <f>AA859*AC859*T859/AD859 / AF903</f>
        <v>0</v>
      </c>
      <c r="AF859" s="111"/>
      <c r="AG859" s="64"/>
      <c r="AH859" s="56"/>
    </row>
    <row r="860" spans="2:34" ht="12" customHeight="1" x14ac:dyDescent="0.2">
      <c r="B860">
        <v>34240</v>
      </c>
      <c r="D860" t="s">
        <v>1148</v>
      </c>
      <c r="E860" t="s">
        <v>1770</v>
      </c>
      <c r="F860" s="99">
        <v>0</v>
      </c>
      <c r="G860" s="99">
        <v>0</v>
      </c>
      <c r="H860" s="100">
        <f t="shared" si="371"/>
        <v>0</v>
      </c>
      <c r="I860" s="101">
        <f t="shared" si="372"/>
        <v>0</v>
      </c>
      <c r="J860" s="102">
        <v>6975000</v>
      </c>
      <c r="K860" t="str">
        <f>CONCATENATE(D903,D860, " Curncy")</f>
        <v>EURGBp Curncy</v>
      </c>
      <c r="L860">
        <f>IF(D860 = D903,1,_xll.BDP(K860,$L$12))</f>
        <v>1</v>
      </c>
      <c r="M860" s="247">
        <f>IF(D860 = D903,1,_xll.BDP(K860,$M$12)*L860)</f>
        <v>0.86451999999999996</v>
      </c>
      <c r="N860" s="104">
        <f t="shared" si="373"/>
        <v>0</v>
      </c>
      <c r="O860" s="253">
        <f>N860 / Y903</f>
        <v>0</v>
      </c>
      <c r="P860" s="140">
        <f t="shared" si="374"/>
        <v>0</v>
      </c>
      <c r="Q860" s="255">
        <f>P860 / Y903*100</f>
        <v>0</v>
      </c>
      <c r="R860" s="106">
        <f t="shared" si="375"/>
        <v>0</v>
      </c>
      <c r="S860" s="255">
        <f t="shared" si="376"/>
        <v>0</v>
      </c>
      <c r="T860">
        <f t="shared" si="377"/>
        <v>0.01</v>
      </c>
      <c r="U860">
        <v>1</v>
      </c>
      <c r="V860">
        <v>1</v>
      </c>
      <c r="W860" s="105">
        <f t="shared" si="378"/>
        <v>0</v>
      </c>
      <c r="X860" s="105">
        <f t="shared" si="379"/>
        <v>0</v>
      </c>
      <c r="Z860" s="107">
        <v>0</v>
      </c>
      <c r="AA860" s="107">
        <f t="shared" si="380"/>
        <v>0</v>
      </c>
      <c r="AB860" s="117">
        <f t="shared" si="381"/>
        <v>0</v>
      </c>
      <c r="AC860" s="109">
        <v>6975000</v>
      </c>
      <c r="AD860" s="110">
        <f>IF(D860 = D903,1,_xll.BDP(K860,$AD$12)*L860)</f>
        <v>0.85989000000000004</v>
      </c>
      <c r="AE860" s="259">
        <f>AA860*AC860*T860/AD860 / AF903</f>
        <v>0</v>
      </c>
      <c r="AF860" s="111"/>
      <c r="AG860" s="64"/>
      <c r="AH860" s="56"/>
    </row>
    <row r="861" spans="2:34" ht="12" customHeight="1" x14ac:dyDescent="0.2">
      <c r="B861">
        <v>34234</v>
      </c>
      <c r="D861" t="s">
        <v>1148</v>
      </c>
      <c r="E861" t="s">
        <v>1763</v>
      </c>
      <c r="F861" s="99">
        <v>0</v>
      </c>
      <c r="G861" s="99">
        <v>0</v>
      </c>
      <c r="H861" s="100">
        <f t="shared" si="371"/>
        <v>0</v>
      </c>
      <c r="I861" s="101">
        <f t="shared" si="372"/>
        <v>0</v>
      </c>
      <c r="J861" s="102">
        <v>11750000</v>
      </c>
      <c r="K861" t="str">
        <f>CONCATENATE(D903,D861, " Curncy")</f>
        <v>EURGBp Curncy</v>
      </c>
      <c r="L861">
        <f>IF(D861 = D903,1,_xll.BDP(K861,$L$12))</f>
        <v>1</v>
      </c>
      <c r="M861" s="247">
        <f>IF(D861 = D903,1,_xll.BDP(K861,$M$12)*L861)</f>
        <v>0.86451999999999996</v>
      </c>
      <c r="N861" s="104">
        <f t="shared" si="373"/>
        <v>0</v>
      </c>
      <c r="O861" s="253">
        <f>N861 / Y903</f>
        <v>0</v>
      </c>
      <c r="P861" s="140">
        <f t="shared" si="374"/>
        <v>0</v>
      </c>
      <c r="Q861" s="255">
        <f>P861 / Y903*100</f>
        <v>0</v>
      </c>
      <c r="R861" s="106">
        <f t="shared" si="375"/>
        <v>0</v>
      </c>
      <c r="S861" s="255">
        <f t="shared" si="376"/>
        <v>0</v>
      </c>
      <c r="T861">
        <f t="shared" si="377"/>
        <v>0.01</v>
      </c>
      <c r="U861">
        <v>1</v>
      </c>
      <c r="V861">
        <v>1</v>
      </c>
      <c r="W861" s="105">
        <f t="shared" si="378"/>
        <v>0</v>
      </c>
      <c r="X861" s="105">
        <f t="shared" si="379"/>
        <v>0</v>
      </c>
      <c r="Z861" s="107">
        <v>0</v>
      </c>
      <c r="AA861" s="107">
        <f t="shared" si="380"/>
        <v>0</v>
      </c>
      <c r="AB861" s="117">
        <f t="shared" si="381"/>
        <v>0</v>
      </c>
      <c r="AC861" s="109">
        <v>11750000</v>
      </c>
      <c r="AD861" s="110">
        <f>IF(D861 = D903,1,_xll.BDP(K861,$AD$12)*L861)</f>
        <v>0.85989000000000004</v>
      </c>
      <c r="AE861" s="259">
        <f>AA861*AC861*T861/AD861 / AF903</f>
        <v>0</v>
      </c>
      <c r="AF861" s="111"/>
      <c r="AG861" s="64"/>
      <c r="AH861" s="56"/>
    </row>
    <row r="862" spans="2:34" ht="12" customHeight="1" x14ac:dyDescent="0.2">
      <c r="B862">
        <v>34247</v>
      </c>
      <c r="D862" t="s">
        <v>1148</v>
      </c>
      <c r="E862" t="s">
        <v>1772</v>
      </c>
      <c r="F862" s="99">
        <v>0</v>
      </c>
      <c r="G862" s="99">
        <v>0</v>
      </c>
      <c r="H862" s="100">
        <f t="shared" si="371"/>
        <v>0</v>
      </c>
      <c r="I862" s="101">
        <f t="shared" si="372"/>
        <v>0</v>
      </c>
      <c r="J862" s="102">
        <v>24100000</v>
      </c>
      <c r="K862" t="str">
        <f>CONCATENATE(D903,D862, " Curncy")</f>
        <v>EURGBp Curncy</v>
      </c>
      <c r="L862">
        <f>IF(D862 = D903,1,_xll.BDP(K862,$L$12))</f>
        <v>1</v>
      </c>
      <c r="M862" s="247">
        <f>IF(D862 = D903,1,_xll.BDP(K862,$M$12)*L862)</f>
        <v>0.86451999999999996</v>
      </c>
      <c r="N862" s="104">
        <f t="shared" si="373"/>
        <v>0</v>
      </c>
      <c r="O862" s="253">
        <f>N862 / Y903</f>
        <v>0</v>
      </c>
      <c r="P862" s="140">
        <f t="shared" si="374"/>
        <v>0</v>
      </c>
      <c r="Q862" s="255">
        <f>P862 / Y903*100</f>
        <v>0</v>
      </c>
      <c r="R862" s="106">
        <f t="shared" si="375"/>
        <v>0</v>
      </c>
      <c r="S862" s="255">
        <f t="shared" si="376"/>
        <v>0</v>
      </c>
      <c r="T862">
        <f t="shared" si="377"/>
        <v>0.01</v>
      </c>
      <c r="U862">
        <v>1</v>
      </c>
      <c r="V862">
        <v>1</v>
      </c>
      <c r="W862" s="105">
        <f t="shared" si="378"/>
        <v>0</v>
      </c>
      <c r="X862" s="105">
        <f t="shared" si="379"/>
        <v>0</v>
      </c>
      <c r="Z862" s="107">
        <v>0</v>
      </c>
      <c r="AA862" s="107">
        <f t="shared" si="380"/>
        <v>0</v>
      </c>
      <c r="AB862" s="117">
        <f t="shared" si="381"/>
        <v>0</v>
      </c>
      <c r="AC862" s="109">
        <v>24100000</v>
      </c>
      <c r="AD862" s="110">
        <f>IF(D862 = D903,1,_xll.BDP(K862,$AD$12)*L862)</f>
        <v>0.85989000000000004</v>
      </c>
      <c r="AE862" s="259">
        <f>AA862*AC862*T862/AD862 / AF903</f>
        <v>0</v>
      </c>
      <c r="AF862" s="111"/>
      <c r="AG862" s="64"/>
      <c r="AH862" s="56"/>
    </row>
    <row r="863" spans="2:34" ht="12" customHeight="1" x14ac:dyDescent="0.2">
      <c r="B863">
        <v>34332</v>
      </c>
      <c r="D863" t="s">
        <v>1148</v>
      </c>
      <c r="E863" t="s">
        <v>1792</v>
      </c>
      <c r="F863" s="99">
        <v>0</v>
      </c>
      <c r="G863" s="99">
        <v>0</v>
      </c>
      <c r="H863" s="100">
        <f t="shared" si="371"/>
        <v>0</v>
      </c>
      <c r="I863" s="101">
        <f t="shared" si="372"/>
        <v>0</v>
      </c>
      <c r="J863" s="102">
        <v>52037853</v>
      </c>
      <c r="K863" t="str">
        <f>CONCATENATE(D903,D863, " Curncy")</f>
        <v>EURGBp Curncy</v>
      </c>
      <c r="L863">
        <f>IF(D863 = D903,1,_xll.BDP(K863,$L$12))</f>
        <v>1</v>
      </c>
      <c r="M863" s="247">
        <f>IF(D863 = D903,1,_xll.BDP(K863,$M$12)*L863)</f>
        <v>0.86451999999999996</v>
      </c>
      <c r="N863" s="104">
        <f t="shared" si="373"/>
        <v>0</v>
      </c>
      <c r="O863" s="253">
        <f>N863 / Y903</f>
        <v>0</v>
      </c>
      <c r="P863" s="140">
        <f t="shared" si="374"/>
        <v>0</v>
      </c>
      <c r="Q863" s="255">
        <f>P863 / Y903*100</f>
        <v>0</v>
      </c>
      <c r="R863" s="106">
        <f t="shared" si="375"/>
        <v>0</v>
      </c>
      <c r="S863" s="255">
        <f t="shared" si="376"/>
        <v>0</v>
      </c>
      <c r="T863">
        <f t="shared" si="377"/>
        <v>0.01</v>
      </c>
      <c r="U863">
        <v>1</v>
      </c>
      <c r="V863">
        <v>1</v>
      </c>
      <c r="W863" s="105">
        <f t="shared" si="378"/>
        <v>0</v>
      </c>
      <c r="X863" s="105">
        <f t="shared" si="379"/>
        <v>0</v>
      </c>
      <c r="Z863" s="107">
        <v>0</v>
      </c>
      <c r="AA863" s="107">
        <f t="shared" si="380"/>
        <v>0</v>
      </c>
      <c r="AB863" s="117">
        <f t="shared" si="381"/>
        <v>0</v>
      </c>
      <c r="AC863" s="109">
        <v>52037853</v>
      </c>
      <c r="AD863" s="110">
        <f>IF(D863 = D903,1,_xll.BDP(K863,$AD$12)*L863)</f>
        <v>0.85989000000000004</v>
      </c>
      <c r="AE863" s="259">
        <f>AA863*AC863*T863/AD863 / AF903</f>
        <v>0</v>
      </c>
      <c r="AF863" s="111"/>
      <c r="AG863" s="64"/>
      <c r="AH863" s="56"/>
    </row>
    <row r="864" spans="2:34" ht="12" customHeight="1" x14ac:dyDescent="0.2">
      <c r="B864">
        <v>34254</v>
      </c>
      <c r="D864" t="s">
        <v>1148</v>
      </c>
      <c r="E864" t="s">
        <v>1777</v>
      </c>
      <c r="F864" s="99">
        <v>0</v>
      </c>
      <c r="G864" s="99">
        <v>0</v>
      </c>
      <c r="H864" s="100">
        <f t="shared" si="371"/>
        <v>0</v>
      </c>
      <c r="I864" s="101">
        <f t="shared" si="372"/>
        <v>0</v>
      </c>
      <c r="J864" s="102">
        <v>61519751</v>
      </c>
      <c r="K864" t="str">
        <f>CONCATENATE(D903,D864, " Curncy")</f>
        <v>EURGBp Curncy</v>
      </c>
      <c r="L864">
        <f>IF(D864 = D903,1,_xll.BDP(K864,$L$12))</f>
        <v>1</v>
      </c>
      <c r="M864" s="247">
        <f>IF(D864 = D903,1,_xll.BDP(K864,$M$12)*L864)</f>
        <v>0.86451999999999996</v>
      </c>
      <c r="N864" s="104">
        <f t="shared" si="373"/>
        <v>0</v>
      </c>
      <c r="O864" s="253">
        <f>N864 / Y903</f>
        <v>0</v>
      </c>
      <c r="P864" s="140">
        <f t="shared" si="374"/>
        <v>0</v>
      </c>
      <c r="Q864" s="255">
        <f>P864 / Y903*100</f>
        <v>0</v>
      </c>
      <c r="R864" s="106">
        <f t="shared" si="375"/>
        <v>0</v>
      </c>
      <c r="S864" s="255">
        <f t="shared" si="376"/>
        <v>0</v>
      </c>
      <c r="T864">
        <f t="shared" si="377"/>
        <v>0.01</v>
      </c>
      <c r="U864">
        <v>1</v>
      </c>
      <c r="V864">
        <v>1</v>
      </c>
      <c r="W864" s="105">
        <f t="shared" si="378"/>
        <v>0</v>
      </c>
      <c r="X864" s="105">
        <f t="shared" si="379"/>
        <v>0</v>
      </c>
      <c r="Z864" s="107">
        <v>0</v>
      </c>
      <c r="AA864" s="107">
        <f t="shared" si="380"/>
        <v>0</v>
      </c>
      <c r="AB864" s="117">
        <f t="shared" si="381"/>
        <v>0</v>
      </c>
      <c r="AC864" s="109">
        <v>61519751</v>
      </c>
      <c r="AD864" s="110">
        <f>IF(D864 = D903,1,_xll.BDP(K864,$AD$12)*L864)</f>
        <v>0.85989000000000004</v>
      </c>
      <c r="AE864" s="259">
        <f>AA864*AC864*T864/AD864 / AF903</f>
        <v>0</v>
      </c>
      <c r="AF864" s="111"/>
      <c r="AG864" s="64"/>
      <c r="AH864" s="56"/>
    </row>
    <row r="865" spans="1:34" ht="12" customHeight="1" x14ac:dyDescent="0.2">
      <c r="B865">
        <v>34372</v>
      </c>
      <c r="D865" t="s">
        <v>1148</v>
      </c>
      <c r="E865" t="s">
        <v>1806</v>
      </c>
      <c r="F865" s="99">
        <v>0</v>
      </c>
      <c r="G865" s="99">
        <v>0</v>
      </c>
      <c r="H865" s="100">
        <f t="shared" si="371"/>
        <v>0</v>
      </c>
      <c r="I865" s="101">
        <f t="shared" si="372"/>
        <v>0</v>
      </c>
      <c r="J865" s="102">
        <v>38000000</v>
      </c>
      <c r="K865" t="str">
        <f>CONCATENATE(D903,D865, " Curncy")</f>
        <v>EURGBp Curncy</v>
      </c>
      <c r="L865">
        <f>IF(D865 = D903,1,_xll.BDP(K865,$L$12))</f>
        <v>1</v>
      </c>
      <c r="M865" s="247">
        <f>IF(D865 = D903,1,_xll.BDP(K865,$M$12)*L865)</f>
        <v>0.86451999999999996</v>
      </c>
      <c r="N865" s="104">
        <f t="shared" si="373"/>
        <v>0</v>
      </c>
      <c r="O865" s="253">
        <f>N865 / Y903</f>
        <v>0</v>
      </c>
      <c r="P865" s="140">
        <f t="shared" si="374"/>
        <v>0</v>
      </c>
      <c r="Q865" s="255">
        <f>P865 / Y903*100</f>
        <v>0</v>
      </c>
      <c r="R865" s="106">
        <f t="shared" si="375"/>
        <v>0</v>
      </c>
      <c r="S865" s="255">
        <f t="shared" si="376"/>
        <v>0</v>
      </c>
      <c r="T865">
        <f t="shared" si="377"/>
        <v>0.01</v>
      </c>
      <c r="U865">
        <v>1</v>
      </c>
      <c r="V865">
        <v>1</v>
      </c>
      <c r="W865" s="105">
        <f t="shared" si="378"/>
        <v>0</v>
      </c>
      <c r="X865" s="105">
        <f t="shared" si="379"/>
        <v>0</v>
      </c>
      <c r="Z865" s="107">
        <v>0</v>
      </c>
      <c r="AA865" s="107">
        <f t="shared" si="380"/>
        <v>0</v>
      </c>
      <c r="AB865" s="117">
        <f t="shared" si="381"/>
        <v>0</v>
      </c>
      <c r="AC865" s="109">
        <v>38000000</v>
      </c>
      <c r="AD865" s="110">
        <f>IF(D865 = D903,1,_xll.BDP(K865,$AD$12)*L865)</f>
        <v>0.85989000000000004</v>
      </c>
      <c r="AE865" s="259">
        <f>AA865*AC865*T865/AD865 / AF903</f>
        <v>0</v>
      </c>
      <c r="AF865" s="111"/>
      <c r="AG865" s="64"/>
      <c r="AH865" s="56"/>
    </row>
    <row r="866" spans="1:34" ht="12" customHeight="1" x14ac:dyDescent="0.2">
      <c r="B866">
        <v>34376</v>
      </c>
      <c r="D866" t="s">
        <v>1148</v>
      </c>
      <c r="E866" t="s">
        <v>1807</v>
      </c>
      <c r="F866" s="99">
        <v>0</v>
      </c>
      <c r="G866" s="99">
        <v>0</v>
      </c>
      <c r="H866" s="100">
        <f t="shared" si="371"/>
        <v>0</v>
      </c>
      <c r="I866" s="101">
        <f t="shared" si="372"/>
        <v>0</v>
      </c>
      <c r="J866" s="102">
        <v>8343500</v>
      </c>
      <c r="K866" t="str">
        <f>CONCATENATE(D903,D866, " Curncy")</f>
        <v>EURGBp Curncy</v>
      </c>
      <c r="L866">
        <f>IF(D866 = D903,1,_xll.BDP(K866,$L$12))</f>
        <v>1</v>
      </c>
      <c r="M866" s="247">
        <f>IF(D866 = D903,1,_xll.BDP(K866,$M$12)*L866)</f>
        <v>0.86451999999999996</v>
      </c>
      <c r="N866" s="104">
        <f t="shared" si="373"/>
        <v>0</v>
      </c>
      <c r="O866" s="253">
        <f>N866 / Y903</f>
        <v>0</v>
      </c>
      <c r="P866" s="140">
        <f t="shared" si="374"/>
        <v>0</v>
      </c>
      <c r="Q866" s="255">
        <f>P866 / Y903*100</f>
        <v>0</v>
      </c>
      <c r="R866" s="106">
        <f t="shared" si="375"/>
        <v>0</v>
      </c>
      <c r="S866" s="255">
        <f t="shared" si="376"/>
        <v>0</v>
      </c>
      <c r="T866">
        <f t="shared" si="377"/>
        <v>0.01</v>
      </c>
      <c r="U866">
        <v>1</v>
      </c>
      <c r="V866">
        <v>1</v>
      </c>
      <c r="W866" s="105">
        <f t="shared" si="378"/>
        <v>0</v>
      </c>
      <c r="X866" s="105">
        <f t="shared" si="379"/>
        <v>0</v>
      </c>
      <c r="Z866" s="107">
        <v>0</v>
      </c>
      <c r="AA866" s="107">
        <f t="shared" si="380"/>
        <v>0</v>
      </c>
      <c r="AB866" s="117">
        <f t="shared" si="381"/>
        <v>0</v>
      </c>
      <c r="AC866" s="109">
        <v>8343500</v>
      </c>
      <c r="AD866" s="110">
        <f>IF(D866 = D903,1,_xll.BDP(K866,$AD$12)*L866)</f>
        <v>0.85989000000000004</v>
      </c>
      <c r="AE866" s="259">
        <f>AA866*AC866*T866/AD866 / AF903</f>
        <v>0</v>
      </c>
      <c r="AF866" s="111"/>
      <c r="AG866" s="64"/>
      <c r="AH866" s="56"/>
    </row>
    <row r="867" spans="1:34" ht="12" customHeight="1" x14ac:dyDescent="0.2">
      <c r="B867">
        <v>34255</v>
      </c>
      <c r="D867" t="s">
        <v>1148</v>
      </c>
      <c r="E867" t="s">
        <v>1778</v>
      </c>
      <c r="F867" s="99">
        <v>0</v>
      </c>
      <c r="G867" s="99">
        <v>0</v>
      </c>
      <c r="H867" s="100">
        <f t="shared" si="371"/>
        <v>0</v>
      </c>
      <c r="I867" s="101">
        <f t="shared" si="372"/>
        <v>0</v>
      </c>
      <c r="J867" s="102">
        <v>56430497</v>
      </c>
      <c r="K867" t="str">
        <f>CONCATENATE(D903,D867, " Curncy")</f>
        <v>EURGBp Curncy</v>
      </c>
      <c r="L867">
        <f>IF(D867 = D903,1,_xll.BDP(K867,$L$12))</f>
        <v>1</v>
      </c>
      <c r="M867" s="247">
        <f>IF(D867 = D903,1,_xll.BDP(K867,$M$12)*L867)</f>
        <v>0.86451999999999996</v>
      </c>
      <c r="N867" s="104">
        <f t="shared" si="373"/>
        <v>0</v>
      </c>
      <c r="O867" s="253">
        <f>N867 / Y903</f>
        <v>0</v>
      </c>
      <c r="P867" s="140">
        <f t="shared" si="374"/>
        <v>0</v>
      </c>
      <c r="Q867" s="255">
        <f>P867 / Y903*100</f>
        <v>0</v>
      </c>
      <c r="R867" s="106">
        <f t="shared" si="375"/>
        <v>0</v>
      </c>
      <c r="S867" s="255">
        <f t="shared" si="376"/>
        <v>0</v>
      </c>
      <c r="T867">
        <f t="shared" si="377"/>
        <v>0.01</v>
      </c>
      <c r="U867">
        <v>1</v>
      </c>
      <c r="V867">
        <v>1</v>
      </c>
      <c r="W867" s="105">
        <f t="shared" si="378"/>
        <v>0</v>
      </c>
      <c r="X867" s="105">
        <f t="shared" si="379"/>
        <v>0</v>
      </c>
      <c r="Z867" s="107">
        <v>0</v>
      </c>
      <c r="AA867" s="107">
        <f t="shared" si="380"/>
        <v>0</v>
      </c>
      <c r="AB867" s="117">
        <f t="shared" si="381"/>
        <v>0</v>
      </c>
      <c r="AC867" s="109">
        <v>56430497</v>
      </c>
      <c r="AD867" s="110">
        <f>IF(D867 = D903,1,_xll.BDP(K867,$AD$12)*L867)</f>
        <v>0.85989000000000004</v>
      </c>
      <c r="AE867" s="259">
        <f>AA867*AC867*T867/AD867 / AF903</f>
        <v>0</v>
      </c>
      <c r="AF867" s="111"/>
      <c r="AG867" s="64"/>
      <c r="AH867" s="56"/>
    </row>
    <row r="868" spans="1:34" ht="12" customHeight="1" x14ac:dyDescent="0.2">
      <c r="B868">
        <v>34334</v>
      </c>
      <c r="D868" t="s">
        <v>1148</v>
      </c>
      <c r="E868" t="s">
        <v>1793</v>
      </c>
      <c r="F868" s="99">
        <v>0</v>
      </c>
      <c r="G868" s="99">
        <v>0</v>
      </c>
      <c r="H868" s="100">
        <f t="shared" si="371"/>
        <v>0</v>
      </c>
      <c r="I868" s="101">
        <f t="shared" si="372"/>
        <v>0</v>
      </c>
      <c r="J868" s="102">
        <v>54507000</v>
      </c>
      <c r="K868" t="str">
        <f>CONCATENATE(D903,D868, " Curncy")</f>
        <v>EURGBp Curncy</v>
      </c>
      <c r="L868">
        <f>IF(D868 = D903,1,_xll.BDP(K868,$L$12))</f>
        <v>1</v>
      </c>
      <c r="M868" s="247">
        <f>IF(D868 = D903,1,_xll.BDP(K868,$M$12)*L868)</f>
        <v>0.86451999999999996</v>
      </c>
      <c r="N868" s="104">
        <f t="shared" si="373"/>
        <v>0</v>
      </c>
      <c r="O868" s="253">
        <f>N868 / Y903</f>
        <v>0</v>
      </c>
      <c r="P868" s="140">
        <f t="shared" si="374"/>
        <v>0</v>
      </c>
      <c r="Q868" s="255">
        <f>P868 / Y903*100</f>
        <v>0</v>
      </c>
      <c r="R868" s="106">
        <f t="shared" si="375"/>
        <v>0</v>
      </c>
      <c r="S868" s="255">
        <f t="shared" si="376"/>
        <v>0</v>
      </c>
      <c r="T868">
        <f t="shared" si="377"/>
        <v>0.01</v>
      </c>
      <c r="U868">
        <v>1</v>
      </c>
      <c r="V868">
        <v>1</v>
      </c>
      <c r="W868" s="105">
        <f t="shared" si="378"/>
        <v>0</v>
      </c>
      <c r="X868" s="105">
        <f t="shared" si="379"/>
        <v>0</v>
      </c>
      <c r="Z868" s="107">
        <v>0</v>
      </c>
      <c r="AA868" s="107">
        <f t="shared" si="380"/>
        <v>0</v>
      </c>
      <c r="AB868" s="117">
        <f t="shared" si="381"/>
        <v>0</v>
      </c>
      <c r="AC868" s="109">
        <v>54507000</v>
      </c>
      <c r="AD868" s="110">
        <f>IF(D868 = D903,1,_xll.BDP(K868,$AD$12)*L868)</f>
        <v>0.85989000000000004</v>
      </c>
      <c r="AE868" s="259">
        <f>AA868*AC868*T868/AD868 / AF903</f>
        <v>0</v>
      </c>
      <c r="AF868" s="111"/>
      <c r="AG868" s="64"/>
      <c r="AH868" s="56"/>
    </row>
    <row r="869" spans="1:34" ht="12" customHeight="1" x14ac:dyDescent="0.2">
      <c r="B869">
        <v>34331</v>
      </c>
      <c r="D869" t="s">
        <v>1148</v>
      </c>
      <c r="E869" t="s">
        <v>1794</v>
      </c>
      <c r="F869" s="99">
        <v>0</v>
      </c>
      <c r="G869" s="99">
        <v>0</v>
      </c>
      <c r="H869" s="100">
        <f t="shared" si="371"/>
        <v>0</v>
      </c>
      <c r="I869" s="101">
        <f t="shared" si="372"/>
        <v>0</v>
      </c>
      <c r="J869" s="102">
        <v>6200000</v>
      </c>
      <c r="K869" t="str">
        <f>CONCATENATE(D903,D869, " Curncy")</f>
        <v>EURGBp Curncy</v>
      </c>
      <c r="L869">
        <f>IF(D869 = D903,1,_xll.BDP(K869,$L$12))</f>
        <v>1</v>
      </c>
      <c r="M869" s="247">
        <f>IF(D869 = D903,1,_xll.BDP(K869,$M$12)*L869)</f>
        <v>0.86451999999999996</v>
      </c>
      <c r="N869" s="104">
        <f t="shared" si="373"/>
        <v>0</v>
      </c>
      <c r="O869" s="253">
        <f>N869 / Y903</f>
        <v>0</v>
      </c>
      <c r="P869" s="140">
        <f t="shared" si="374"/>
        <v>0</v>
      </c>
      <c r="Q869" s="255">
        <f>P869 / Y903*100</f>
        <v>0</v>
      </c>
      <c r="R869" s="106">
        <f t="shared" si="375"/>
        <v>0</v>
      </c>
      <c r="S869" s="255">
        <f t="shared" si="376"/>
        <v>0</v>
      </c>
      <c r="T869">
        <f t="shared" si="377"/>
        <v>0.01</v>
      </c>
      <c r="U869">
        <v>1</v>
      </c>
      <c r="V869">
        <v>1</v>
      </c>
      <c r="W869" s="105">
        <f t="shared" si="378"/>
        <v>0</v>
      </c>
      <c r="X869" s="105">
        <f t="shared" si="379"/>
        <v>0</v>
      </c>
      <c r="Z869" s="107">
        <v>0</v>
      </c>
      <c r="AA869" s="107">
        <f t="shared" si="380"/>
        <v>0</v>
      </c>
      <c r="AB869" s="117">
        <f t="shared" si="381"/>
        <v>0</v>
      </c>
      <c r="AC869" s="109">
        <v>6200000</v>
      </c>
      <c r="AD869" s="110">
        <f>IF(D869 = D903,1,_xll.BDP(K869,$AD$12)*L869)</f>
        <v>0.85989000000000004</v>
      </c>
      <c r="AE869" s="259">
        <f>AA869*AC869*T869/AD869 / AF903</f>
        <v>0</v>
      </c>
      <c r="AF869" s="111"/>
      <c r="AG869" s="64"/>
      <c r="AH869" s="56"/>
    </row>
    <row r="870" spans="1:34" ht="12" customHeight="1" x14ac:dyDescent="0.2">
      <c r="B870">
        <v>31784</v>
      </c>
      <c r="C870" t="s">
        <v>1448</v>
      </c>
      <c r="D870" t="str">
        <f>_xll.BDP(C870,$D$12)</f>
        <v>GBP</v>
      </c>
      <c r="E870" t="s">
        <v>1449</v>
      </c>
      <c r="F870" s="99">
        <f>_xll.BDP(C870,$F$12)</f>
        <v>43.869</v>
      </c>
      <c r="G870" s="99">
        <f>_xll.BDP(C870,$G$12)</f>
        <v>43.662999999999997</v>
      </c>
      <c r="H870" s="100">
        <f t="shared" si="371"/>
        <v>-0.20600000000000307</v>
      </c>
      <c r="I870" s="101">
        <f t="shared" si="372"/>
        <v>-0.46957988556840385</v>
      </c>
      <c r="J870" s="102">
        <v>-220992710</v>
      </c>
      <c r="K870" t="str">
        <f>CONCATENATE(D903,D870, " Curncy")</f>
        <v>EURGBP Curncy</v>
      </c>
      <c r="L870">
        <f>IF(D870 = D903,1,_xll.BDP(K870,$L$12))</f>
        <v>1</v>
      </c>
      <c r="M870" s="247">
        <f>IF(D870 = D903,1,_xll.BDP(K870,$M$12)*L870)</f>
        <v>0.86451999999999996</v>
      </c>
      <c r="N870" s="104">
        <f t="shared" si="373"/>
        <v>526586.98769260023</v>
      </c>
      <c r="O870" s="253">
        <f>N870 / Y903</f>
        <v>1.6210366016156401E-3</v>
      </c>
      <c r="P870" s="140">
        <f t="shared" si="374"/>
        <v>-111613435.16321196</v>
      </c>
      <c r="Q870" s="255">
        <f>P870 / Y903*100</f>
        <v>-34.358893755506138</v>
      </c>
      <c r="R870" s="106">
        <f t="shared" si="375"/>
        <v>-34.358893755506138</v>
      </c>
      <c r="S870" s="255">
        <f t="shared" si="376"/>
        <v>0</v>
      </c>
      <c r="T870">
        <f t="shared" si="377"/>
        <v>0.01</v>
      </c>
      <c r="U870">
        <v>4</v>
      </c>
      <c r="V870">
        <v>100</v>
      </c>
      <c r="W870" s="105">
        <f t="shared" si="378"/>
        <v>1.6210366016156401E-3</v>
      </c>
      <c r="X870" s="105">
        <f t="shared" si="379"/>
        <v>0</v>
      </c>
      <c r="Z870" s="107" t="str">
        <f>_xll.BDH(C870,$Z$12,$D$1,$D$1)</f>
        <v>#N/A N/A</v>
      </c>
      <c r="AA870" s="107">
        <f t="shared" si="380"/>
        <v>0</v>
      </c>
      <c r="AB870" s="117">
        <f t="shared" si="381"/>
        <v>0</v>
      </c>
      <c r="AC870" s="109">
        <v>-220992710</v>
      </c>
      <c r="AD870" s="110">
        <f>IF(D870 = D903,1,_xll.BDP(K870,$AD$12)*L870)</f>
        <v>0.85989000000000004</v>
      </c>
      <c r="AE870" s="259">
        <f>AA870*AC870*T870/AD870 / AF903</f>
        <v>0</v>
      </c>
      <c r="AF870" s="111"/>
      <c r="AG870" s="64"/>
      <c r="AH870" s="56"/>
    </row>
    <row r="871" spans="1:34" ht="12" customHeight="1" x14ac:dyDescent="0.2">
      <c r="B871">
        <v>33487</v>
      </c>
      <c r="C871" t="s">
        <v>1659</v>
      </c>
      <c r="D871" t="str">
        <f>_xll.BDP(C871,$D$12)</f>
        <v>GBP</v>
      </c>
      <c r="E871" t="s">
        <v>1660</v>
      </c>
      <c r="F871" s="99">
        <f>_xll.BDP(C871,$F$12)</f>
        <v>99.519000000000005</v>
      </c>
      <c r="G871" s="99">
        <f>_xll.BDP(C871,$G$12)</f>
        <v>99.536000000000001</v>
      </c>
      <c r="H871" s="100">
        <f t="shared" si="371"/>
        <v>1.6999999999995907E-2</v>
      </c>
      <c r="I871" s="101">
        <f t="shared" si="372"/>
        <v>1.7082165214678511E-2</v>
      </c>
      <c r="J871" s="102">
        <v>9506000</v>
      </c>
      <c r="K871" t="str">
        <f>CONCATENATE(D903,D871, " Curncy")</f>
        <v>EURGBP Curncy</v>
      </c>
      <c r="L871">
        <f>IF(D871 = D903,1,_xll.BDP(K871,$L$12))</f>
        <v>1</v>
      </c>
      <c r="M871" s="247">
        <f>IF(D871 = D903,1,_xll.BDP(K871,$M$12)*L871)</f>
        <v>0.86451999999999996</v>
      </c>
      <c r="N871" s="104">
        <f t="shared" si="373"/>
        <v>1869.2684958122554</v>
      </c>
      <c r="O871" s="253">
        <f>N871 / Y903</f>
        <v>5.7543249658260756E-6</v>
      </c>
      <c r="P871" s="140">
        <f t="shared" si="374"/>
        <v>10944676.999953732</v>
      </c>
      <c r="Q871" s="255">
        <f>P871 / Y903*100</f>
        <v>3.3691911164623654</v>
      </c>
      <c r="R871" s="106">
        <f t="shared" si="375"/>
        <v>0</v>
      </c>
      <c r="S871" s="255">
        <f t="shared" si="376"/>
        <v>3.3691911164623654</v>
      </c>
      <c r="T871">
        <f t="shared" si="377"/>
        <v>0.01</v>
      </c>
      <c r="U871">
        <v>4</v>
      </c>
      <c r="V871">
        <v>100</v>
      </c>
      <c r="W871" s="105">
        <f t="shared" si="378"/>
        <v>0</v>
      </c>
      <c r="X871" s="105">
        <f t="shared" si="379"/>
        <v>5.7543249658260756E-6</v>
      </c>
      <c r="Z871" s="107" t="str">
        <f>_xll.BDH(C871,$Z$12,$D$1,$D$1)</f>
        <v>#N/A N/A</v>
      </c>
      <c r="AA871" s="107">
        <f t="shared" si="380"/>
        <v>0</v>
      </c>
      <c r="AB871" s="117">
        <f t="shared" si="381"/>
        <v>0</v>
      </c>
      <c r="AC871" s="109">
        <v>9506000</v>
      </c>
      <c r="AD871" s="110">
        <f>IF(D871 = D903,1,_xll.BDP(K871,$AD$12)*L871)</f>
        <v>0.85989000000000004</v>
      </c>
      <c r="AE871" s="259">
        <f>AA871*AC871*T871/AD871 / AF903</f>
        <v>0</v>
      </c>
      <c r="AF871" s="111"/>
      <c r="AG871" s="64"/>
      <c r="AH871" s="56"/>
    </row>
    <row r="872" spans="1:34" ht="12" customHeight="1" x14ac:dyDescent="0.2">
      <c r="B872">
        <v>30532</v>
      </c>
      <c r="C872" t="s">
        <v>1437</v>
      </c>
      <c r="D872" t="str">
        <f>_xll.BDP(C872,$D$12)</f>
        <v>GBP</v>
      </c>
      <c r="E872" t="s">
        <v>1438</v>
      </c>
      <c r="F872" s="99">
        <f>_xll.BDP(C872,$F$12)</f>
        <v>51.459000000000003</v>
      </c>
      <c r="G872" s="99">
        <f>_xll.BDP(C872,$G$12)</f>
        <v>51.302999999999997</v>
      </c>
      <c r="H872" s="100">
        <f t="shared" si="371"/>
        <v>-0.15600000000000591</v>
      </c>
      <c r="I872" s="101">
        <f t="shared" si="372"/>
        <v>-0.30315396723606347</v>
      </c>
      <c r="J872" s="102">
        <v>-119280997</v>
      </c>
      <c r="K872" t="str">
        <f>CONCATENATE(D903,D872, " Curncy")</f>
        <v>EURGBP Curncy</v>
      </c>
      <c r="L872">
        <f>IF(D872 = D903,1,_xll.BDP(K872,$L$12))</f>
        <v>1</v>
      </c>
      <c r="M872" s="247">
        <f>IF(D872 = D903,1,_xll.BDP(K872,$M$12)*L872)</f>
        <v>0.86451999999999996</v>
      </c>
      <c r="N872" s="104">
        <f t="shared" si="373"/>
        <v>215238.9248600461</v>
      </c>
      <c r="O872" s="253">
        <f>N872 / Y903</f>
        <v>6.6258791699238227E-4</v>
      </c>
      <c r="P872" s="140">
        <f t="shared" si="374"/>
        <v>-70784631.808298245</v>
      </c>
      <c r="Q872" s="255">
        <f>P872 / Y903*100</f>
        <v>-21.790223016319807</v>
      </c>
      <c r="R872" s="106">
        <f t="shared" si="375"/>
        <v>-21.790223016319807</v>
      </c>
      <c r="S872" s="255">
        <f t="shared" si="376"/>
        <v>0</v>
      </c>
      <c r="T872">
        <f t="shared" si="377"/>
        <v>0.01</v>
      </c>
      <c r="U872">
        <v>4</v>
      </c>
      <c r="V872">
        <v>100</v>
      </c>
      <c r="W872" s="105">
        <f t="shared" si="378"/>
        <v>6.6258791699238227E-4</v>
      </c>
      <c r="X872" s="105">
        <f t="shared" si="379"/>
        <v>0</v>
      </c>
      <c r="Z872" s="107" t="str">
        <f>_xll.BDH(C872,$Z$12,$D$1,$D$1)</f>
        <v>#N/A N/A</v>
      </c>
      <c r="AA872" s="107">
        <f t="shared" si="380"/>
        <v>0</v>
      </c>
      <c r="AB872" s="117">
        <f t="shared" si="381"/>
        <v>0</v>
      </c>
      <c r="AC872" s="109">
        <v>-119280997</v>
      </c>
      <c r="AD872" s="110">
        <f>IF(D872 = D903,1,_xll.BDP(K872,$AD$12)*L872)</f>
        <v>0.85989000000000004</v>
      </c>
      <c r="AE872" s="259">
        <f>AA872*AC872*T872/AD872 / AF903</f>
        <v>0</v>
      </c>
      <c r="AF872" s="111"/>
      <c r="AG872" s="64"/>
      <c r="AH872" s="56"/>
    </row>
    <row r="873" spans="1:34" ht="12" customHeight="1" x14ac:dyDescent="0.2">
      <c r="B873">
        <v>32674</v>
      </c>
      <c r="C873" t="s">
        <v>1589</v>
      </c>
      <c r="D873" t="str">
        <f>_xll.BDP(C873,$D$12)</f>
        <v>GBP</v>
      </c>
      <c r="E873" t="s">
        <v>1590</v>
      </c>
      <c r="F873" s="99">
        <f>_xll.BDP(C873,$F$12)</f>
        <v>67.483000000000004</v>
      </c>
      <c r="G873" s="99">
        <f>_xll.BDP(C873,$G$12)</f>
        <v>67.201999999999998</v>
      </c>
      <c r="H873" s="100">
        <f t="shared" si="371"/>
        <v>-0.28100000000000591</v>
      </c>
      <c r="I873" s="101">
        <f t="shared" si="372"/>
        <v>-0.41640116770150393</v>
      </c>
      <c r="J873" s="102">
        <v>-6200000</v>
      </c>
      <c r="K873" t="str">
        <f>CONCATENATE(D903,D873, " Curncy")</f>
        <v>EURGBP Curncy</v>
      </c>
      <c r="L873">
        <f>IF(D873 = D903,1,_xll.BDP(K873,$L$12))</f>
        <v>1</v>
      </c>
      <c r="M873" s="247">
        <f>IF(D873 = D903,1,_xll.BDP(K873,$M$12)*L873)</f>
        <v>0.86451999999999996</v>
      </c>
      <c r="N873" s="104">
        <f t="shared" si="373"/>
        <v>20152.223199001026</v>
      </c>
      <c r="O873" s="253">
        <f>N873 / Y903</f>
        <v>6.2036267839907995E-5</v>
      </c>
      <c r="P873" s="140">
        <f t="shared" si="374"/>
        <v>-4819465.1367232688</v>
      </c>
      <c r="Q873" s="255">
        <f>P873 / Y903*100</f>
        <v>-1.4836161108104662</v>
      </c>
      <c r="R873" s="106">
        <f t="shared" si="375"/>
        <v>-1.4836161108104662</v>
      </c>
      <c r="S873" s="255">
        <f t="shared" si="376"/>
        <v>0</v>
      </c>
      <c r="T873">
        <f t="shared" si="377"/>
        <v>0.01</v>
      </c>
      <c r="U873">
        <v>4</v>
      </c>
      <c r="V873">
        <v>100</v>
      </c>
      <c r="W873" s="105">
        <f t="shared" si="378"/>
        <v>6.2036267839907995E-5</v>
      </c>
      <c r="X873" s="105">
        <f t="shared" si="379"/>
        <v>0</v>
      </c>
      <c r="Z873" s="107" t="str">
        <f>_xll.BDH(C873,$Z$12,$D$1,$D$1)</f>
        <v>#N/A N/A</v>
      </c>
      <c r="AA873" s="107">
        <f t="shared" si="380"/>
        <v>0</v>
      </c>
      <c r="AB873" s="117">
        <f t="shared" si="381"/>
        <v>0</v>
      </c>
      <c r="AC873" s="109">
        <v>-6200000</v>
      </c>
      <c r="AD873" s="110">
        <f>IF(D873 = D903,1,_xll.BDP(K873,$AD$12)*L873)</f>
        <v>0.85989000000000004</v>
      </c>
      <c r="AE873" s="259">
        <f>AA873*AC873*T873/AD873 / AF903</f>
        <v>0</v>
      </c>
      <c r="AF873" s="111"/>
      <c r="AG873" s="64"/>
      <c r="AH873" s="56"/>
    </row>
    <row r="874" spans="1:34" ht="12" customHeight="1" x14ac:dyDescent="0.2">
      <c r="B874">
        <v>33977</v>
      </c>
      <c r="C874" t="s">
        <v>1737</v>
      </c>
      <c r="D874" t="str">
        <f>_xll.BDP(C874,$D$12)</f>
        <v>GBP</v>
      </c>
      <c r="E874" t="s">
        <v>1738</v>
      </c>
      <c r="F874" s="99">
        <f>_xll.BDP(C874,$F$12)*1.12662</f>
        <v>140.42867651999998</v>
      </c>
      <c r="G874" s="99">
        <f>_xll.BDP(C874,$G$12) * _xll.BDP(C874,"MOST_RECENT_REPORTED_FACTOR")</f>
        <v>137.42076223999999</v>
      </c>
      <c r="H874" s="100">
        <f t="shared" si="371"/>
        <v>-3.0079142799999943</v>
      </c>
      <c r="I874" s="101">
        <f t="shared" si="372"/>
        <v>-2.141951597451397</v>
      </c>
      <c r="J874" s="102">
        <v>51686909</v>
      </c>
      <c r="K874" t="str">
        <f>CONCATENATE(D903,D874, " Curncy")</f>
        <v>EURGBP Curncy</v>
      </c>
      <c r="L874">
        <f>IF(D874 = D903,1,_xll.BDP(K874,$L$12))</f>
        <v>1</v>
      </c>
      <c r="M874" s="247">
        <f>IF(D874 = D903,1,_xll.BDP(K874,$M$12)*L874)</f>
        <v>0.86451999999999996</v>
      </c>
      <c r="N874" s="104">
        <f t="shared" si="373"/>
        <v>-1798336.5528866914</v>
      </c>
      <c r="O874" s="253">
        <f>N874 / Y903</f>
        <v>-5.5359692555760282E-3</v>
      </c>
      <c r="P874" s="140">
        <f t="shared" si="374"/>
        <v>82159515.483846709</v>
      </c>
      <c r="Q874" s="255">
        <f>P874 / Y903*100</f>
        <v>25.291848238390102</v>
      </c>
      <c r="R874" s="106">
        <f t="shared" si="375"/>
        <v>0</v>
      </c>
      <c r="S874" s="255">
        <f t="shared" si="376"/>
        <v>25.291848238390102</v>
      </c>
      <c r="T874">
        <f t="shared" si="377"/>
        <v>0.01</v>
      </c>
      <c r="U874">
        <v>4</v>
      </c>
      <c r="V874">
        <v>100</v>
      </c>
      <c r="W874" s="105">
        <f t="shared" si="378"/>
        <v>0</v>
      </c>
      <c r="X874" s="105">
        <f t="shared" si="379"/>
        <v>0</v>
      </c>
      <c r="Z874" s="107" t="str">
        <f>_xll.BDH(C874,$Z$12,$D$1,$D$1)</f>
        <v>#N/A N/A</v>
      </c>
      <c r="AA874" s="107">
        <f t="shared" si="380"/>
        <v>0</v>
      </c>
      <c r="AB874" s="117">
        <f t="shared" si="381"/>
        <v>0</v>
      </c>
      <c r="AC874" s="109">
        <v>51686909</v>
      </c>
      <c r="AD874" s="110">
        <f>IF(D874 = D903,1,_xll.BDP(K874,$AD$12)*L874)</f>
        <v>0.85989000000000004</v>
      </c>
      <c r="AE874" s="259">
        <f>AA874*AC874*T874/AD874 / AF903</f>
        <v>0</v>
      </c>
      <c r="AF874" s="111"/>
      <c r="AG874" s="64"/>
      <c r="AH874" s="56"/>
    </row>
    <row r="875" spans="1:34" ht="12" customHeight="1" x14ac:dyDescent="0.2">
      <c r="B875">
        <v>34005</v>
      </c>
      <c r="C875" t="s">
        <v>1748</v>
      </c>
      <c r="D875" t="str">
        <f>_xll.BDP(C875,$D$12)</f>
        <v>GBP</v>
      </c>
      <c r="E875" t="s">
        <v>1749</v>
      </c>
      <c r="F875" s="99">
        <f>_xll.BDP(C875,$F$12)*2</f>
        <v>227.71199999999999</v>
      </c>
      <c r="G875" s="99">
        <f>_xll.BDP(C875,$G$12) * _xll.BDP(C875,"MOST_RECENT_REPORTED_FACTOR")</f>
        <v>154.77293319</v>
      </c>
      <c r="H875" s="100">
        <f t="shared" si="371"/>
        <v>-72.939066809999986</v>
      </c>
      <c r="I875" s="101">
        <f t="shared" si="372"/>
        <v>-32.03127933969224</v>
      </c>
      <c r="J875" s="102">
        <v>61650000</v>
      </c>
      <c r="K875" t="str">
        <f>CONCATENATE(D903,D875, " Curncy")</f>
        <v>EURGBP Curncy</v>
      </c>
      <c r="L875">
        <f>IF(D875 = D903,1,_xll.BDP(K875,$L$12))</f>
        <v>1</v>
      </c>
      <c r="M875" s="247">
        <f>IF(D875 = D903,1,_xll.BDP(K875,$M$12)*L875)</f>
        <v>0.86451999999999996</v>
      </c>
      <c r="N875" s="104">
        <f t="shared" si="373"/>
        <v>-52013758.719711505</v>
      </c>
      <c r="O875" s="253">
        <f>N875 / Y903</f>
        <v>-0.16011828746797163</v>
      </c>
      <c r="P875" s="140">
        <f t="shared" si="374"/>
        <v>110370510.00744344</v>
      </c>
      <c r="Q875" s="255">
        <f>P875 / Y903*100</f>
        <v>33.976273748240452</v>
      </c>
      <c r="R875" s="106">
        <f t="shared" si="375"/>
        <v>0</v>
      </c>
      <c r="S875" s="255">
        <f t="shared" si="376"/>
        <v>33.976273748240452</v>
      </c>
      <c r="T875">
        <f t="shared" si="377"/>
        <v>0.01</v>
      </c>
      <c r="U875">
        <v>4</v>
      </c>
      <c r="V875">
        <v>100</v>
      </c>
      <c r="W875" s="105">
        <f t="shared" si="378"/>
        <v>0</v>
      </c>
      <c r="X875" s="105">
        <f t="shared" si="379"/>
        <v>0</v>
      </c>
      <c r="Z875" s="107" t="str">
        <f>_xll.BDH(C875,$Z$12,$D$1,$D$1)</f>
        <v>#N/A N/A</v>
      </c>
      <c r="AA875" s="107">
        <f t="shared" si="380"/>
        <v>0</v>
      </c>
      <c r="AB875" s="117">
        <f t="shared" si="381"/>
        <v>0</v>
      </c>
      <c r="AC875" s="109">
        <v>61650000</v>
      </c>
      <c r="AD875" s="110">
        <f>IF(D875 = D903,1,_xll.BDP(K875,$AD$12)*L875)</f>
        <v>0.85989000000000004</v>
      </c>
      <c r="AE875" s="259">
        <f>AA875*AC875*T875/AD875 / AF903</f>
        <v>0</v>
      </c>
      <c r="AF875" s="111"/>
      <c r="AG875" s="64"/>
      <c r="AH875" s="56"/>
    </row>
    <row r="876" spans="1:34" ht="12" customHeight="1" x14ac:dyDescent="0.2">
      <c r="A876" s="195" t="s">
        <v>1453</v>
      </c>
      <c r="B876" s="195"/>
      <c r="C876" s="195"/>
      <c r="D876" s="195"/>
      <c r="E876" s="195" t="s">
        <v>1130</v>
      </c>
      <c r="F876" s="196"/>
      <c r="G876" s="196"/>
      <c r="H876" s="197"/>
      <c r="I876" s="198"/>
      <c r="J876" s="199"/>
      <c r="K876" s="195"/>
      <c r="L876" s="195"/>
      <c r="M876" s="261"/>
      <c r="N876" s="201">
        <f t="shared" ref="N876:S876" si="382" xml:space="preserve"> SUM(N834:N875)</f>
        <v>-53048247.868350737</v>
      </c>
      <c r="O876" s="269">
        <f t="shared" si="382"/>
        <v>-0.1633028416121339</v>
      </c>
      <c r="P876" s="202">
        <f t="shared" si="382"/>
        <v>16257170.383010387</v>
      </c>
      <c r="Q876" s="262">
        <f t="shared" si="382"/>
        <v>5.0045802204565035</v>
      </c>
      <c r="R876" s="203">
        <f t="shared" si="382"/>
        <v>-57.632732882636411</v>
      </c>
      <c r="S876" s="262">
        <f t="shared" si="382"/>
        <v>62.637313103092922</v>
      </c>
      <c r="T876" s="195"/>
      <c r="U876" s="195"/>
      <c r="V876" s="195"/>
      <c r="W876" s="204">
        <f xml:space="preserve"> SUM(W834:W875)</f>
        <v>2.3456607864479305E-3</v>
      </c>
      <c r="X876" s="204">
        <f xml:space="preserve"> SUM(X834:X875)</f>
        <v>5.7543249658260756E-6</v>
      </c>
      <c r="Y876" s="195"/>
      <c r="Z876" s="196"/>
      <c r="AA876" s="196"/>
      <c r="AB876" s="198"/>
      <c r="AC876" s="199"/>
      <c r="AD876" s="200"/>
      <c r="AE876" s="269">
        <f xml:space="preserve"> SUM(AE834:AE875)</f>
        <v>7.4270611867401385E-4</v>
      </c>
      <c r="AF876" s="264"/>
      <c r="AG876" s="64"/>
      <c r="AH876" s="56"/>
    </row>
    <row r="877" spans="1:34" ht="12" customHeight="1" x14ac:dyDescent="0.2">
      <c r="B877" s="27"/>
      <c r="C877" s="42"/>
      <c r="F877" s="4"/>
      <c r="G877" s="4"/>
      <c r="H877" s="22"/>
      <c r="I877" s="13"/>
      <c r="J877" s="16"/>
      <c r="K877" s="27"/>
      <c r="M877" s="270"/>
      <c r="N877" s="88"/>
      <c r="O877" s="275"/>
      <c r="P877" s="7"/>
      <c r="Q877" s="280"/>
      <c r="R877" s="30"/>
      <c r="S877" s="280"/>
      <c r="T877" s="22"/>
      <c r="W877" s="44"/>
      <c r="Y877" s="3"/>
      <c r="Z877" s="62"/>
      <c r="AA877" s="58"/>
      <c r="AB877" s="55"/>
      <c r="AC877" s="45"/>
      <c r="AD877" s="12"/>
      <c r="AE877" s="288"/>
      <c r="AF877" s="66"/>
      <c r="AG877" s="64"/>
      <c r="AH877" s="56"/>
    </row>
    <row r="878" spans="1:34" ht="12" customHeight="1" x14ac:dyDescent="0.2">
      <c r="A878" s="1"/>
      <c r="C878" t="s">
        <v>184</v>
      </c>
      <c r="D878" t="s">
        <v>66</v>
      </c>
      <c r="E878" t="s">
        <v>318</v>
      </c>
      <c r="F878" s="103">
        <v>0.86040000000000005</v>
      </c>
      <c r="G878" s="103">
        <f>_xll.BDP(C878,$G$12)</f>
        <v>0.86451999999999996</v>
      </c>
      <c r="H878" s="103">
        <f t="shared" ref="H878:H891" si="383">IF(OR(OR(G878="#N/A N/A",G878="#N/A Real Time"),OR(F878="#N/A N/A",F878="#N/A Real Time")),0,  G878 - F878)</f>
        <v>4.1199999999999015E-3</v>
      </c>
      <c r="I878" s="101">
        <f t="shared" ref="I878:I891" si="384">IF(OR(F878=0,F878="#N/A N/A"),0,H878 / F878*100)</f>
        <v>0.47884704788469329</v>
      </c>
      <c r="J878" s="102">
        <v>-84282720</v>
      </c>
      <c r="K878" t="str">
        <f>CONCATENATE(D903,D878, " Curncy")</f>
        <v>EURGBP Curncy</v>
      </c>
      <c r="L878">
        <f>IF(D878 = D903,1,_xll.BDP(K878,$L$12))</f>
        <v>1</v>
      </c>
      <c r="M878" s="247">
        <f>IF(D878 = D903,1,_xll.BDP(K878,$M$12)*L878)</f>
        <v>0.86451999999999996</v>
      </c>
      <c r="N878" s="104">
        <f>H878*J878/M878/G878*-1</f>
        <v>464606.91494768427</v>
      </c>
      <c r="O878" s="253">
        <f>N878 / Y903</f>
        <v>1.4302381792494572E-3</v>
      </c>
      <c r="P878" s="140">
        <f t="shared" ref="P878:P891" si="385">ABS(IF(OR(OR(J878=0,G878 = "#N/A N/A"),G878="#N/A Real Time"),0,J878/M878))</f>
        <v>97490769.444315925</v>
      </c>
      <c r="Q878" s="255">
        <f>P878 / Y903*100</f>
        <v>30.011395891377919</v>
      </c>
      <c r="R878" s="106"/>
      <c r="S878" s="255"/>
      <c r="T878">
        <f t="shared" ref="T878:T891" si="386">IF(EXACT(D878,UPPER(D878)),1,0.01)/V878</f>
        <v>1</v>
      </c>
      <c r="U878">
        <v>2</v>
      </c>
      <c r="V878">
        <v>1</v>
      </c>
      <c r="W878" s="105">
        <f t="shared" ref="W878:W891" si="387">IF(AND(Q878&lt;0,O878&gt;0),O878,0)</f>
        <v>0</v>
      </c>
      <c r="X878" s="105">
        <f t="shared" ref="X878:X891" si="388">IF(AND(Q878&gt;0,O878&gt;0),O878,0)</f>
        <v>1.4302381792494572E-3</v>
      </c>
      <c r="Y878" s="3"/>
      <c r="Z878" s="107">
        <v>0.85740000000000005</v>
      </c>
      <c r="AA878" s="107">
        <f t="shared" ref="AA878:AA891" si="389">IF(OR(OR(F878="#N/A N/A",F878="#N/A Real Time"),OR(Z878="#N/A N/A",Z878="#N/A Real Time")),0,  F878 - Z878)</f>
        <v>3.0000000000000027E-3</v>
      </c>
      <c r="AB878" s="117">
        <f t="shared" ref="AB878:AB891" si="390">IF(OR(Z878=0,Z878="#N/A N/A"),0,AA878 / Z878*100)</f>
        <v>0.34989503149055312</v>
      </c>
      <c r="AC878" s="109">
        <v>-84282720</v>
      </c>
      <c r="AD878" s="110">
        <f>IF(D878 = D903,1,_xll.BDP(K878,$AD$12)*L878)</f>
        <v>0.85989000000000004</v>
      </c>
      <c r="AE878" s="259">
        <f>AA878*AC878/AD878/Z878*-1 / AF903</f>
        <v>1.0402865917671382E-3</v>
      </c>
      <c r="AF878" s="66"/>
      <c r="AG878" s="64"/>
      <c r="AH878" s="56"/>
    </row>
    <row r="879" spans="1:34" ht="12" customHeight="1" x14ac:dyDescent="0.2">
      <c r="A879" s="1"/>
      <c r="C879" t="s">
        <v>185</v>
      </c>
      <c r="D879" t="s">
        <v>212</v>
      </c>
      <c r="E879" t="s">
        <v>1168</v>
      </c>
      <c r="F879" s="103">
        <v>1.5421</v>
      </c>
      <c r="G879" s="103">
        <f>_xll.BDP(C879,$G$12)</f>
        <v>1.5558700000000001</v>
      </c>
      <c r="H879" s="103">
        <f t="shared" si="383"/>
        <v>1.377000000000006E-2</v>
      </c>
      <c r="I879" s="101">
        <f t="shared" si="384"/>
        <v>0.89293820115427402</v>
      </c>
      <c r="J879" s="102">
        <v>0</v>
      </c>
      <c r="K879" t="str">
        <f>CONCATENATE(D903,D879, " Curncy")</f>
        <v>EURAUD Curncy</v>
      </c>
      <c r="L879">
        <f>IF(D879 = D903,1,_xll.BDP(K879,$L$12))</f>
        <v>1</v>
      </c>
      <c r="M879" s="247">
        <f>IF(D879 = D903,1,_xll.BDP(K879,$M$12)*L879)</f>
        <v>1.5558700000000001</v>
      </c>
      <c r="N879" s="104">
        <f>H879*J879/M879/G879*-1</f>
        <v>0</v>
      </c>
      <c r="O879" s="253">
        <f>N879 / Y903</f>
        <v>0</v>
      </c>
      <c r="P879" s="140">
        <f t="shared" si="385"/>
        <v>0</v>
      </c>
      <c r="Q879" s="255">
        <f>P879 / Y903*100</f>
        <v>0</v>
      </c>
      <c r="R879" s="106"/>
      <c r="S879" s="255"/>
      <c r="T879">
        <f t="shared" si="386"/>
        <v>1</v>
      </c>
      <c r="U879">
        <v>2</v>
      </c>
      <c r="V879">
        <v>1</v>
      </c>
      <c r="W879" s="105">
        <f t="shared" si="387"/>
        <v>0</v>
      </c>
      <c r="X879" s="105">
        <f t="shared" si="388"/>
        <v>0</v>
      </c>
      <c r="Y879" s="3"/>
      <c r="Z879" s="107">
        <v>1.5376000000000001</v>
      </c>
      <c r="AA879" s="107">
        <f t="shared" si="389"/>
        <v>4.4999999999999485E-3</v>
      </c>
      <c r="AB879" s="117">
        <f t="shared" si="390"/>
        <v>0.29266389177939306</v>
      </c>
      <c r="AC879" s="109">
        <v>0</v>
      </c>
      <c r="AD879" s="110">
        <f>IF(D879 = D903,1,_xll.BDP(K879,$AD$12)*L879)</f>
        <v>1.54033</v>
      </c>
      <c r="AE879" s="259">
        <f>AA879*AC879/AD879/Z879*-1 / AF903</f>
        <v>0</v>
      </c>
      <c r="AF879" s="66"/>
      <c r="AG879" s="64"/>
      <c r="AH879" s="56"/>
    </row>
    <row r="880" spans="1:34" ht="12" customHeight="1" x14ac:dyDescent="0.2">
      <c r="C880" t="s">
        <v>1669</v>
      </c>
      <c r="D880" t="s">
        <v>1671</v>
      </c>
      <c r="E880" t="s">
        <v>1670</v>
      </c>
      <c r="F880" s="103">
        <v>10.276300000000001</v>
      </c>
      <c r="G880" s="103">
        <f>_xll.BDP(C880,$G$12)</f>
        <v>10.361700000000001</v>
      </c>
      <c r="H880" s="103">
        <f t="shared" si="383"/>
        <v>8.539999999999992E-2</v>
      </c>
      <c r="I880" s="101">
        <f t="shared" si="384"/>
        <v>0.83103840876580015</v>
      </c>
      <c r="J880" s="102">
        <v>-261681</v>
      </c>
      <c r="K880" t="str">
        <f>CONCATENATE(D903,D880, " Curncy")</f>
        <v>EURNOK Curncy</v>
      </c>
      <c r="L880">
        <f>IF(D880 = D903,1,_xll.BDP(K880,$L$12))</f>
        <v>1</v>
      </c>
      <c r="M880" s="247">
        <f>IF(D880 = D903,1,_xll.BDP(K880,$M$12)*L880)</f>
        <v>10.361700000000001</v>
      </c>
      <c r="N880" s="104">
        <f>H880*J880/M880/G880*-1</f>
        <v>208.14598269595342</v>
      </c>
      <c r="O880" s="253">
        <f>N880 / Y903</f>
        <v>6.4075312211543583E-7</v>
      </c>
      <c r="P880" s="140">
        <f t="shared" si="385"/>
        <v>25254.639682677553</v>
      </c>
      <c r="Q880" s="255">
        <f>P880 / Y903*100</f>
        <v>7.7743461656013093E-3</v>
      </c>
      <c r="R880" s="106"/>
      <c r="S880" s="255"/>
      <c r="T880">
        <f t="shared" si="386"/>
        <v>1</v>
      </c>
      <c r="U880">
        <v>2</v>
      </c>
      <c r="V880">
        <v>1</v>
      </c>
      <c r="W880" s="105">
        <f t="shared" si="387"/>
        <v>0</v>
      </c>
      <c r="X880" s="105">
        <f t="shared" si="388"/>
        <v>6.4075312211543583E-7</v>
      </c>
      <c r="Z880" s="107">
        <v>10.314500000000001</v>
      </c>
      <c r="AA880" s="107">
        <f t="shared" si="389"/>
        <v>-3.819999999999979E-2</v>
      </c>
      <c r="AB880" s="117">
        <f t="shared" si="390"/>
        <v>-0.37035241650104017</v>
      </c>
      <c r="AC880" s="109">
        <v>174969180</v>
      </c>
      <c r="AD880" s="110">
        <f>IF(D880 = D903,1,_xll.BDP(K880,$AD$12)*L880)</f>
        <v>10.2681</v>
      </c>
      <c r="AE880" s="259">
        <f>AA880*AC880/AD880/Z880*-1 / AF903</f>
        <v>1.9142833877702263E-4</v>
      </c>
      <c r="AF880" s="111"/>
      <c r="AG880" s="64"/>
      <c r="AH880" s="56"/>
    </row>
    <row r="881" spans="1:34" ht="12" customHeight="1" x14ac:dyDescent="0.2">
      <c r="C881" t="s">
        <v>1743</v>
      </c>
      <c r="D881" t="s">
        <v>1745</v>
      </c>
      <c r="E881" t="s">
        <v>1744</v>
      </c>
      <c r="F881" s="103">
        <v>1.4320999999999999</v>
      </c>
      <c r="G881" s="103">
        <f>_xll.BDP(C881,$G$12)</f>
        <v>1.4320999999999999</v>
      </c>
      <c r="H881" s="103">
        <f t="shared" si="383"/>
        <v>0</v>
      </c>
      <c r="I881" s="101">
        <f t="shared" si="384"/>
        <v>0</v>
      </c>
      <c r="J881" s="102">
        <v>0</v>
      </c>
      <c r="K881" t="str">
        <f>CONCATENATE(D903,D881, " Curncy")</f>
        <v>EURSGD Curncy</v>
      </c>
      <c r="L881">
        <f>IF(D881 = D903,1,_xll.BDP(K881,$L$12))</f>
        <v>1</v>
      </c>
      <c r="M881" s="247">
        <f>IF(D881 = D903,1,_xll.BDP(K881,$M$12)*L881)</f>
        <v>1.4320999999999999</v>
      </c>
      <c r="N881" s="104">
        <f>H881*J881/M881/G881*-1</f>
        <v>0</v>
      </c>
      <c r="O881" s="253">
        <f>N881 / Y903</f>
        <v>0</v>
      </c>
      <c r="P881" s="140">
        <f t="shared" si="385"/>
        <v>0</v>
      </c>
      <c r="Q881" s="255">
        <f>P881 / Y903*100</f>
        <v>0</v>
      </c>
      <c r="R881" s="106"/>
      <c r="S881" s="255"/>
      <c r="T881">
        <f t="shared" si="386"/>
        <v>1</v>
      </c>
      <c r="U881">
        <v>2</v>
      </c>
      <c r="V881">
        <v>1</v>
      </c>
      <c r="W881" s="105">
        <f t="shared" si="387"/>
        <v>0</v>
      </c>
      <c r="X881" s="105">
        <f t="shared" si="388"/>
        <v>0</v>
      </c>
      <c r="Z881" s="107">
        <v>1.4311</v>
      </c>
      <c r="AA881" s="107">
        <f t="shared" si="389"/>
        <v>9.9999999999988987E-4</v>
      </c>
      <c r="AB881" s="117">
        <f t="shared" si="390"/>
        <v>6.987631891551184E-2</v>
      </c>
      <c r="AC881" s="109">
        <v>0</v>
      </c>
      <c r="AD881" s="110">
        <f>IF(D881 = D903,1,_xll.BDP(K881,$AD$12)*L881)</f>
        <v>1.4313</v>
      </c>
      <c r="AE881" s="259">
        <f>AA881*AC881/AD881/Z881*-1 / AF903</f>
        <v>0</v>
      </c>
      <c r="AF881" s="111"/>
      <c r="AG881" s="64"/>
      <c r="AH881" s="56"/>
    </row>
    <row r="882" spans="1:34" ht="12" customHeight="1" x14ac:dyDescent="0.2">
      <c r="C882" t="s">
        <v>186</v>
      </c>
      <c r="D882" t="s">
        <v>66</v>
      </c>
      <c r="E882" t="s">
        <v>1167</v>
      </c>
      <c r="F882" s="103">
        <v>1.2095537000000001</v>
      </c>
      <c r="G882" s="103">
        <f>_xll.BDP(C882,$G$12)</f>
        <v>1.2050000000000001</v>
      </c>
      <c r="H882" s="103">
        <f t="shared" si="383"/>
        <v>-4.5536999999999939E-3</v>
      </c>
      <c r="I882" s="101">
        <f t="shared" si="384"/>
        <v>-0.37647770413169696</v>
      </c>
      <c r="J882" s="102">
        <v>-122262915</v>
      </c>
      <c r="K882" t="str">
        <f>CONCATENATE(D903,D882, " Curncy")</f>
        <v>EURGBP Curncy</v>
      </c>
      <c r="L882">
        <f>IF(D882 = D903,1,_xll.BDP(K882,$L$12))</f>
        <v>1</v>
      </c>
      <c r="M882" s="247">
        <f>IF(D882 = D903,1,_xll.BDP(K882,$M$12)*L882)</f>
        <v>0.86451999999999996</v>
      </c>
      <c r="N882" s="104">
        <f t="shared" ref="N882:N888" si="391">H882*J882/M882/G882</f>
        <v>534437.67998426803</v>
      </c>
      <c r="O882" s="253">
        <f>N882 / Y903</f>
        <v>1.6452040418491697E-3</v>
      </c>
      <c r="P882" s="140">
        <f t="shared" si="385"/>
        <v>141422887.84527832</v>
      </c>
      <c r="Q882" s="255">
        <f>P882 / Y903*100</f>
        <v>43.535385959291396</v>
      </c>
      <c r="R882" s="106"/>
      <c r="S882" s="255"/>
      <c r="T882">
        <f t="shared" si="386"/>
        <v>1</v>
      </c>
      <c r="U882">
        <v>2</v>
      </c>
      <c r="V882">
        <v>1</v>
      </c>
      <c r="W882" s="105">
        <f t="shared" si="387"/>
        <v>0</v>
      </c>
      <c r="X882" s="105">
        <f t="shared" si="388"/>
        <v>1.6452040418491697E-3</v>
      </c>
      <c r="Y882" s="3"/>
      <c r="Z882" s="107">
        <v>1.21413576</v>
      </c>
      <c r="AA882" s="107">
        <f t="shared" si="389"/>
        <v>-4.5820599999999434E-3</v>
      </c>
      <c r="AB882" s="117">
        <f t="shared" si="390"/>
        <v>-0.37739272254034784</v>
      </c>
      <c r="AC882" s="109">
        <v>-122262915</v>
      </c>
      <c r="AD882" s="110">
        <f>IF(D882 = D903,1,_xll.BDP(K882,$AD$12)*L882)</f>
        <v>0.85989000000000004</v>
      </c>
      <c r="AE882" s="259">
        <f>AA882*AC882/AD882/Z882 / AF903</f>
        <v>1.627664718466116E-3</v>
      </c>
      <c r="AF882" s="66"/>
      <c r="AG882" s="64"/>
      <c r="AH882" s="56"/>
    </row>
    <row r="883" spans="1:34" ht="12" customHeight="1" x14ac:dyDescent="0.2">
      <c r="C883" t="s">
        <v>188</v>
      </c>
      <c r="D883" t="s">
        <v>31</v>
      </c>
      <c r="E883" t="s">
        <v>190</v>
      </c>
      <c r="F883" s="103">
        <v>10.419813233183646</v>
      </c>
      <c r="G883" s="103">
        <f>_xll.BDP(C883,$G$12)</f>
        <v>10.450900000000001</v>
      </c>
      <c r="H883" s="103">
        <f t="shared" si="383"/>
        <v>3.1086766816354583E-2</v>
      </c>
      <c r="I883" s="101">
        <f t="shared" si="384"/>
        <v>0.29834284090000335</v>
      </c>
      <c r="J883" s="102">
        <v>0</v>
      </c>
      <c r="K883" t="str">
        <f>CONCATENATE(D903,D883, " Curncy")</f>
        <v>EURUSD Curncy</v>
      </c>
      <c r="L883">
        <f>IF(D883 = D903,1,_xll.BDP(K883,$L$12))</f>
        <v>1</v>
      </c>
      <c r="M883" s="247">
        <f>IF(D883 = D903,1,_xll.BDP(K883,$M$12)*L883)</f>
        <v>1.0417000000000001</v>
      </c>
      <c r="N883" s="104">
        <f t="shared" si="391"/>
        <v>0</v>
      </c>
      <c r="O883" s="253">
        <f>N883 / Y903</f>
        <v>0</v>
      </c>
      <c r="P883" s="140">
        <f t="shared" si="385"/>
        <v>0</v>
      </c>
      <c r="Q883" s="255">
        <f>P883 / Y903*100</f>
        <v>0</v>
      </c>
      <c r="R883" s="106"/>
      <c r="S883" s="255"/>
      <c r="T883">
        <f t="shared" si="386"/>
        <v>1</v>
      </c>
      <c r="U883">
        <v>2</v>
      </c>
      <c r="V883">
        <v>1</v>
      </c>
      <c r="W883" s="105">
        <f t="shared" si="387"/>
        <v>0</v>
      </c>
      <c r="X883" s="105">
        <f t="shared" si="388"/>
        <v>0</v>
      </c>
      <c r="Y883" s="3"/>
      <c r="Z883" s="107">
        <v>10.393659867480837</v>
      </c>
      <c r="AA883" s="107">
        <f t="shared" si="389"/>
        <v>2.6153365702809239E-2</v>
      </c>
      <c r="AB883" s="117">
        <f t="shared" si="390"/>
        <v>0.25162806976815338</v>
      </c>
      <c r="AC883" s="109">
        <v>0</v>
      </c>
      <c r="AD883" s="110">
        <f>IF(D883 = D903,1,_xll.BDP(K883,$AD$12)*L883)</f>
        <v>1.0395000000000001</v>
      </c>
      <c r="AE883" s="259">
        <f>AA883*AC883/AD883/Z883 / AF903</f>
        <v>0</v>
      </c>
      <c r="AF883" s="66"/>
      <c r="AG883" s="64"/>
      <c r="AH883" s="56"/>
    </row>
    <row r="884" spans="1:34" ht="12" customHeight="1" x14ac:dyDescent="0.2">
      <c r="A884" s="1"/>
      <c r="C884" t="s">
        <v>189</v>
      </c>
      <c r="D884" t="s">
        <v>31</v>
      </c>
      <c r="E884" t="s">
        <v>192</v>
      </c>
      <c r="F884" s="103">
        <v>60.824541170000003</v>
      </c>
      <c r="G884" s="103">
        <f>_xll.BDP(C884,$G$12)</f>
        <v>61.101900000000001</v>
      </c>
      <c r="H884" s="103">
        <f t="shared" si="383"/>
        <v>0.27735882999999717</v>
      </c>
      <c r="I884" s="101">
        <f t="shared" si="384"/>
        <v>0.45599822812440155</v>
      </c>
      <c r="J884" s="102">
        <v>0</v>
      </c>
      <c r="K884" t="str">
        <f>CONCATENATE(D903,D884, " Curncy")</f>
        <v>EURUSD Curncy</v>
      </c>
      <c r="L884">
        <f>IF(D884 = D903,1,_xll.BDP(K884,$L$12))</f>
        <v>1</v>
      </c>
      <c r="M884" s="247">
        <f>IF(D884 = D903,1,_xll.BDP(K884,$M$12)*L884)</f>
        <v>1.0417000000000001</v>
      </c>
      <c r="N884" s="104">
        <f t="shared" si="391"/>
        <v>0</v>
      </c>
      <c r="O884" s="253">
        <f>N884 / Y903</f>
        <v>0</v>
      </c>
      <c r="P884" s="140">
        <f t="shared" si="385"/>
        <v>0</v>
      </c>
      <c r="Q884" s="255">
        <f>P884 / Y903*100</f>
        <v>0</v>
      </c>
      <c r="R884" s="106"/>
      <c r="S884" s="255"/>
      <c r="T884">
        <f t="shared" si="386"/>
        <v>1</v>
      </c>
      <c r="U884">
        <v>2</v>
      </c>
      <c r="V884">
        <v>1</v>
      </c>
      <c r="W884" s="105">
        <f t="shared" si="387"/>
        <v>0</v>
      </c>
      <c r="X884" s="105">
        <f t="shared" si="388"/>
        <v>0</v>
      </c>
      <c r="Y884" s="3"/>
      <c r="Z884" s="107">
        <v>60.754755039999999</v>
      </c>
      <c r="AA884" s="107">
        <f t="shared" si="389"/>
        <v>6.9786130000004221E-2</v>
      </c>
      <c r="AB884" s="117">
        <f t="shared" si="390"/>
        <v>0.11486529729904779</v>
      </c>
      <c r="AC884" s="109">
        <v>0</v>
      </c>
      <c r="AD884" s="110">
        <f>IF(D884 = D903,1,_xll.BDP(K884,$AD$12)*L884)</f>
        <v>1.0395000000000001</v>
      </c>
      <c r="AE884" s="259">
        <f>AA884*AC884/AD884/Z884 / AF903</f>
        <v>0</v>
      </c>
      <c r="AG884" s="64"/>
      <c r="AH884" s="56"/>
    </row>
    <row r="885" spans="1:34" ht="12" customHeight="1" x14ac:dyDescent="0.2">
      <c r="A885" s="1"/>
      <c r="C885" t="s">
        <v>191</v>
      </c>
      <c r="D885" t="s">
        <v>66</v>
      </c>
      <c r="E885" t="s">
        <v>193</v>
      </c>
      <c r="F885" s="103">
        <v>20.700023250000001</v>
      </c>
      <c r="G885" s="103">
        <f>_xll.BDP(C885,$G$12)</f>
        <v>20.627199999999998</v>
      </c>
      <c r="H885" s="103">
        <f t="shared" si="383"/>
        <v>-7.282325000000256E-2</v>
      </c>
      <c r="I885" s="101">
        <f t="shared" si="384"/>
        <v>-0.35180274495586644</v>
      </c>
      <c r="J885" s="102">
        <v>0</v>
      </c>
      <c r="K885" t="str">
        <f>CONCATENATE(D903,D885, " Curncy")</f>
        <v>EURGBP Curncy</v>
      </c>
      <c r="L885">
        <f>IF(D885 = D903,1,_xll.BDP(K885,$L$12))</f>
        <v>1</v>
      </c>
      <c r="M885" s="247">
        <f>IF(D885 = D903,1,_xll.BDP(K885,$M$12)*L885)</f>
        <v>0.86451999999999996</v>
      </c>
      <c r="N885" s="104">
        <f t="shared" si="391"/>
        <v>0</v>
      </c>
      <c r="O885" s="253">
        <f>N885 / Y903</f>
        <v>0</v>
      </c>
      <c r="P885" s="140">
        <f t="shared" si="385"/>
        <v>0</v>
      </c>
      <c r="Q885" s="255">
        <f>P885 / Y903*100</f>
        <v>0</v>
      </c>
      <c r="R885" s="106"/>
      <c r="S885" s="255"/>
      <c r="T885">
        <f t="shared" si="386"/>
        <v>1</v>
      </c>
      <c r="U885">
        <v>2</v>
      </c>
      <c r="V885">
        <v>1</v>
      </c>
      <c r="W885" s="105">
        <f t="shared" si="387"/>
        <v>0</v>
      </c>
      <c r="X885" s="105">
        <f t="shared" si="388"/>
        <v>0</v>
      </c>
      <c r="Y885" s="3"/>
      <c r="Z885" s="107">
        <v>20.65418708</v>
      </c>
      <c r="AA885" s="107">
        <f t="shared" si="389"/>
        <v>4.5836170000001175E-2</v>
      </c>
      <c r="AB885" s="117">
        <f t="shared" si="390"/>
        <v>0.22192192712530215</v>
      </c>
      <c r="AC885" s="109">
        <v>0</v>
      </c>
      <c r="AD885" s="110">
        <f>IF(D885 = D903,1,_xll.BDP(K885,$AD$12)*L885)</f>
        <v>0.85989000000000004</v>
      </c>
      <c r="AE885" s="259">
        <f>AA885*AC885/AD885/Z885 / AF903</f>
        <v>0</v>
      </c>
      <c r="AG885" s="64"/>
      <c r="AH885" s="56"/>
    </row>
    <row r="886" spans="1:34" ht="12" customHeight="1" x14ac:dyDescent="0.2">
      <c r="C886" t="s">
        <v>195</v>
      </c>
      <c r="D886" t="s">
        <v>31</v>
      </c>
      <c r="E886" t="s">
        <v>194</v>
      </c>
      <c r="F886" s="103">
        <v>139.2236056407836</v>
      </c>
      <c r="G886" s="103">
        <f>_xll.BDP(C886,$G$12)</f>
        <v>138.68</v>
      </c>
      <c r="H886" s="103">
        <f t="shared" si="383"/>
        <v>-0.5436056407835963</v>
      </c>
      <c r="I886" s="101">
        <f t="shared" si="384"/>
        <v>-0.3904550799999929</v>
      </c>
      <c r="J886" s="102">
        <v>0</v>
      </c>
      <c r="K886" t="str">
        <f>CONCATENATE(D903,D886, " Curncy")</f>
        <v>EURUSD Curncy</v>
      </c>
      <c r="L886">
        <f>IF(D886 = D903,1,_xll.BDP(K886,$L$12))</f>
        <v>1</v>
      </c>
      <c r="M886" s="247">
        <f>IF(D886 = D903,1,_xll.BDP(K886,$M$12)*L886)</f>
        <v>1.0417000000000001</v>
      </c>
      <c r="N886" s="104">
        <f t="shared" si="391"/>
        <v>0</v>
      </c>
      <c r="O886" s="253">
        <f>N886 / Y903</f>
        <v>0</v>
      </c>
      <c r="P886" s="140">
        <f t="shared" si="385"/>
        <v>0</v>
      </c>
      <c r="Q886" s="255">
        <f>P886 / Y903*100</f>
        <v>0</v>
      </c>
      <c r="R886" s="106"/>
      <c r="S886" s="255"/>
      <c r="T886">
        <f t="shared" si="386"/>
        <v>1</v>
      </c>
      <c r="U886">
        <v>2</v>
      </c>
      <c r="V886">
        <v>1</v>
      </c>
      <c r="W886" s="105">
        <f t="shared" si="387"/>
        <v>0</v>
      </c>
      <c r="X886" s="105">
        <f t="shared" si="388"/>
        <v>0</v>
      </c>
      <c r="Y886" s="3"/>
      <c r="Z886" s="107">
        <v>138.35258048315487</v>
      </c>
      <c r="AA886" s="107">
        <f t="shared" si="389"/>
        <v>0.87102515762873622</v>
      </c>
      <c r="AB886" s="117">
        <f t="shared" si="390"/>
        <v>0.62956914470763192</v>
      </c>
      <c r="AC886" s="109">
        <v>0</v>
      </c>
      <c r="AD886" s="110">
        <f>IF(D886 = D903,1,_xll.BDP(K886,$AD$12)*L886)</f>
        <v>1.0395000000000001</v>
      </c>
      <c r="AE886" s="259">
        <f>AA886*AC886/AD886/Z886 / AF903</f>
        <v>0</v>
      </c>
      <c r="AF886" s="66"/>
      <c r="AG886" s="64"/>
      <c r="AH886" s="56"/>
    </row>
    <row r="887" spans="1:34" ht="12" customHeight="1" x14ac:dyDescent="0.2">
      <c r="C887" t="s">
        <v>1230</v>
      </c>
      <c r="D887" t="s">
        <v>31</v>
      </c>
      <c r="E887" t="s">
        <v>193</v>
      </c>
      <c r="F887" s="103">
        <v>17.11376958</v>
      </c>
      <c r="G887" s="103">
        <f>_xll.BDP(C887,$G$12)</f>
        <v>17.119499999999999</v>
      </c>
      <c r="H887" s="103">
        <f t="shared" si="383"/>
        <v>5.7304199999990146E-3</v>
      </c>
      <c r="I887" s="101">
        <f t="shared" si="384"/>
        <v>3.3484265247417308E-2</v>
      </c>
      <c r="J887" s="102">
        <v>0</v>
      </c>
      <c r="K887" t="str">
        <f>CONCATENATE(D903,D887, " Curncy")</f>
        <v>EURUSD Curncy</v>
      </c>
      <c r="L887">
        <f>IF(D887 = D903,1,_xll.BDP(K887,$L$12))</f>
        <v>1</v>
      </c>
      <c r="M887" s="247">
        <f>IF(D887 = D903,1,_xll.BDP(K887,$M$12)*L887)</f>
        <v>1.0417000000000001</v>
      </c>
      <c r="N887" s="104">
        <f t="shared" si="391"/>
        <v>0</v>
      </c>
      <c r="O887" s="253">
        <f>N887 / Y903</f>
        <v>0</v>
      </c>
      <c r="P887" s="140">
        <f t="shared" si="385"/>
        <v>0</v>
      </c>
      <c r="Q887" s="255">
        <f>P887 / Y903*100</f>
        <v>0</v>
      </c>
      <c r="R887" s="106"/>
      <c r="S887" s="255"/>
      <c r="T887">
        <f t="shared" si="386"/>
        <v>1</v>
      </c>
      <c r="U887">
        <v>2</v>
      </c>
      <c r="V887">
        <v>1</v>
      </c>
      <c r="W887" s="105">
        <f t="shared" si="387"/>
        <v>0</v>
      </c>
      <c r="X887" s="105">
        <f t="shared" si="388"/>
        <v>0</v>
      </c>
      <c r="Y887" s="141"/>
      <c r="Z887" s="107">
        <v>17.01143132</v>
      </c>
      <c r="AA887" s="107">
        <f t="shared" si="389"/>
        <v>0.10233825999999979</v>
      </c>
      <c r="AB887" s="117">
        <f t="shared" si="390"/>
        <v>0.60158524038881278</v>
      </c>
      <c r="AC887" s="109">
        <v>0</v>
      </c>
      <c r="AD887" s="110">
        <f>IF(D887 = D903,1,_xll.BDP(K887,$AD$12)*L887)</f>
        <v>1.0395000000000001</v>
      </c>
      <c r="AE887" s="259">
        <f>AA887*AC887/AD887/Z887 / AF903</f>
        <v>0</v>
      </c>
      <c r="AF887" s="142"/>
      <c r="AG887" s="64"/>
      <c r="AH887" s="56"/>
    </row>
    <row r="888" spans="1:34" ht="12" customHeight="1" x14ac:dyDescent="0.2">
      <c r="C888" t="s">
        <v>196</v>
      </c>
      <c r="D888" t="s">
        <v>31</v>
      </c>
      <c r="E888" t="s">
        <v>197</v>
      </c>
      <c r="F888" s="103">
        <v>7.8178149299999999</v>
      </c>
      <c r="G888" s="103">
        <f>_xll.BDP(C888,$G$12)</f>
        <v>7.8188000000000004</v>
      </c>
      <c r="H888" s="103">
        <f t="shared" si="383"/>
        <v>9.850700000004764E-4</v>
      </c>
      <c r="I888" s="101">
        <f t="shared" si="384"/>
        <v>1.2600323860576171E-2</v>
      </c>
      <c r="J888" s="102">
        <v>0</v>
      </c>
      <c r="K888" t="str">
        <f>CONCATENATE(D903,D888, " Curncy")</f>
        <v>EURUSD Curncy</v>
      </c>
      <c r="L888">
        <f>IF(D888 = D903,1,_xll.BDP(K888,$L$12))</f>
        <v>1</v>
      </c>
      <c r="M888" s="247">
        <f>IF(D888 = D903,1,_xll.BDP(K888,$M$12)*L888)</f>
        <v>1.0417000000000001</v>
      </c>
      <c r="N888" s="104">
        <f t="shared" si="391"/>
        <v>0</v>
      </c>
      <c r="O888" s="253">
        <f>N888 / Y903</f>
        <v>0</v>
      </c>
      <c r="P888" s="140">
        <f t="shared" si="385"/>
        <v>0</v>
      </c>
      <c r="Q888" s="255">
        <f>P888 / Y903*100</f>
        <v>0</v>
      </c>
      <c r="R888" s="106"/>
      <c r="S888" s="255"/>
      <c r="T888">
        <f t="shared" si="386"/>
        <v>1</v>
      </c>
      <c r="U888">
        <v>2</v>
      </c>
      <c r="V888">
        <v>1</v>
      </c>
      <c r="W888" s="105">
        <f t="shared" si="387"/>
        <v>0</v>
      </c>
      <c r="X888" s="105">
        <f t="shared" si="388"/>
        <v>0</v>
      </c>
      <c r="Y888" s="3"/>
      <c r="Z888" s="107">
        <v>7.8067242999999999</v>
      </c>
      <c r="AA888" s="107">
        <f t="shared" si="389"/>
        <v>1.109062999999999E-2</v>
      </c>
      <c r="AB888" s="117">
        <f t="shared" si="390"/>
        <v>0.14206509124447997</v>
      </c>
      <c r="AC888" s="109">
        <v>0</v>
      </c>
      <c r="AD888" s="110">
        <f>IF(D888 = D903,1,_xll.BDP(K888,$AD$12)*L888)</f>
        <v>1.0395000000000001</v>
      </c>
      <c r="AE888" s="259">
        <f>AA888*AC888/AD888/Z888 / AF903</f>
        <v>0</v>
      </c>
      <c r="AF888" s="66"/>
      <c r="AG888" s="64"/>
      <c r="AH888" s="56"/>
    </row>
    <row r="889" spans="1:34" ht="12" customHeight="1" x14ac:dyDescent="0.2">
      <c r="C889" t="s">
        <v>215</v>
      </c>
      <c r="D889" t="s">
        <v>31</v>
      </c>
      <c r="E889" t="s">
        <v>198</v>
      </c>
      <c r="F889" s="103">
        <v>0.67485896000000001</v>
      </c>
      <c r="G889" s="103">
        <f>_xll.BDP(C889,$G$12)</f>
        <v>0.66959999999999997</v>
      </c>
      <c r="H889" s="103">
        <f t="shared" si="383"/>
        <v>-5.2589600000000347E-3</v>
      </c>
      <c r="I889" s="101">
        <f t="shared" si="384"/>
        <v>-0.77926801179316552</v>
      </c>
      <c r="J889" s="102">
        <v>0</v>
      </c>
      <c r="K889" t="str">
        <f>CONCATENATE(D903,D889, " Curncy")</f>
        <v>EURUSD Curncy</v>
      </c>
      <c r="L889">
        <f>IF(D889 = D903,1,_xll.BDP(K889,$L$12))</f>
        <v>1</v>
      </c>
      <c r="M889" s="247">
        <f>IF(D889 = D903,1,_xll.BDP(K889,$M$12)*L889)</f>
        <v>1.0417000000000001</v>
      </c>
      <c r="N889" s="104">
        <f>H889*J889/M889/G889*-1</f>
        <v>0</v>
      </c>
      <c r="O889" s="253">
        <f>N889 / Y903</f>
        <v>0</v>
      </c>
      <c r="P889" s="140">
        <f t="shared" si="385"/>
        <v>0</v>
      </c>
      <c r="Q889" s="255">
        <f>P889 / Y903*100</f>
        <v>0</v>
      </c>
      <c r="R889" s="106"/>
      <c r="S889" s="255"/>
      <c r="T889">
        <f t="shared" si="386"/>
        <v>1</v>
      </c>
      <c r="U889">
        <v>2</v>
      </c>
      <c r="V889">
        <v>1</v>
      </c>
      <c r="W889" s="105">
        <f t="shared" si="387"/>
        <v>0</v>
      </c>
      <c r="X889" s="105">
        <f t="shared" si="388"/>
        <v>0</v>
      </c>
      <c r="Y889" s="3"/>
      <c r="Z889" s="107">
        <v>0.67702914000000003</v>
      </c>
      <c r="AA889" s="107">
        <f t="shared" si="389"/>
        <v>-2.1701800000000215E-3</v>
      </c>
      <c r="AB889" s="117">
        <f t="shared" si="390"/>
        <v>-0.32054454849609892</v>
      </c>
      <c r="AC889" s="109">
        <v>0</v>
      </c>
      <c r="AD889" s="110">
        <f>IF(D889 = D903,1,_xll.BDP(K889,$AD$12)*L889)</f>
        <v>1.0395000000000001</v>
      </c>
      <c r="AE889" s="259">
        <f>AA889*AC889/AD889/Z889*-1 / AF903</f>
        <v>0</v>
      </c>
      <c r="AF889" s="66"/>
      <c r="AG889" s="64"/>
      <c r="AH889" s="56"/>
    </row>
    <row r="890" spans="1:34" ht="12" customHeight="1" x14ac:dyDescent="0.2">
      <c r="C890" t="s">
        <v>1587</v>
      </c>
      <c r="D890" t="s">
        <v>31</v>
      </c>
      <c r="E890" t="s">
        <v>1588</v>
      </c>
      <c r="F890" s="103">
        <v>7.1525895999999998</v>
      </c>
      <c r="G890" s="103">
        <f>_xll.BDP(C890,$G$12)</f>
        <v>7.2069000000000001</v>
      </c>
      <c r="H890" s="103">
        <f t="shared" si="383"/>
        <v>5.4310400000000314E-2</v>
      </c>
      <c r="I890" s="101">
        <f t="shared" si="384"/>
        <v>0.75931100534553686</v>
      </c>
      <c r="J890" s="102">
        <v>0</v>
      </c>
      <c r="K890" t="str">
        <f>CONCATENATE(D903,D890, " Curncy")</f>
        <v>EURUSD Curncy</v>
      </c>
      <c r="L890">
        <f>IF(D890 = D903,1,_xll.BDP(K890,$L$12))</f>
        <v>1</v>
      </c>
      <c r="M890" s="247">
        <f>IF(D890 = D903,1,_xll.BDP(K890,$M$12)*L890)</f>
        <v>1.0417000000000001</v>
      </c>
      <c r="N890" s="104">
        <f>H890*J890/M890/G890</f>
        <v>0</v>
      </c>
      <c r="O890" s="253">
        <f>N890 / Y903</f>
        <v>0</v>
      </c>
      <c r="P890" s="140">
        <f t="shared" si="385"/>
        <v>0</v>
      </c>
      <c r="Q890" s="255">
        <f>P890 / Y903*100</f>
        <v>0</v>
      </c>
      <c r="R890" s="106"/>
      <c r="S890" s="255"/>
      <c r="T890">
        <f t="shared" si="386"/>
        <v>1</v>
      </c>
      <c r="U890">
        <v>2</v>
      </c>
      <c r="V890">
        <v>1</v>
      </c>
      <c r="W890" s="105">
        <f t="shared" si="387"/>
        <v>0</v>
      </c>
      <c r="X890" s="105">
        <f t="shared" si="388"/>
        <v>0</v>
      </c>
      <c r="Y890" s="141"/>
      <c r="Z890" s="107">
        <v>7.1520653200000002</v>
      </c>
      <c r="AA890" s="107">
        <f t="shared" si="389"/>
        <v>5.2427999999959951E-4</v>
      </c>
      <c r="AB890" s="117">
        <f t="shared" si="390"/>
        <v>7.3304699627603437E-3</v>
      </c>
      <c r="AC890" s="109">
        <v>0</v>
      </c>
      <c r="AD890" s="110">
        <f>IF(D890 = D903,1,_xll.BDP(K890,$AD$12)*L890)</f>
        <v>1.0395000000000001</v>
      </c>
      <c r="AE890" s="259">
        <f>AA890*AC890/AD890/Z890 / AF903</f>
        <v>0</v>
      </c>
      <c r="AF890" s="142"/>
      <c r="AG890" s="64"/>
      <c r="AH890" s="56"/>
    </row>
    <row r="891" spans="1:34" ht="12" customHeight="1" x14ac:dyDescent="0.2">
      <c r="A891" s="1"/>
      <c r="C891" t="s">
        <v>199</v>
      </c>
      <c r="D891" t="s">
        <v>31</v>
      </c>
      <c r="E891" t="s">
        <v>200</v>
      </c>
      <c r="F891" s="103">
        <v>1.0407</v>
      </c>
      <c r="G891" s="103">
        <f>_xll.BDP(C891,$G$12)</f>
        <v>1.0417000000000001</v>
      </c>
      <c r="H891" s="103">
        <f t="shared" si="383"/>
        <v>1.0000000000001119E-3</v>
      </c>
      <c r="I891" s="101">
        <f t="shared" si="384"/>
        <v>9.6089170750467176E-2</v>
      </c>
      <c r="J891" s="102">
        <v>-120114557</v>
      </c>
      <c r="K891" t="str">
        <f>CONCATENATE(D903,D891, " Curncy")</f>
        <v>EURUSD Curncy</v>
      </c>
      <c r="L891">
        <f>IF(D891 = D903,1,_xll.BDP(K891,$L$12))</f>
        <v>1</v>
      </c>
      <c r="M891" s="247">
        <f>IF(D891 = D903,1,_xll.BDP(K891,$M$12)*L891)</f>
        <v>1.0417000000000001</v>
      </c>
      <c r="N891" s="104">
        <f>H891*J891/M891/G891*-1</f>
        <v>110690.49142641402</v>
      </c>
      <c r="O891" s="253">
        <f>N891 / Y903</f>
        <v>3.4074776294659432E-4</v>
      </c>
      <c r="P891" s="140">
        <f t="shared" si="385"/>
        <v>115306284.91888259</v>
      </c>
      <c r="Q891" s="255">
        <f>P891 / Y903*100</f>
        <v>35.495694466142766</v>
      </c>
      <c r="R891" s="106"/>
      <c r="S891" s="255"/>
      <c r="T891">
        <f t="shared" si="386"/>
        <v>1</v>
      </c>
      <c r="U891">
        <v>2</v>
      </c>
      <c r="V891">
        <v>1</v>
      </c>
      <c r="W891" s="105">
        <f t="shared" si="387"/>
        <v>0</v>
      </c>
      <c r="X891" s="105">
        <f t="shared" si="388"/>
        <v>3.4074776294659432E-4</v>
      </c>
      <c r="Y891" s="3"/>
      <c r="Z891" s="107">
        <v>1.0409999999999999</v>
      </c>
      <c r="AA891" s="107">
        <f t="shared" si="389"/>
        <v>-2.9999999999996696E-4</v>
      </c>
      <c r="AB891" s="117">
        <f t="shared" si="390"/>
        <v>-2.8818443804031414E-2</v>
      </c>
      <c r="AC891" s="109">
        <v>-87573671</v>
      </c>
      <c r="AD891" s="110">
        <f>IF(D891 = D903,1,_xll.BDP(K891,$AD$12)*L891)</f>
        <v>1.0395000000000001</v>
      </c>
      <c r="AE891" s="259">
        <f>AA891*AC891/AD891/Z891*-1 / AF903</f>
        <v>-7.3644304956515513E-5</v>
      </c>
      <c r="AF891" s="66"/>
      <c r="AG891" s="64"/>
      <c r="AH891" s="56"/>
    </row>
    <row r="892" spans="1:34" ht="12" customHeight="1" x14ac:dyDescent="0.2">
      <c r="A892" s="195" t="s">
        <v>1483</v>
      </c>
      <c r="B892" s="195"/>
      <c r="C892" s="195"/>
      <c r="D892" s="195"/>
      <c r="E892" s="195" t="s">
        <v>1131</v>
      </c>
      <c r="F892" s="196"/>
      <c r="G892" s="196"/>
      <c r="H892" s="197"/>
      <c r="I892" s="198"/>
      <c r="J892" s="199"/>
      <c r="K892" s="195"/>
      <c r="L892" s="195"/>
      <c r="M892" s="261"/>
      <c r="N892" s="201">
        <f t="shared" ref="N892:S892" si="392" xml:space="preserve"> SUM(N877:N891)</f>
        <v>1109943.2323410623</v>
      </c>
      <c r="O892" s="269">
        <f t="shared" si="392"/>
        <v>3.4168307371673368E-3</v>
      </c>
      <c r="P892" s="202">
        <f t="shared" si="392"/>
        <v>354245196.84815955</v>
      </c>
      <c r="Q892" s="262">
        <f t="shared" si="392"/>
        <v>109.05025066297767</v>
      </c>
      <c r="R892" s="203">
        <f t="shared" si="392"/>
        <v>0</v>
      </c>
      <c r="S892" s="262">
        <f t="shared" si="392"/>
        <v>0</v>
      </c>
      <c r="T892" s="195"/>
      <c r="U892" s="195"/>
      <c r="V892" s="195"/>
      <c r="W892" s="204">
        <f xml:space="preserve"> SUM(W877:W891)</f>
        <v>0</v>
      </c>
      <c r="X892" s="204">
        <f xml:space="preserve"> SUM(X877:X891)</f>
        <v>3.4168307371673368E-3</v>
      </c>
      <c r="Y892" s="195"/>
      <c r="Z892" s="196"/>
      <c r="AA892" s="196"/>
      <c r="AB892" s="198"/>
      <c r="AC892" s="199"/>
      <c r="AD892" s="200"/>
      <c r="AE892" s="269">
        <f xml:space="preserve"> SUM(AE877:AE891)</f>
        <v>2.7857353440537613E-3</v>
      </c>
      <c r="AF892" s="264"/>
      <c r="AG892" s="64"/>
      <c r="AH892" s="56"/>
    </row>
    <row r="893" spans="1:34" ht="12" customHeight="1" x14ac:dyDescent="0.2">
      <c r="F893" s="99"/>
      <c r="G893" s="99"/>
      <c r="H893" s="100"/>
      <c r="I893" s="101"/>
      <c r="J893" s="102"/>
      <c r="M893" s="247"/>
      <c r="N893" s="104"/>
      <c r="O893" s="253"/>
      <c r="P893" s="140"/>
      <c r="Q893" s="255"/>
      <c r="R893" s="106"/>
      <c r="S893" s="255"/>
      <c r="W893" s="105"/>
      <c r="X893" s="105"/>
      <c r="Z893" s="107"/>
      <c r="AA893" s="107"/>
      <c r="AB893" s="117"/>
      <c r="AC893" s="109"/>
      <c r="AD893" s="110"/>
      <c r="AE893" s="259"/>
      <c r="AF893" s="111"/>
      <c r="AG893" s="64"/>
      <c r="AH893" s="56"/>
    </row>
    <row r="894" spans="1:34" ht="12" customHeight="1" x14ac:dyDescent="0.2">
      <c r="C894" t="s">
        <v>199</v>
      </c>
      <c r="D894" t="s">
        <v>31</v>
      </c>
      <c r="E894" t="s">
        <v>200</v>
      </c>
      <c r="F894" s="103">
        <v>1.0407</v>
      </c>
      <c r="G894" s="103">
        <f>_xll.BDP(C894,$G$12)</f>
        <v>1.0417000000000001</v>
      </c>
      <c r="H894" s="103">
        <f t="shared" ref="H894:H900" si="393">IF(OR(OR(G894="#N/A N/A",G894="#N/A Real Time"),OR(F894="#N/A N/A",F894="#N/A Real Time")),0,  G894 - F894)</f>
        <v>1.0000000000001119E-3</v>
      </c>
      <c r="I894" s="101">
        <f t="shared" ref="I894:I900" si="394">IF(OR(F894=0,F894="#N/A N/A"),0,H894 / F894*100)</f>
        <v>9.6089170750467176E-2</v>
      </c>
      <c r="J894" s="102">
        <v>0</v>
      </c>
      <c r="K894" t="str">
        <f>CONCATENATE(D903,D894, " Curncy")</f>
        <v>EURUSD Curncy</v>
      </c>
      <c r="L894">
        <f>IF(D894 = D903,1,_xll.BDP(K894,$L$12))</f>
        <v>1</v>
      </c>
      <c r="M894" s="247">
        <f>IF(D894 = D903,1,_xll.BDP(K894,$M$12)*L894)</f>
        <v>1.0417000000000001</v>
      </c>
      <c r="N894" s="104">
        <f t="shared" ref="N894:N900" si="395">H894*J894/M894/G894*-1</f>
        <v>0</v>
      </c>
      <c r="O894" s="253">
        <f>N894 / Y903</f>
        <v>0</v>
      </c>
      <c r="P894" s="140">
        <f t="shared" ref="P894:P900" si="396">ABS(IF(OR(OR(J894=0,G894 = "#N/A N/A"),G894="#N/A Real Time"),0,J894/M894))</f>
        <v>0</v>
      </c>
      <c r="Q894" s="255">
        <f>P894 / Y903*100</f>
        <v>0</v>
      </c>
      <c r="R894" s="106"/>
      <c r="S894" s="255"/>
      <c r="T894">
        <f t="shared" ref="T894:T900" si="397">IF(EXACT(D894,UPPER(D894)),1,0.01)/V894</f>
        <v>1</v>
      </c>
      <c r="U894">
        <v>2</v>
      </c>
      <c r="V894">
        <v>1</v>
      </c>
      <c r="W894" s="105">
        <f t="shared" ref="W894:W900" si="398">IF(AND(Q894&lt;0,O894&gt;0),O894,0)</f>
        <v>0</v>
      </c>
      <c r="X894" s="105">
        <f t="shared" ref="X894:X900" si="399">IF(AND(Q894&gt;0,O894&gt;0),O894,0)</f>
        <v>0</v>
      </c>
      <c r="Z894" s="107">
        <v>1.0409999999999999</v>
      </c>
      <c r="AA894" s="107">
        <f t="shared" ref="AA894:AA900" si="400">IF(OR(OR(F894="#N/A N/A",F894="#N/A Real Time"),OR(Z894="#N/A N/A",Z894="#N/A Real Time")),0,  F894 - Z894)</f>
        <v>-2.9999999999996696E-4</v>
      </c>
      <c r="AB894" s="117">
        <f t="shared" ref="AB894:AB900" si="401">IF(OR(Z894=0,Z894="#N/A N/A"),0,AA894 / Z894*100)</f>
        <v>-2.8818443804031414E-2</v>
      </c>
      <c r="AC894" s="109">
        <v>0</v>
      </c>
      <c r="AD894" s="110">
        <f>IF(D894 = D903,1,_xll.BDP(K894,$AD$12)*L894)</f>
        <v>1.0395000000000001</v>
      </c>
      <c r="AE894" s="259">
        <f>AA894*AC894/AD894/Z894*-1 / AF903</f>
        <v>0</v>
      </c>
      <c r="AF894" s="111"/>
      <c r="AG894" s="64"/>
      <c r="AH894" s="56"/>
    </row>
    <row r="895" spans="1:34" ht="12" customHeight="1" x14ac:dyDescent="0.2">
      <c r="C895" t="s">
        <v>184</v>
      </c>
      <c r="D895" t="s">
        <v>66</v>
      </c>
      <c r="E895" t="s">
        <v>318</v>
      </c>
      <c r="F895" s="103">
        <v>0.86040000000000005</v>
      </c>
      <c r="G895" s="103">
        <f>_xll.BDP(C895,$G$12)</f>
        <v>0.86451999999999996</v>
      </c>
      <c r="H895" s="103">
        <f t="shared" si="393"/>
        <v>4.1199999999999015E-3</v>
      </c>
      <c r="I895" s="101">
        <f t="shared" si="394"/>
        <v>0.47884704788469329</v>
      </c>
      <c r="J895" s="102">
        <v>152782111.91357422</v>
      </c>
      <c r="K895" t="str">
        <f>CONCATENATE(D903,D895, " Curncy")</f>
        <v>EURGBP Curncy</v>
      </c>
      <c r="L895">
        <f>IF(D895 = D903,1,_xll.BDP(K895,$L$12))</f>
        <v>1</v>
      </c>
      <c r="M895" s="247">
        <f>IF(D895 = D903,1,_xll.BDP(K895,$M$12)*L895)</f>
        <v>0.86451999999999996</v>
      </c>
      <c r="N895" s="104">
        <f t="shared" si="395"/>
        <v>-842208.52952251141</v>
      </c>
      <c r="O895" s="253">
        <f>N895 / Y903</f>
        <v>-2.5926406927203726E-3</v>
      </c>
      <c r="P895" s="140">
        <f t="shared" si="396"/>
        <v>176724785.9084512</v>
      </c>
      <c r="Q895" s="255">
        <f>P895 / Y903*100</f>
        <v>54.402663390064809</v>
      </c>
      <c r="R895" s="106"/>
      <c r="S895" s="255"/>
      <c r="T895">
        <f t="shared" si="397"/>
        <v>1</v>
      </c>
      <c r="U895">
        <v>2</v>
      </c>
      <c r="V895">
        <v>1</v>
      </c>
      <c r="W895" s="105">
        <f t="shared" si="398"/>
        <v>0</v>
      </c>
      <c r="X895" s="105">
        <f t="shared" si="399"/>
        <v>0</v>
      </c>
      <c r="Z895" s="107">
        <v>0.85740000000000005</v>
      </c>
      <c r="AA895" s="107">
        <f t="shared" si="400"/>
        <v>3.0000000000000027E-3</v>
      </c>
      <c r="AB895" s="117">
        <f t="shared" si="401"/>
        <v>0.34989503149055312</v>
      </c>
      <c r="AC895" s="109">
        <v>157171119.53514183</v>
      </c>
      <c r="AD895" s="110">
        <f>IF(D895 = D903,1,_xll.BDP(K895,$AD$12)*L895)</f>
        <v>0.85989000000000004</v>
      </c>
      <c r="AE895" s="259">
        <f>AA895*AC895/AD895/Z895*-1 / AF903</f>
        <v>-1.9399351167764655E-3</v>
      </c>
      <c r="AF895" s="111"/>
      <c r="AG895" s="64"/>
      <c r="AH895" s="56"/>
    </row>
    <row r="896" spans="1:34" ht="12" customHeight="1" x14ac:dyDescent="0.2">
      <c r="C896" t="s">
        <v>1398</v>
      </c>
      <c r="D896" t="s">
        <v>1320</v>
      </c>
      <c r="E896" t="s">
        <v>1319</v>
      </c>
      <c r="F896" s="103">
        <v>341.66982338999998</v>
      </c>
      <c r="G896" s="103">
        <f>_xll.BDP(C896,$G$12) * L896</f>
        <v>341.24382975000003</v>
      </c>
      <c r="H896" s="103">
        <f t="shared" si="393"/>
        <v>-0.42599363999994466</v>
      </c>
      <c r="I896" s="101">
        <f t="shared" si="394"/>
        <v>-0.12467991342439776</v>
      </c>
      <c r="J896" s="102">
        <v>0</v>
      </c>
      <c r="K896" t="s">
        <v>1398</v>
      </c>
      <c r="L896">
        <f>_xll.BDP("EURUSD Curncy", "PX_LAST")</f>
        <v>1.0415000000000001</v>
      </c>
      <c r="M896" s="247">
        <f>IF(D896 = D903,1,_xll.BDP(K896,$M$12)*L896)</f>
        <v>341.24382975000003</v>
      </c>
      <c r="N896" s="104">
        <f t="shared" si="395"/>
        <v>0</v>
      </c>
      <c r="O896" s="253">
        <f>N896 / Y903</f>
        <v>0</v>
      </c>
      <c r="P896" s="140">
        <f t="shared" si="396"/>
        <v>0</v>
      </c>
      <c r="Q896" s="255">
        <f>P896 / Y903*100</f>
        <v>0</v>
      </c>
      <c r="R896" s="106"/>
      <c r="S896" s="255"/>
      <c r="T896">
        <f t="shared" si="397"/>
        <v>1</v>
      </c>
      <c r="U896">
        <v>2</v>
      </c>
      <c r="V896">
        <v>1</v>
      </c>
      <c r="W896" s="105">
        <f t="shared" si="398"/>
        <v>0</v>
      </c>
      <c r="X896" s="105">
        <f t="shared" si="399"/>
        <v>0</v>
      </c>
      <c r="Z896" s="107">
        <v>344.48012069999999</v>
      </c>
      <c r="AA896" s="107">
        <f t="shared" si="400"/>
        <v>-2.8102973100000099</v>
      </c>
      <c r="AB896" s="117">
        <f t="shared" si="401"/>
        <v>-0.81580826907786497</v>
      </c>
      <c r="AC896" s="109">
        <v>0</v>
      </c>
      <c r="AD896" s="110">
        <f>IF(D896 = D903,1,_xll.BDP(K896,$AD$12)*L896)</f>
        <v>341.95538255000002</v>
      </c>
      <c r="AE896" s="259">
        <f>AA896*AC896/AD896/Z896*-1 / AF903</f>
        <v>0</v>
      </c>
      <c r="AF896" s="111"/>
      <c r="AG896" s="64"/>
      <c r="AH896" s="56"/>
    </row>
    <row r="897" spans="1:34" ht="12" customHeight="1" x14ac:dyDescent="0.2">
      <c r="C897" t="s">
        <v>1542</v>
      </c>
      <c r="D897" t="s">
        <v>1158</v>
      </c>
      <c r="E897" t="s">
        <v>1543</v>
      </c>
      <c r="F897" s="103">
        <v>1.3916999999999999</v>
      </c>
      <c r="G897" s="103">
        <f>_xll.BDP(C897,$G$12)</f>
        <v>1.3998900000000001</v>
      </c>
      <c r="H897" s="103">
        <f t="shared" si="393"/>
        <v>8.1900000000001416E-3</v>
      </c>
      <c r="I897" s="101">
        <f t="shared" si="394"/>
        <v>0.58848889846950792</v>
      </c>
      <c r="J897" s="102">
        <v>0</v>
      </c>
      <c r="K897" t="str">
        <f>CONCATENATE(D903,D897, " Curncy")</f>
        <v>EURCAD Curncy</v>
      </c>
      <c r="L897">
        <f>IF(D897 = D903,1,_xll.BDP(K897,$L$12))</f>
        <v>1</v>
      </c>
      <c r="M897" s="247">
        <f>IF(D897 = D903,1,_xll.BDP(K897,$M$12)*L897)</f>
        <v>1.3998900000000001</v>
      </c>
      <c r="N897" s="104">
        <f t="shared" si="395"/>
        <v>0</v>
      </c>
      <c r="O897" s="253">
        <f>N897 / Y903</f>
        <v>0</v>
      </c>
      <c r="P897" s="140">
        <f t="shared" si="396"/>
        <v>0</v>
      </c>
      <c r="Q897" s="255">
        <f>P897 / Y903*100</f>
        <v>0</v>
      </c>
      <c r="R897" s="106"/>
      <c r="S897" s="255"/>
      <c r="T897">
        <f t="shared" si="397"/>
        <v>1</v>
      </c>
      <c r="U897">
        <v>2</v>
      </c>
      <c r="V897">
        <v>1</v>
      </c>
      <c r="W897" s="105">
        <f t="shared" si="398"/>
        <v>0</v>
      </c>
      <c r="X897" s="105">
        <f t="shared" si="399"/>
        <v>0</v>
      </c>
      <c r="Z897" s="107">
        <v>1.3875999999999999</v>
      </c>
      <c r="AA897" s="107">
        <f t="shared" si="400"/>
        <v>4.0999999999999925E-3</v>
      </c>
      <c r="AB897" s="117">
        <f t="shared" si="401"/>
        <v>0.29547420005765301</v>
      </c>
      <c r="AC897" s="109">
        <v>0</v>
      </c>
      <c r="AD897" s="110">
        <f>IF(D897 = D903,1,_xll.BDP(K897,$AD$12)*L897)</f>
        <v>1.3912800000000001</v>
      </c>
      <c r="AE897" s="259">
        <f>AA897*AC897/AD897/Z897*-1 / AF903</f>
        <v>0</v>
      </c>
      <c r="AF897" s="111"/>
      <c r="AG897" s="64"/>
      <c r="AH897" s="56"/>
    </row>
    <row r="898" spans="1:34" ht="12" customHeight="1" x14ac:dyDescent="0.2">
      <c r="C898" t="s">
        <v>1420</v>
      </c>
      <c r="D898" t="s">
        <v>1422</v>
      </c>
      <c r="E898" t="s">
        <v>1421</v>
      </c>
      <c r="F898" s="103">
        <v>0.98509999999999998</v>
      </c>
      <c r="G898" s="103">
        <f>_xll.BDP(C898,$G$12)</f>
        <v>0.98365999999999998</v>
      </c>
      <c r="H898" s="103">
        <f t="shared" si="393"/>
        <v>-1.4399999999999968E-3</v>
      </c>
      <c r="I898" s="101">
        <f t="shared" si="394"/>
        <v>-0.14617805298954389</v>
      </c>
      <c r="J898" s="102">
        <v>0</v>
      </c>
      <c r="K898" t="str">
        <f>CONCATENATE(D903,D898, " Curncy")</f>
        <v>EURCHF Curncy</v>
      </c>
      <c r="L898">
        <f>IF(D898 = D903,1,_xll.BDP(K898,$L$12))</f>
        <v>1</v>
      </c>
      <c r="M898" s="247">
        <f>IF(D898 = D903,1,_xll.BDP(K898,$M$12)*L898)</f>
        <v>0.98365999999999998</v>
      </c>
      <c r="N898" s="104">
        <f t="shared" si="395"/>
        <v>0</v>
      </c>
      <c r="O898" s="253">
        <f>N898 / Y903</f>
        <v>0</v>
      </c>
      <c r="P898" s="140">
        <f t="shared" si="396"/>
        <v>0</v>
      </c>
      <c r="Q898" s="255">
        <f>P898 / Y903*100</f>
        <v>0</v>
      </c>
      <c r="R898" s="106"/>
      <c r="S898" s="255"/>
      <c r="T898">
        <f t="shared" si="397"/>
        <v>1</v>
      </c>
      <c r="U898">
        <v>2</v>
      </c>
      <c r="V898">
        <v>1</v>
      </c>
      <c r="W898" s="105">
        <f t="shared" si="398"/>
        <v>0</v>
      </c>
      <c r="X898" s="105">
        <f t="shared" si="399"/>
        <v>0</v>
      </c>
      <c r="Z898" s="107">
        <v>0.98240000000000005</v>
      </c>
      <c r="AA898" s="107">
        <f t="shared" si="400"/>
        <v>2.6999999999999247E-3</v>
      </c>
      <c r="AB898" s="117">
        <f t="shared" si="401"/>
        <v>0.27483713355048089</v>
      </c>
      <c r="AC898" s="109">
        <v>0</v>
      </c>
      <c r="AD898" s="110">
        <f>IF(D898 = D903,1,_xll.BDP(K898,$AD$12)*L898)</f>
        <v>0.98319999999999996</v>
      </c>
      <c r="AE898" s="259">
        <f>AA898*AC898/AD898/Z898*-1 / AF903</f>
        <v>0</v>
      </c>
      <c r="AF898" s="111"/>
      <c r="AG898" s="64"/>
      <c r="AH898" s="56"/>
    </row>
    <row r="899" spans="1:34" ht="12" customHeight="1" x14ac:dyDescent="0.2">
      <c r="C899" t="s">
        <v>1321</v>
      </c>
      <c r="D899" t="s">
        <v>1323</v>
      </c>
      <c r="E899" t="s">
        <v>1322</v>
      </c>
      <c r="F899" s="103">
        <v>144.88999999999999</v>
      </c>
      <c r="G899" s="103">
        <f>_xll.BDP(C899,$G$12)</f>
        <v>144.47</v>
      </c>
      <c r="H899" s="103">
        <f t="shared" si="393"/>
        <v>-0.41999999999998749</v>
      </c>
      <c r="I899" s="101">
        <f t="shared" si="394"/>
        <v>-0.28987507764510151</v>
      </c>
      <c r="J899" s="102">
        <v>0</v>
      </c>
      <c r="K899" t="str">
        <f>CONCATENATE(D903,D899, " Curncy")</f>
        <v>EURJPY Curncy</v>
      </c>
      <c r="L899">
        <f>IF(D899 = D903,1,_xll.BDP(K899,$L$12))</f>
        <v>1</v>
      </c>
      <c r="M899" s="247">
        <f>IF(D899 = D903,1,_xll.BDP(K899,$M$12)*L899)</f>
        <v>144.47</v>
      </c>
      <c r="N899" s="104">
        <f t="shared" si="395"/>
        <v>0</v>
      </c>
      <c r="O899" s="253">
        <f>N899 / Y903</f>
        <v>0</v>
      </c>
      <c r="P899" s="140">
        <f t="shared" si="396"/>
        <v>0</v>
      </c>
      <c r="Q899" s="255">
        <f>P899 / Y903*100</f>
        <v>0</v>
      </c>
      <c r="R899" s="106"/>
      <c r="S899" s="255"/>
      <c r="T899">
        <f t="shared" si="397"/>
        <v>1</v>
      </c>
      <c r="U899">
        <v>2</v>
      </c>
      <c r="V899">
        <v>1</v>
      </c>
      <c r="W899" s="105">
        <f t="shared" si="398"/>
        <v>0</v>
      </c>
      <c r="X899" s="105">
        <f t="shared" si="399"/>
        <v>0</v>
      </c>
      <c r="Z899" s="107">
        <v>144.02500000000001</v>
      </c>
      <c r="AA899" s="107">
        <f t="shared" si="400"/>
        <v>0.86499999999998067</v>
      </c>
      <c r="AB899" s="117">
        <f t="shared" si="401"/>
        <v>0.60059017531677183</v>
      </c>
      <c r="AC899" s="109">
        <v>0</v>
      </c>
      <c r="AD899" s="110">
        <f>IF(D899 = D903,1,_xll.BDP(K899,$AD$12)*L899)</f>
        <v>144.58000000000001</v>
      </c>
      <c r="AE899" s="259">
        <f>AA899*AC899/AD899/Z899*-1 / AF903</f>
        <v>0</v>
      </c>
      <c r="AF899" s="111"/>
      <c r="AG899" s="64"/>
      <c r="AH899" s="56"/>
    </row>
    <row r="900" spans="1:34" ht="12" customHeight="1" x14ac:dyDescent="0.2">
      <c r="C900" t="s">
        <v>1616</v>
      </c>
      <c r="D900" t="s">
        <v>1618</v>
      </c>
      <c r="E900" t="s">
        <v>1617</v>
      </c>
      <c r="F900" s="103">
        <v>10.8439</v>
      </c>
      <c r="G900" s="103">
        <f>_xll.BDP(C900,$G$12)</f>
        <v>10.887</v>
      </c>
      <c r="H900" s="103">
        <f t="shared" si="393"/>
        <v>4.3100000000000804E-2</v>
      </c>
      <c r="I900" s="101">
        <f t="shared" si="394"/>
        <v>0.39745847896052899</v>
      </c>
      <c r="J900" s="102">
        <v>0</v>
      </c>
      <c r="K900" t="str">
        <f>CONCATENATE(D903,D900, " Curncy")</f>
        <v>EURSEK Curncy</v>
      </c>
      <c r="L900">
        <f>IF(D900 = D903,1,_xll.BDP(K900,$L$12))</f>
        <v>1</v>
      </c>
      <c r="M900" s="247">
        <f>IF(D900 = D903,1,_xll.BDP(K900,$M$12)*L900)</f>
        <v>10.887</v>
      </c>
      <c r="N900" s="104">
        <f t="shared" si="395"/>
        <v>0</v>
      </c>
      <c r="O900" s="253">
        <f>N900 / Y903</f>
        <v>0</v>
      </c>
      <c r="P900" s="140">
        <f t="shared" si="396"/>
        <v>0</v>
      </c>
      <c r="Q900" s="255">
        <f>P900 / Y903*100</f>
        <v>0</v>
      </c>
      <c r="R900" s="106"/>
      <c r="S900" s="255"/>
      <c r="T900">
        <f t="shared" si="397"/>
        <v>1</v>
      </c>
      <c r="U900">
        <v>2</v>
      </c>
      <c r="V900">
        <v>1</v>
      </c>
      <c r="W900" s="105">
        <f t="shared" si="398"/>
        <v>0</v>
      </c>
      <c r="X900" s="105">
        <f t="shared" si="399"/>
        <v>0</v>
      </c>
      <c r="Z900" s="107">
        <v>10.819800000000001</v>
      </c>
      <c r="AA900" s="107">
        <f t="shared" si="400"/>
        <v>2.40999999999989E-2</v>
      </c>
      <c r="AB900" s="117">
        <f t="shared" si="401"/>
        <v>0.2227397918630557</v>
      </c>
      <c r="AC900" s="109">
        <v>0</v>
      </c>
      <c r="AD900" s="110">
        <f>IF(D900 = D903,1,_xll.BDP(K900,$AD$12)*L900)</f>
        <v>10.849</v>
      </c>
      <c r="AE900" s="259">
        <f>AA900*AC900/AD900/Z900*-1 / AF903</f>
        <v>0</v>
      </c>
      <c r="AF900" s="111"/>
      <c r="AG900" s="64"/>
      <c r="AH900" s="56"/>
    </row>
    <row r="901" spans="1:34" ht="12" customHeight="1" x14ac:dyDescent="0.2">
      <c r="A901" s="195" t="s">
        <v>1484</v>
      </c>
      <c r="B901" s="195"/>
      <c r="C901" s="195"/>
      <c r="D901" s="195"/>
      <c r="E901" s="195" t="s">
        <v>1334</v>
      </c>
      <c r="F901" s="196"/>
      <c r="G901" s="196"/>
      <c r="H901" s="197"/>
      <c r="I901" s="198"/>
      <c r="J901" s="199"/>
      <c r="K901" s="195"/>
      <c r="L901" s="195"/>
      <c r="M901" s="261"/>
      <c r="N901" s="201">
        <f t="shared" ref="N901:S901" si="402" xml:space="preserve"> SUM(N893:N900)</f>
        <v>-842208.52952251141</v>
      </c>
      <c r="O901" s="269">
        <f t="shared" si="402"/>
        <v>-2.5926406927203726E-3</v>
      </c>
      <c r="P901" s="202">
        <f t="shared" si="402"/>
        <v>176724785.9084512</v>
      </c>
      <c r="Q901" s="262">
        <f t="shared" si="402"/>
        <v>54.402663390064809</v>
      </c>
      <c r="R901" s="203">
        <f t="shared" si="402"/>
        <v>0</v>
      </c>
      <c r="S901" s="262">
        <f t="shared" si="402"/>
        <v>0</v>
      </c>
      <c r="T901" s="195"/>
      <c r="U901" s="195"/>
      <c r="V901" s="195"/>
      <c r="W901" s="204">
        <f xml:space="preserve"> SUM(W893:W900)</f>
        <v>0</v>
      </c>
      <c r="X901" s="204">
        <f xml:space="preserve"> SUM(X893:X900)</f>
        <v>0</v>
      </c>
      <c r="Y901" s="195"/>
      <c r="Z901" s="196"/>
      <c r="AA901" s="196"/>
      <c r="AB901" s="198"/>
      <c r="AC901" s="199"/>
      <c r="AD901" s="200"/>
      <c r="AE901" s="269">
        <f xml:space="preserve"> SUM(AE893:AE900)</f>
        <v>-1.9399351167764655E-3</v>
      </c>
      <c r="AF901" s="264"/>
      <c r="AG901" s="64"/>
      <c r="AH901" s="56"/>
    </row>
    <row r="902" spans="1:34" ht="12" customHeight="1" x14ac:dyDescent="0.2">
      <c r="A902" s="1"/>
      <c r="B902" s="27"/>
      <c r="C902" s="42"/>
      <c r="D902" s="1"/>
      <c r="E902" s="1"/>
      <c r="F902" s="2"/>
      <c r="G902" s="2"/>
      <c r="H902" s="22"/>
      <c r="I902" s="13"/>
      <c r="J902" s="16"/>
      <c r="K902" s="27"/>
      <c r="L902" s="1"/>
      <c r="M902" s="270"/>
      <c r="N902" s="88"/>
      <c r="O902" s="275"/>
      <c r="P902" s="7"/>
      <c r="Q902" s="280"/>
      <c r="R902" s="30"/>
      <c r="S902" s="280"/>
      <c r="T902" s="22"/>
      <c r="U902" s="1"/>
      <c r="V902" s="1"/>
      <c r="W902" s="43"/>
      <c r="X902" s="1"/>
      <c r="Y902" s="3"/>
      <c r="Z902" s="2"/>
      <c r="AA902" s="1"/>
      <c r="AB902" s="53"/>
      <c r="AC902" s="50"/>
      <c r="AD902" s="52"/>
      <c r="AE902" s="288"/>
      <c r="AF902" s="66"/>
      <c r="AG902" s="64"/>
      <c r="AH902" s="56"/>
    </row>
    <row r="903" spans="1:34" ht="12" customHeight="1" thickBot="1" x14ac:dyDescent="0.25">
      <c r="A903" s="170" t="s">
        <v>1485</v>
      </c>
      <c r="B903" s="170"/>
      <c r="C903" s="170"/>
      <c r="D903" s="170" t="s">
        <v>6</v>
      </c>
      <c r="E903" s="170" t="s">
        <v>187</v>
      </c>
      <c r="F903" s="171"/>
      <c r="G903" s="171"/>
      <c r="H903" s="172"/>
      <c r="I903" s="173"/>
      <c r="J903" s="174"/>
      <c r="K903" s="170"/>
      <c r="L903" s="170"/>
      <c r="M903" s="251"/>
      <c r="N903" s="176">
        <f t="shared" ref="N903:S903" si="403">N833+N876+N892+N901</f>
        <v>-53335422.180911452</v>
      </c>
      <c r="O903" s="267">
        <f t="shared" si="403"/>
        <v>-0.1641868742270387</v>
      </c>
      <c r="P903" s="192">
        <f t="shared" si="403"/>
        <v>636437234.30349207</v>
      </c>
      <c r="Q903" s="258">
        <f t="shared" si="403"/>
        <v>195.91977689339458</v>
      </c>
      <c r="R903" s="193">
        <f t="shared" si="403"/>
        <v>-104.70268521322542</v>
      </c>
      <c r="S903" s="258">
        <f t="shared" si="403"/>
        <v>137.1695480535775</v>
      </c>
      <c r="T903" s="170"/>
      <c r="U903" s="170"/>
      <c r="V903" s="170"/>
      <c r="W903" s="194">
        <f>W833+W876+W892+W901</f>
        <v>5.2342239821472642E-3</v>
      </c>
      <c r="X903" s="194">
        <f>X833+X876+X892+X901</f>
        <v>7.2331753112892302E-3</v>
      </c>
      <c r="Y903" s="170">
        <v>324845834.55288196</v>
      </c>
      <c r="Z903" s="171"/>
      <c r="AA903" s="171"/>
      <c r="AB903" s="173"/>
      <c r="AC903" s="174"/>
      <c r="AD903" s="175"/>
      <c r="AE903" s="267">
        <f>AE833+AE876+AE892+AE901</f>
        <v>-1.3006676320942889E-4</v>
      </c>
      <c r="AF903" s="265">
        <v>329670752.25612295</v>
      </c>
      <c r="AG903" s="64"/>
      <c r="AH903" s="56"/>
    </row>
    <row r="904" spans="1:34" ht="12.75" thickTop="1" x14ac:dyDescent="0.2">
      <c r="B904" s="27"/>
      <c r="C904" s="42"/>
      <c r="D904" s="1"/>
      <c r="E904" s="1"/>
      <c r="F904" s="2"/>
      <c r="G904" s="2"/>
      <c r="H904" s="22"/>
      <c r="I904" s="13"/>
      <c r="J904" s="16"/>
      <c r="K904" s="27"/>
      <c r="L904" s="1"/>
      <c r="M904" s="270"/>
      <c r="N904" s="88"/>
      <c r="O904" s="275"/>
      <c r="P904" s="7"/>
      <c r="Q904" s="280"/>
      <c r="R904" s="30"/>
      <c r="S904" s="280"/>
      <c r="T904" s="22"/>
      <c r="U904" s="1"/>
      <c r="V904" s="1"/>
      <c r="W904" s="43"/>
      <c r="X904" s="1"/>
      <c r="Y904" s="3"/>
      <c r="Z904" s="2"/>
      <c r="AA904" s="1"/>
      <c r="AB904" s="55"/>
      <c r="AC904" s="45"/>
      <c r="AD904" s="12"/>
      <c r="AE904" s="288"/>
      <c r="AF904" s="66"/>
      <c r="AG904" s="64"/>
      <c r="AH904" s="56"/>
    </row>
    <row r="905" spans="1:34" ht="12" customHeight="1" x14ac:dyDescent="0.2">
      <c r="A905" s="1" t="s">
        <v>324</v>
      </c>
      <c r="B905" s="27"/>
      <c r="C905" s="5"/>
      <c r="D905" s="1"/>
      <c r="E905" s="5" t="s">
        <v>201</v>
      </c>
      <c r="F905" s="2"/>
      <c r="G905" s="2"/>
      <c r="H905" s="22"/>
      <c r="I905" s="13"/>
      <c r="J905" s="16"/>
      <c r="K905" s="27"/>
      <c r="L905" s="1"/>
      <c r="M905" s="270"/>
      <c r="N905" s="88"/>
      <c r="O905" s="275"/>
      <c r="P905" s="7"/>
      <c r="Q905" s="280"/>
      <c r="R905" s="30"/>
      <c r="S905" s="280"/>
      <c r="T905" s="22"/>
      <c r="U905" s="1"/>
      <c r="V905" s="1"/>
      <c r="W905" s="43"/>
      <c r="X905" s="1"/>
      <c r="Y905" s="3"/>
      <c r="Z905" s="2"/>
      <c r="AA905" s="1"/>
      <c r="AB905" s="55"/>
      <c r="AC905" s="45"/>
      <c r="AD905" s="12"/>
      <c r="AE905" s="288"/>
      <c r="AF905" s="66"/>
      <c r="AG905" s="64"/>
      <c r="AH905" s="56"/>
    </row>
    <row r="906" spans="1:34" ht="12" customHeight="1" x14ac:dyDescent="0.2">
      <c r="A906" s="1" t="s">
        <v>324</v>
      </c>
      <c r="B906" s="27"/>
      <c r="C906" s="42"/>
      <c r="E906" s="1" t="s">
        <v>187</v>
      </c>
      <c r="F906" s="4"/>
      <c r="G906" s="4"/>
      <c r="H906" s="22"/>
      <c r="I906" s="13"/>
      <c r="J906" s="16"/>
      <c r="K906" s="27"/>
      <c r="M906" s="270"/>
      <c r="N906" s="88"/>
      <c r="O906" s="275">
        <f>O903-O892</f>
        <v>-0.16760370496420604</v>
      </c>
      <c r="P906" s="7"/>
      <c r="Q906" s="280"/>
      <c r="R906" s="30"/>
      <c r="S906" s="280"/>
      <c r="T906" s="22"/>
      <c r="W906" s="43"/>
      <c r="Y906" s="3"/>
      <c r="Z906" s="2"/>
      <c r="AA906" s="1"/>
      <c r="AB906" s="55"/>
      <c r="AC906" s="45"/>
      <c r="AD906" s="12"/>
      <c r="AE906" s="288">
        <f>AE903-AE892</f>
        <v>-2.91580210726319E-3</v>
      </c>
      <c r="AF906" s="66"/>
      <c r="AG906" s="64"/>
      <c r="AH906" s="56"/>
    </row>
    <row r="907" spans="1:34" ht="12" customHeight="1" x14ac:dyDescent="0.2">
      <c r="C907" t="s">
        <v>199</v>
      </c>
      <c r="D907" t="s">
        <v>31</v>
      </c>
      <c r="E907" t="s">
        <v>200</v>
      </c>
      <c r="F907" s="103">
        <v>1.0407</v>
      </c>
      <c r="G907" s="103">
        <f>_xll.BDP(C907,$G$12)</f>
        <v>1.0417000000000001</v>
      </c>
      <c r="H907" s="103">
        <f t="shared" ref="H907:H919" si="404">IF(OR(OR(G907="#N/A N/A",G907="#N/A Real Time"),OR(F907="#N/A N/A",F907="#N/A Real Time")),0,  G907 - F907)</f>
        <v>1.0000000000001119E-3</v>
      </c>
      <c r="I907" s="101">
        <f t="shared" ref="I907:I919" si="405">IF(OR(F907=0,F907="#N/A N/A"),0,H907 / F907*100)</f>
        <v>9.6089170750467176E-2</v>
      </c>
      <c r="J907" s="102">
        <v>-54584712</v>
      </c>
      <c r="K907" t="str">
        <f>CONCATENATE(D920,D907, " Curncy")</f>
        <v>USDUSD Curncy</v>
      </c>
      <c r="L907">
        <f>IF(D907 = D920,1,_xll.BDP(K907,$L$12))</f>
        <v>1</v>
      </c>
      <c r="M907" s="247">
        <f>IF(D907 = D920,1,_xll.BDP(K907,$M$12)*L907)</f>
        <v>1</v>
      </c>
      <c r="N907" s="104">
        <f>H907*J907/M907/G907*-1</f>
        <v>52399.646731310459</v>
      </c>
      <c r="O907" s="253">
        <f>N907 / Y920</f>
        <v>9.2565689737626652E-5</v>
      </c>
      <c r="P907" s="140">
        <f t="shared" ref="P907:P919" si="406">ABS(IF(OR(OR(J907=0,G907 = "#N/A N/A"),G907="#N/A Real Time"),0,J907/M907))</f>
        <v>54584712</v>
      </c>
      <c r="Q907" s="255">
        <f>P907 / Y920*100</f>
        <v>9.6425678999674904</v>
      </c>
      <c r="R907" s="106"/>
      <c r="S907" s="255"/>
      <c r="T907">
        <f t="shared" ref="T907:T919" si="407">IF(EXACT(D907,UPPER(D907)),1,0.01)/V907</f>
        <v>1</v>
      </c>
      <c r="U907">
        <v>2</v>
      </c>
      <c r="V907">
        <v>1</v>
      </c>
      <c r="W907" s="105">
        <f t="shared" ref="W907:W919" si="408">IF(AND(Q907&lt;0,O907&gt;0),O907,0)</f>
        <v>0</v>
      </c>
      <c r="X907" s="105">
        <f t="shared" ref="X907:X919" si="409">IF(AND(Q907&gt;0,O907&gt;0),O907,0)</f>
        <v>9.2565689737626652E-5</v>
      </c>
      <c r="Y907" s="3"/>
      <c r="Z907" s="107">
        <v>1.0409999999999999</v>
      </c>
      <c r="AA907" s="107">
        <f t="shared" ref="AA907:AA919" si="410">IF(OR(OR(F907="#N/A N/A",F907="#N/A Real Time"),OR(Z907="#N/A N/A",Z907="#N/A Real Time")),0,  F907 - Z907)</f>
        <v>-2.9999999999996696E-4</v>
      </c>
      <c r="AB907" s="117">
        <f t="shared" ref="AB907:AB919" si="411">IF(OR(Z907=0,Z907="#N/A N/A"),0,AA907 / Z907*100)</f>
        <v>-2.8818443804031414E-2</v>
      </c>
      <c r="AC907" s="109">
        <v>0</v>
      </c>
      <c r="AD907" s="110">
        <f>IF(D907 = D920,1,_xll.BDP(K907,$AD$12)*L907)</f>
        <v>1</v>
      </c>
      <c r="AE907" s="259">
        <f>AA907*AC907/AD907/Z907*-1 / AF920</f>
        <v>0</v>
      </c>
      <c r="AF907" s="66"/>
      <c r="AG907" s="64"/>
      <c r="AH907" s="56"/>
    </row>
    <row r="908" spans="1:34" x14ac:dyDescent="0.2">
      <c r="C908" t="s">
        <v>186</v>
      </c>
      <c r="D908" t="s">
        <v>66</v>
      </c>
      <c r="E908" t="s">
        <v>1167</v>
      </c>
      <c r="F908" s="103">
        <v>1.2095537000000001</v>
      </c>
      <c r="G908" s="103">
        <f>_xll.BDP(C908,$G$12)</f>
        <v>1.2050000000000001</v>
      </c>
      <c r="H908" s="103">
        <f t="shared" si="404"/>
        <v>-4.5536999999999939E-3</v>
      </c>
      <c r="I908" s="101">
        <f t="shared" si="405"/>
        <v>-0.37647770413169696</v>
      </c>
      <c r="J908" s="102">
        <v>-320640160</v>
      </c>
      <c r="K908" t="str">
        <f>CONCATENATE(D920,D908, " Curncy")</f>
        <v>USDGBP Curncy</v>
      </c>
      <c r="L908">
        <f>IF(D908 = D920,1,_xll.BDP(K908,$L$12))</f>
        <v>1</v>
      </c>
      <c r="M908" s="247">
        <f>IF(D908 = D920,1,_xll.BDP(K908,$M$12)*L908)</f>
        <v>0.82989999999999997</v>
      </c>
      <c r="N908" s="104">
        <f>H908*J908/M908/G908</f>
        <v>1460056.0249392625</v>
      </c>
      <c r="O908" s="253">
        <f>N908 / Y920</f>
        <v>2.5792367207568057E-3</v>
      </c>
      <c r="P908" s="140">
        <f t="shared" si="406"/>
        <v>386359995.18014222</v>
      </c>
      <c r="Q908" s="255">
        <f>P908 / Y920*100</f>
        <v>68.251756780463239</v>
      </c>
      <c r="R908" s="106"/>
      <c r="S908" s="255"/>
      <c r="T908">
        <f t="shared" si="407"/>
        <v>1</v>
      </c>
      <c r="U908">
        <v>2</v>
      </c>
      <c r="V908">
        <v>1</v>
      </c>
      <c r="W908" s="105">
        <f t="shared" si="408"/>
        <v>0</v>
      </c>
      <c r="X908" s="105">
        <f t="shared" si="409"/>
        <v>2.5792367207568057E-3</v>
      </c>
      <c r="Y908" s="3"/>
      <c r="Z908" s="107">
        <v>1.21413576</v>
      </c>
      <c r="AA908" s="107">
        <f t="shared" si="410"/>
        <v>-4.5820599999999434E-3</v>
      </c>
      <c r="AB908" s="117">
        <f t="shared" si="411"/>
        <v>-0.37739272254034784</v>
      </c>
      <c r="AC908" s="109">
        <v>-320640160</v>
      </c>
      <c r="AD908" s="110">
        <f>IF(D908 = D920,1,_xll.BDP(K908,$AD$12)*L908)</f>
        <v>0.82699999999999996</v>
      </c>
      <c r="AE908" s="259">
        <f>AA908*AC908/AD908/Z908 / AF920</f>
        <v>2.5505175490091445E-3</v>
      </c>
      <c r="AF908" s="66"/>
      <c r="AG908" s="64"/>
      <c r="AH908" s="56"/>
    </row>
    <row r="909" spans="1:34" ht="12" customHeight="1" x14ac:dyDescent="0.2">
      <c r="C909" t="s">
        <v>184</v>
      </c>
      <c r="D909" t="s">
        <v>66</v>
      </c>
      <c r="E909" t="s">
        <v>318</v>
      </c>
      <c r="F909" s="103">
        <v>0.86040000000000005</v>
      </c>
      <c r="G909" s="103">
        <f>_xll.BDP(C909,$G$12)</f>
        <v>0.86451999999999996</v>
      </c>
      <c r="H909" s="103">
        <f t="shared" si="404"/>
        <v>4.1199999999999015E-3</v>
      </c>
      <c r="I909" s="101">
        <f t="shared" si="405"/>
        <v>0.47884704788469329</v>
      </c>
      <c r="J909" s="102">
        <v>0</v>
      </c>
      <c r="K909" t="str">
        <f>CONCATENATE(D920,D909, " Curncy")</f>
        <v>USDGBP Curncy</v>
      </c>
      <c r="L909">
        <f>IF(D909 = D920,1,_xll.BDP(K909,$L$12))</f>
        <v>1</v>
      </c>
      <c r="M909" s="247">
        <f>IF(D909 = D920,1,_xll.BDP(K909,$M$12)*L909)</f>
        <v>0.82989999999999997</v>
      </c>
      <c r="N909" s="104">
        <f>H909*J909/M909/G909*-1</f>
        <v>0</v>
      </c>
      <c r="O909" s="253">
        <f>N909 / Y920</f>
        <v>0</v>
      </c>
      <c r="P909" s="140">
        <f t="shared" si="406"/>
        <v>0</v>
      </c>
      <c r="Q909" s="255">
        <f>P909 / Y920*100</f>
        <v>0</v>
      </c>
      <c r="R909" s="106"/>
      <c r="S909" s="255"/>
      <c r="T909">
        <f t="shared" si="407"/>
        <v>1</v>
      </c>
      <c r="U909">
        <v>2</v>
      </c>
      <c r="V909">
        <v>1</v>
      </c>
      <c r="W909" s="105">
        <f t="shared" si="408"/>
        <v>0</v>
      </c>
      <c r="X909" s="105">
        <f t="shared" si="409"/>
        <v>0</v>
      </c>
      <c r="Y909" s="3"/>
      <c r="Z909" s="107">
        <v>0.85740000000000005</v>
      </c>
      <c r="AA909" s="107">
        <f t="shared" si="410"/>
        <v>3.0000000000000027E-3</v>
      </c>
      <c r="AB909" s="117">
        <f t="shared" si="411"/>
        <v>0.34989503149055312</v>
      </c>
      <c r="AC909" s="109">
        <v>0</v>
      </c>
      <c r="AD909" s="110">
        <f>IF(D909 = D920,1,_xll.BDP(K909,$AD$12)*L909)</f>
        <v>0.82699999999999996</v>
      </c>
      <c r="AE909" s="259">
        <f>AA909*AC909/AD909/Z909*-1 / AF920</f>
        <v>0</v>
      </c>
      <c r="AF909" s="66"/>
      <c r="AG909" s="64"/>
      <c r="AH909" s="56"/>
    </row>
    <row r="910" spans="1:34" ht="12" customHeight="1" x14ac:dyDescent="0.2">
      <c r="C910" t="s">
        <v>1669</v>
      </c>
      <c r="D910" t="s">
        <v>1671</v>
      </c>
      <c r="E910" t="s">
        <v>1670</v>
      </c>
      <c r="F910" s="103">
        <v>10.276300000000001</v>
      </c>
      <c r="G910" s="103">
        <f>_xll.BDP(C910,$G$12)</f>
        <v>10.361700000000001</v>
      </c>
      <c r="H910" s="103">
        <f t="shared" si="404"/>
        <v>8.539999999999992E-2</v>
      </c>
      <c r="I910" s="101">
        <f t="shared" si="405"/>
        <v>0.83103840876580015</v>
      </c>
      <c r="J910" s="102">
        <v>-1447041</v>
      </c>
      <c r="K910" t="str">
        <f>CONCATENATE(D920,D910, " Curncy")</f>
        <v>USDNOK Curncy</v>
      </c>
      <c r="L910">
        <f>IF(D910 = D920,1,_xll.BDP(K910,$L$12))</f>
        <v>1</v>
      </c>
      <c r="M910" s="247">
        <f>IF(D910 = D920,1,_xll.BDP(K910,$M$12)*L910)</f>
        <v>9.9466000000000001</v>
      </c>
      <c r="N910" s="104">
        <f>H910*J910/M910/G910*-1</f>
        <v>1199.0382561637637</v>
      </c>
      <c r="O910" s="253">
        <f>N910 / Y920</f>
        <v>2.1181402953482108E-6</v>
      </c>
      <c r="P910" s="140">
        <f t="shared" si="406"/>
        <v>145480.96837110168</v>
      </c>
      <c r="Q910" s="255">
        <f>P910 / Y920*100</f>
        <v>2.5699688873898806E-2</v>
      </c>
      <c r="R910" s="106"/>
      <c r="S910" s="255"/>
      <c r="T910">
        <f t="shared" si="407"/>
        <v>1</v>
      </c>
      <c r="U910">
        <v>2</v>
      </c>
      <c r="V910">
        <v>1</v>
      </c>
      <c r="W910" s="105">
        <f t="shared" si="408"/>
        <v>0</v>
      </c>
      <c r="X910" s="105">
        <f t="shared" si="409"/>
        <v>2.1181402953482108E-6</v>
      </c>
      <c r="Z910" s="107">
        <v>10.314500000000001</v>
      </c>
      <c r="AA910" s="107">
        <f t="shared" si="410"/>
        <v>-3.819999999999979E-2</v>
      </c>
      <c r="AB910" s="117">
        <f t="shared" si="411"/>
        <v>-0.37035241650104017</v>
      </c>
      <c r="AC910" s="109">
        <v>246364650</v>
      </c>
      <c r="AD910" s="110">
        <f>IF(D910 = D920,1,_xll.BDP(K910,$AD$12)*L910)</f>
        <v>9.8879999999999999</v>
      </c>
      <c r="AE910" s="259">
        <f>AA910*AC910/AD910/Z910*-1 / AF920</f>
        <v>1.6084497791411302E-4</v>
      </c>
      <c r="AF910" s="111"/>
      <c r="AG910" s="64"/>
      <c r="AH910" s="56"/>
    </row>
    <row r="911" spans="1:34" ht="12" customHeight="1" x14ac:dyDescent="0.2">
      <c r="C911" t="s">
        <v>189</v>
      </c>
      <c r="D911" t="s">
        <v>31</v>
      </c>
      <c r="E911" t="s">
        <v>192</v>
      </c>
      <c r="F911" s="103">
        <v>60.824541170000003</v>
      </c>
      <c r="G911" s="103">
        <f>_xll.BDP(C911,$G$12)</f>
        <v>61.101900000000001</v>
      </c>
      <c r="H911" s="103">
        <f t="shared" si="404"/>
        <v>0.27735882999999717</v>
      </c>
      <c r="I911" s="101">
        <f t="shared" si="405"/>
        <v>0.45599822812440155</v>
      </c>
      <c r="J911" s="102">
        <v>0</v>
      </c>
      <c r="K911" t="str">
        <f>CONCATENATE(D920,D911, " Curncy")</f>
        <v>USDUSD Curncy</v>
      </c>
      <c r="L911">
        <f>IF(D911 = D920,1,_xll.BDP(K911,$L$12))</f>
        <v>1</v>
      </c>
      <c r="M911" s="247">
        <f>IF(D911 = D920,1,_xll.BDP(K911,$M$12)*L911)</f>
        <v>1</v>
      </c>
      <c r="N911" s="104">
        <f>H911*J911/M911/G911</f>
        <v>0</v>
      </c>
      <c r="O911" s="253">
        <f>N911 / Y920</f>
        <v>0</v>
      </c>
      <c r="P911" s="140">
        <f t="shared" si="406"/>
        <v>0</v>
      </c>
      <c r="Q911" s="255">
        <f>P911 / Y920*100</f>
        <v>0</v>
      </c>
      <c r="R911" s="106"/>
      <c r="S911" s="255"/>
      <c r="T911">
        <f t="shared" si="407"/>
        <v>1</v>
      </c>
      <c r="U911">
        <v>2</v>
      </c>
      <c r="V911">
        <v>1</v>
      </c>
      <c r="W911" s="105">
        <f t="shared" si="408"/>
        <v>0</v>
      </c>
      <c r="X911" s="105">
        <f t="shared" si="409"/>
        <v>0</v>
      </c>
      <c r="Y911" s="3"/>
      <c r="Z911" s="107">
        <v>60.754755039999999</v>
      </c>
      <c r="AA911" s="107">
        <f t="shared" si="410"/>
        <v>6.9786130000004221E-2</v>
      </c>
      <c r="AB911" s="117">
        <f t="shared" si="411"/>
        <v>0.11486529729904779</v>
      </c>
      <c r="AC911" s="109">
        <v>0</v>
      </c>
      <c r="AD911" s="110">
        <f>IF(D911 = D920,1,_xll.BDP(K911,$AD$12)*L911)</f>
        <v>1</v>
      </c>
      <c r="AE911" s="259">
        <f>AA911*AC911/AD911/Z911 / AF920</f>
        <v>0</v>
      </c>
      <c r="AF911" s="66"/>
      <c r="AG911" s="64"/>
      <c r="AH911" s="56"/>
    </row>
    <row r="912" spans="1:34" ht="12" customHeight="1" x14ac:dyDescent="0.2">
      <c r="C912" t="s">
        <v>196</v>
      </c>
      <c r="D912" t="s">
        <v>31</v>
      </c>
      <c r="E912" t="s">
        <v>197</v>
      </c>
      <c r="F912" s="103">
        <v>7.8178149299999999</v>
      </c>
      <c r="G912" s="103">
        <f>_xll.BDP(C912,$G$12)</f>
        <v>7.8188000000000004</v>
      </c>
      <c r="H912" s="103">
        <f t="shared" si="404"/>
        <v>9.850700000004764E-4</v>
      </c>
      <c r="I912" s="101">
        <f t="shared" si="405"/>
        <v>1.2600323860576171E-2</v>
      </c>
      <c r="J912" s="102">
        <v>0</v>
      </c>
      <c r="K912" t="str">
        <f>CONCATENATE(D920,D912, " Curncy")</f>
        <v>USDUSD Curncy</v>
      </c>
      <c r="L912">
        <f>IF(D912 = D920,1,_xll.BDP(K912,$L$12))</f>
        <v>1</v>
      </c>
      <c r="M912" s="247">
        <f>IF(D912 = D920,1,_xll.BDP(K912,$M$12)*L912)</f>
        <v>1</v>
      </c>
      <c r="N912" s="104">
        <f>H912*J912/M912/G912</f>
        <v>0</v>
      </c>
      <c r="O912" s="253">
        <f>N912 / Y920</f>
        <v>0</v>
      </c>
      <c r="P912" s="140">
        <f t="shared" si="406"/>
        <v>0</v>
      </c>
      <c r="Q912" s="255">
        <f>P912 / Y920*100</f>
        <v>0</v>
      </c>
      <c r="R912" s="106"/>
      <c r="S912" s="255"/>
      <c r="T912">
        <f t="shared" si="407"/>
        <v>1</v>
      </c>
      <c r="U912">
        <v>2</v>
      </c>
      <c r="V912">
        <v>1</v>
      </c>
      <c r="W912" s="105">
        <f t="shared" si="408"/>
        <v>0</v>
      </c>
      <c r="X912" s="105">
        <f t="shared" si="409"/>
        <v>0</v>
      </c>
      <c r="Y912" s="3"/>
      <c r="Z912" s="107">
        <v>7.8067242999999999</v>
      </c>
      <c r="AA912" s="107">
        <f t="shared" si="410"/>
        <v>1.109062999999999E-2</v>
      </c>
      <c r="AB912" s="117">
        <f t="shared" si="411"/>
        <v>0.14206509124447997</v>
      </c>
      <c r="AC912" s="109">
        <v>0</v>
      </c>
      <c r="AD912" s="110">
        <f>IF(D912 = D920,1,_xll.BDP(K912,$AD$12)*L912)</f>
        <v>1</v>
      </c>
      <c r="AE912" s="259">
        <f>AA912*AC912/AD912/Z912 / AF920</f>
        <v>0</v>
      </c>
      <c r="AF912" s="66"/>
      <c r="AG912" s="64"/>
      <c r="AH912" s="56"/>
    </row>
    <row r="913" spans="1:34" ht="12" customHeight="1" x14ac:dyDescent="0.2">
      <c r="C913" t="s">
        <v>215</v>
      </c>
      <c r="D913" t="s">
        <v>31</v>
      </c>
      <c r="E913" t="s">
        <v>198</v>
      </c>
      <c r="F913" s="103">
        <v>0.67485896000000001</v>
      </c>
      <c r="G913" s="103">
        <f>_xll.BDP(C913,$G$12)</f>
        <v>0.66959999999999997</v>
      </c>
      <c r="H913" s="103">
        <f t="shared" si="404"/>
        <v>-5.2589600000000347E-3</v>
      </c>
      <c r="I913" s="101">
        <f t="shared" si="405"/>
        <v>-0.77926801179316552</v>
      </c>
      <c r="J913" s="102">
        <v>0</v>
      </c>
      <c r="K913" t="str">
        <f>CONCATENATE(D920,D913, " Curncy")</f>
        <v>USDUSD Curncy</v>
      </c>
      <c r="L913">
        <f>IF(D913 = D920,1,_xll.BDP(K913,$L$12))</f>
        <v>1</v>
      </c>
      <c r="M913" s="247">
        <f>IF(D913 = D920,1,_xll.BDP(K913,$M$12)*L913)</f>
        <v>1</v>
      </c>
      <c r="N913" s="104">
        <f>H913*J913/M913/G913*-1</f>
        <v>0</v>
      </c>
      <c r="O913" s="253">
        <f>N913 / Y920</f>
        <v>0</v>
      </c>
      <c r="P913" s="140">
        <f t="shared" si="406"/>
        <v>0</v>
      </c>
      <c r="Q913" s="255">
        <f>P913 / Y920*100</f>
        <v>0</v>
      </c>
      <c r="R913" s="106"/>
      <c r="S913" s="255"/>
      <c r="T913">
        <f t="shared" si="407"/>
        <v>1</v>
      </c>
      <c r="U913">
        <v>2</v>
      </c>
      <c r="V913">
        <v>1</v>
      </c>
      <c r="W913" s="105">
        <f t="shared" si="408"/>
        <v>0</v>
      </c>
      <c r="X913" s="105">
        <f t="shared" si="409"/>
        <v>0</v>
      </c>
      <c r="Y913" s="3"/>
      <c r="Z913" s="107">
        <v>0.67702914000000003</v>
      </c>
      <c r="AA913" s="107">
        <f t="shared" si="410"/>
        <v>-2.1701800000000215E-3</v>
      </c>
      <c r="AB913" s="117">
        <f t="shared" si="411"/>
        <v>-0.32054454849609892</v>
      </c>
      <c r="AC913" s="109">
        <v>0</v>
      </c>
      <c r="AD913" s="110">
        <f>IF(D913 = D920,1,_xll.BDP(K913,$AD$12)*L913)</f>
        <v>1</v>
      </c>
      <c r="AE913" s="259">
        <f>AA913*AC913/AD913/Z913*-1 / AF920</f>
        <v>0</v>
      </c>
      <c r="AF913" s="66"/>
      <c r="AG913" s="64"/>
      <c r="AH913" s="56"/>
    </row>
    <row r="914" spans="1:34" ht="12" customHeight="1" x14ac:dyDescent="0.2">
      <c r="C914" t="s">
        <v>1587</v>
      </c>
      <c r="D914" t="s">
        <v>31</v>
      </c>
      <c r="E914" t="s">
        <v>1588</v>
      </c>
      <c r="F914" s="103">
        <v>7.1525895999999998</v>
      </c>
      <c r="G914" s="103">
        <f>_xll.BDP(C914,$G$12)</f>
        <v>7.2069000000000001</v>
      </c>
      <c r="H914" s="103">
        <f t="shared" si="404"/>
        <v>5.4310400000000314E-2</v>
      </c>
      <c r="I914" s="101">
        <f t="shared" si="405"/>
        <v>0.75931100534553686</v>
      </c>
      <c r="J914" s="102">
        <v>0</v>
      </c>
      <c r="K914" t="str">
        <f>CONCATENATE(D920,D914, " Curncy")</f>
        <v>USDUSD Curncy</v>
      </c>
      <c r="L914">
        <f>IF(D914 = D920,1,_xll.BDP(K914,$L$12))</f>
        <v>1</v>
      </c>
      <c r="M914" s="247">
        <f>IF(D914 = D920,1,_xll.BDP(K914,$M$12)*L914)</f>
        <v>1</v>
      </c>
      <c r="N914" s="104">
        <f t="shared" ref="N914:N919" si="412">H914*J914/M914/G914</f>
        <v>0</v>
      </c>
      <c r="O914" s="253">
        <f>N914 / Y920</f>
        <v>0</v>
      </c>
      <c r="P914" s="140">
        <f t="shared" si="406"/>
        <v>0</v>
      </c>
      <c r="Q914" s="255">
        <f>P914 / Y920*100</f>
        <v>0</v>
      </c>
      <c r="R914" s="106"/>
      <c r="S914" s="255"/>
      <c r="T914">
        <f t="shared" si="407"/>
        <v>1</v>
      </c>
      <c r="U914">
        <v>2</v>
      </c>
      <c r="V914">
        <v>1</v>
      </c>
      <c r="W914" s="105">
        <f t="shared" si="408"/>
        <v>0</v>
      </c>
      <c r="X914" s="105">
        <f t="shared" si="409"/>
        <v>0</v>
      </c>
      <c r="Y914" s="141"/>
      <c r="Z914" s="107">
        <v>7.1520653200000002</v>
      </c>
      <c r="AA914" s="107">
        <f t="shared" si="410"/>
        <v>5.2427999999959951E-4</v>
      </c>
      <c r="AB914" s="117">
        <f t="shared" si="411"/>
        <v>7.3304699627603437E-3</v>
      </c>
      <c r="AC914" s="109">
        <v>0</v>
      </c>
      <c r="AD914" s="110">
        <f>IF(D914 = D920,1,_xll.BDP(K914,$AD$12)*L914)</f>
        <v>1</v>
      </c>
      <c r="AE914" s="259">
        <f>AA914*AC914/AD914/Z914 / AF920</f>
        <v>0</v>
      </c>
      <c r="AF914" s="142"/>
      <c r="AG914" s="64"/>
      <c r="AH914" s="56"/>
    </row>
    <row r="915" spans="1:34" ht="12" customHeight="1" x14ac:dyDescent="0.2">
      <c r="C915" t="s">
        <v>191</v>
      </c>
      <c r="D915" t="s">
        <v>66</v>
      </c>
      <c r="E915" t="s">
        <v>319</v>
      </c>
      <c r="F915" s="103">
        <v>20.700023250000001</v>
      </c>
      <c r="G915" s="103">
        <f>_xll.BDP(C915,$G$12)</f>
        <v>20.627199999999998</v>
      </c>
      <c r="H915" s="103">
        <f t="shared" si="404"/>
        <v>-7.282325000000256E-2</v>
      </c>
      <c r="I915" s="101">
        <f t="shared" si="405"/>
        <v>-0.35180274495586644</v>
      </c>
      <c r="J915" s="102">
        <v>0</v>
      </c>
      <c r="K915" t="str">
        <f>CONCATENATE(D920,D915, " Curncy")</f>
        <v>USDGBP Curncy</v>
      </c>
      <c r="L915">
        <f>IF(D915 = D920,1,_xll.BDP(K915,$L$12))</f>
        <v>1</v>
      </c>
      <c r="M915" s="247">
        <f>IF(D915 = D920,1,_xll.BDP(K915,$M$12)*L915)</f>
        <v>0.82989999999999997</v>
      </c>
      <c r="N915" s="104">
        <f t="shared" si="412"/>
        <v>0</v>
      </c>
      <c r="O915" s="253">
        <f>N915 / Y920</f>
        <v>0</v>
      </c>
      <c r="P915" s="140">
        <f t="shared" si="406"/>
        <v>0</v>
      </c>
      <c r="Q915" s="255">
        <f>P915 / Y920*100</f>
        <v>0</v>
      </c>
      <c r="R915" s="106"/>
      <c r="S915" s="255"/>
      <c r="T915">
        <f t="shared" si="407"/>
        <v>1</v>
      </c>
      <c r="U915">
        <v>2</v>
      </c>
      <c r="V915">
        <v>1</v>
      </c>
      <c r="W915" s="105">
        <f t="shared" si="408"/>
        <v>0</v>
      </c>
      <c r="X915" s="105">
        <f t="shared" si="409"/>
        <v>0</v>
      </c>
      <c r="Y915" s="3"/>
      <c r="Z915" s="107">
        <v>20.65418708</v>
      </c>
      <c r="AA915" s="107">
        <f t="shared" si="410"/>
        <v>4.5836170000001175E-2</v>
      </c>
      <c r="AB915" s="117">
        <f t="shared" si="411"/>
        <v>0.22192192712530215</v>
      </c>
      <c r="AC915" s="109">
        <v>0</v>
      </c>
      <c r="AD915" s="110">
        <f>IF(D915 = D920,1,_xll.BDP(K915,$AD$12)*L915)</f>
        <v>0.82699999999999996</v>
      </c>
      <c r="AE915" s="259">
        <f>AA915*AC915/AD915/Z915 / AF920</f>
        <v>0</v>
      </c>
      <c r="AF915" s="66"/>
      <c r="AG915" s="64"/>
      <c r="AH915" s="56"/>
    </row>
    <row r="916" spans="1:34" ht="12" customHeight="1" x14ac:dyDescent="0.2">
      <c r="A916" s="1"/>
      <c r="C916" t="s">
        <v>195</v>
      </c>
      <c r="D916" t="s">
        <v>31</v>
      </c>
      <c r="E916" t="s">
        <v>320</v>
      </c>
      <c r="F916" s="103">
        <v>139.2236056407836</v>
      </c>
      <c r="G916" s="103">
        <f>_xll.BDP(C916,$G$12)</f>
        <v>138.68</v>
      </c>
      <c r="H916" s="103">
        <f t="shared" si="404"/>
        <v>-0.5436056407835963</v>
      </c>
      <c r="I916" s="101">
        <f t="shared" si="405"/>
        <v>-0.3904550799999929</v>
      </c>
      <c r="J916" s="102">
        <v>0</v>
      </c>
      <c r="K916" t="str">
        <f>CONCATENATE(D920,D916, " Curncy")</f>
        <v>USDUSD Curncy</v>
      </c>
      <c r="L916">
        <f>IF(D916 = D920,1,_xll.BDP(K916,$L$12))</f>
        <v>1</v>
      </c>
      <c r="M916" s="247">
        <f>IF(D916 = D920,1,_xll.BDP(K916,$M$12)*L916)</f>
        <v>1</v>
      </c>
      <c r="N916" s="104">
        <f t="shared" si="412"/>
        <v>0</v>
      </c>
      <c r="O916" s="253">
        <f>N916 / Y920</f>
        <v>0</v>
      </c>
      <c r="P916" s="140">
        <f t="shared" si="406"/>
        <v>0</v>
      </c>
      <c r="Q916" s="255">
        <f>P916 / Y920*100</f>
        <v>0</v>
      </c>
      <c r="R916" s="106"/>
      <c r="S916" s="255"/>
      <c r="T916">
        <f t="shared" si="407"/>
        <v>1</v>
      </c>
      <c r="U916">
        <v>2</v>
      </c>
      <c r="V916">
        <v>1</v>
      </c>
      <c r="W916" s="105">
        <f t="shared" si="408"/>
        <v>0</v>
      </c>
      <c r="X916" s="105">
        <f t="shared" si="409"/>
        <v>0</v>
      </c>
      <c r="Y916" s="3"/>
      <c r="Z916" s="107">
        <v>138.35258048315487</v>
      </c>
      <c r="AA916" s="107">
        <f t="shared" si="410"/>
        <v>0.87102515762873622</v>
      </c>
      <c r="AB916" s="117">
        <f t="shared" si="411"/>
        <v>0.62956914470763192</v>
      </c>
      <c r="AC916" s="109">
        <v>0</v>
      </c>
      <c r="AD916" s="110">
        <f>IF(D916 = D920,1,_xll.BDP(K916,$AD$12)*L916)</f>
        <v>1</v>
      </c>
      <c r="AE916" s="259">
        <f>AA916*AC916/AD916/Z916 / AF920</f>
        <v>0</v>
      </c>
      <c r="AG916" s="64"/>
      <c r="AH916" s="56"/>
    </row>
    <row r="917" spans="1:34" ht="12" customHeight="1" x14ac:dyDescent="0.2">
      <c r="A917" s="1"/>
      <c r="C917" t="s">
        <v>188</v>
      </c>
      <c r="D917" t="s">
        <v>31</v>
      </c>
      <c r="E917" t="s">
        <v>190</v>
      </c>
      <c r="F917" s="103">
        <v>10.419813233183646</v>
      </c>
      <c r="G917" s="103">
        <f>_xll.BDP(C917,$G$12)</f>
        <v>10.450900000000001</v>
      </c>
      <c r="H917" s="103">
        <f t="shared" si="404"/>
        <v>3.1086766816354583E-2</v>
      </c>
      <c r="I917" s="101">
        <f t="shared" si="405"/>
        <v>0.29834284090000335</v>
      </c>
      <c r="J917" s="102">
        <v>0</v>
      </c>
      <c r="K917" t="str">
        <f>CONCATENATE(D920,D917, " Curncy")</f>
        <v>USDUSD Curncy</v>
      </c>
      <c r="L917">
        <f>IF(D917 = D920,1,_xll.BDP(K917,$L$12))</f>
        <v>1</v>
      </c>
      <c r="M917" s="247">
        <f>IF(D917 = D920,1,_xll.BDP(K917,$M$12)*L917)</f>
        <v>1</v>
      </c>
      <c r="N917" s="104">
        <f t="shared" si="412"/>
        <v>0</v>
      </c>
      <c r="O917" s="253">
        <f>N917 / Y920</f>
        <v>0</v>
      </c>
      <c r="P917" s="140">
        <f t="shared" si="406"/>
        <v>0</v>
      </c>
      <c r="Q917" s="255">
        <f>P917 / Y920*100</f>
        <v>0</v>
      </c>
      <c r="R917" s="106"/>
      <c r="S917" s="255"/>
      <c r="T917">
        <f t="shared" si="407"/>
        <v>1</v>
      </c>
      <c r="U917">
        <v>2</v>
      </c>
      <c r="V917">
        <v>1</v>
      </c>
      <c r="W917" s="105">
        <f t="shared" si="408"/>
        <v>0</v>
      </c>
      <c r="X917" s="105">
        <f t="shared" si="409"/>
        <v>0</v>
      </c>
      <c r="Y917" s="3"/>
      <c r="Z917" s="107">
        <v>10.393659867480837</v>
      </c>
      <c r="AA917" s="107">
        <f t="shared" si="410"/>
        <v>2.6153365702809239E-2</v>
      </c>
      <c r="AB917" s="117">
        <f t="shared" si="411"/>
        <v>0.25162806976815338</v>
      </c>
      <c r="AC917" s="109">
        <v>0</v>
      </c>
      <c r="AD917" s="110">
        <f>IF(D917 = D920,1,_xll.BDP(K917,$AD$12)*L917)</f>
        <v>1</v>
      </c>
      <c r="AE917" s="259">
        <f>AA917*AC917/AD917/Z917 / AF920</f>
        <v>0</v>
      </c>
      <c r="AG917" s="64"/>
      <c r="AH917" s="56"/>
    </row>
    <row r="918" spans="1:34" ht="12" customHeight="1" x14ac:dyDescent="0.2">
      <c r="C918" t="s">
        <v>1746</v>
      </c>
      <c r="D918" t="s">
        <v>31</v>
      </c>
      <c r="E918" t="s">
        <v>1747</v>
      </c>
      <c r="F918" s="103">
        <v>1.3760930203653785</v>
      </c>
      <c r="G918" s="103">
        <f>_xll.BDP(C918,$G$12)</f>
        <v>1.3748</v>
      </c>
      <c r="H918" s="103">
        <f t="shared" si="404"/>
        <v>-1.2930203653784833E-3</v>
      </c>
      <c r="I918" s="101">
        <f t="shared" si="405"/>
        <v>-9.3963151199993891E-2</v>
      </c>
      <c r="J918" s="102">
        <v>0</v>
      </c>
      <c r="K918" t="str">
        <f>CONCATENATE(D920,D918, " Curncy")</f>
        <v>USDUSD Curncy</v>
      </c>
      <c r="L918">
        <f>IF(D918 = D920,1,_xll.BDP(K918,$L$12))</f>
        <v>1</v>
      </c>
      <c r="M918" s="247">
        <f>IF(D918 = D920,1,_xll.BDP(K918,$M$12)*L918)</f>
        <v>1</v>
      </c>
      <c r="N918" s="104">
        <f t="shared" si="412"/>
        <v>0</v>
      </c>
      <c r="O918" s="253">
        <f>N918 / Y920</f>
        <v>0</v>
      </c>
      <c r="P918" s="140">
        <f t="shared" si="406"/>
        <v>0</v>
      </c>
      <c r="Q918" s="255">
        <f>P918 / Y920*100</f>
        <v>0</v>
      </c>
      <c r="R918" s="106"/>
      <c r="S918" s="255"/>
      <c r="T918">
        <f t="shared" si="407"/>
        <v>1</v>
      </c>
      <c r="U918">
        <v>2</v>
      </c>
      <c r="V918">
        <v>1</v>
      </c>
      <c r="W918" s="105">
        <f t="shared" si="408"/>
        <v>0</v>
      </c>
      <c r="X918" s="105">
        <f t="shared" si="409"/>
        <v>0</v>
      </c>
      <c r="Z918" s="107">
        <v>1.3747358307627608</v>
      </c>
      <c r="AA918" s="107">
        <f t="shared" si="410"/>
        <v>1.3571896026176589E-3</v>
      </c>
      <c r="AB918" s="117">
        <f t="shared" si="411"/>
        <v>9.8723665467032568E-2</v>
      </c>
      <c r="AC918" s="109">
        <v>0</v>
      </c>
      <c r="AD918" s="110">
        <f>IF(D918 = D920,1,_xll.BDP(K918,$AD$12)*L918)</f>
        <v>1</v>
      </c>
      <c r="AE918" s="259">
        <f>AA918*AC918/AD918/Z918 / AF920</f>
        <v>0</v>
      </c>
      <c r="AF918" s="111"/>
      <c r="AG918" s="64"/>
      <c r="AH918" s="56"/>
    </row>
    <row r="919" spans="1:34" ht="12" customHeight="1" x14ac:dyDescent="0.2">
      <c r="C919" t="s">
        <v>1230</v>
      </c>
      <c r="D919" t="s">
        <v>31</v>
      </c>
      <c r="E919" t="s">
        <v>193</v>
      </c>
      <c r="F919" s="103">
        <v>17.11376958</v>
      </c>
      <c r="G919" s="103">
        <f>_xll.BDP(C919,$G$12)</f>
        <v>17.119499999999999</v>
      </c>
      <c r="H919" s="103">
        <f t="shared" si="404"/>
        <v>5.7304199999990146E-3</v>
      </c>
      <c r="I919" s="101">
        <f t="shared" si="405"/>
        <v>3.3484265247417308E-2</v>
      </c>
      <c r="J919" s="102">
        <v>0</v>
      </c>
      <c r="K919" t="str">
        <f>CONCATENATE(D920,D919, " Curncy")</f>
        <v>USDUSD Curncy</v>
      </c>
      <c r="L919">
        <f>IF(D919 = D920,1,_xll.BDP(K919,$L$12))</f>
        <v>1</v>
      </c>
      <c r="M919" s="247">
        <f>IF(D919 = D920,1,_xll.BDP(K919,$M$12)*L919)</f>
        <v>1</v>
      </c>
      <c r="N919" s="104">
        <f t="shared" si="412"/>
        <v>0</v>
      </c>
      <c r="O919" s="253">
        <f>N919 / Y920</f>
        <v>0</v>
      </c>
      <c r="P919" s="140">
        <f t="shared" si="406"/>
        <v>0</v>
      </c>
      <c r="Q919" s="255">
        <f>P919 / Y920*100</f>
        <v>0</v>
      </c>
      <c r="R919" s="106"/>
      <c r="S919" s="255"/>
      <c r="T919">
        <f t="shared" si="407"/>
        <v>1</v>
      </c>
      <c r="U919">
        <v>2</v>
      </c>
      <c r="V919">
        <v>1</v>
      </c>
      <c r="W919" s="105">
        <f t="shared" si="408"/>
        <v>0</v>
      </c>
      <c r="X919" s="105">
        <f t="shared" si="409"/>
        <v>0</v>
      </c>
      <c r="Y919" s="141"/>
      <c r="Z919" s="107">
        <v>17.01143132</v>
      </c>
      <c r="AA919" s="107">
        <f t="shared" si="410"/>
        <v>0.10233825999999979</v>
      </c>
      <c r="AB919" s="117">
        <f t="shared" si="411"/>
        <v>0.60158524038881278</v>
      </c>
      <c r="AC919" s="109">
        <v>0</v>
      </c>
      <c r="AD919" s="110">
        <f>IF(D919 = D920,1,_xll.BDP(K919,$AD$12)*L919)</f>
        <v>1</v>
      </c>
      <c r="AE919" s="259">
        <f>AA919*AC919/AD919/Z919 / AF920</f>
        <v>0</v>
      </c>
      <c r="AF919" s="142"/>
      <c r="AG919" s="64"/>
      <c r="AH919" s="56"/>
    </row>
    <row r="920" spans="1:34" ht="12" customHeight="1" thickBot="1" x14ac:dyDescent="0.25">
      <c r="A920" t="s">
        <v>1488</v>
      </c>
      <c r="D920" t="s">
        <v>31</v>
      </c>
      <c r="F920" s="99"/>
      <c r="G920" s="99"/>
      <c r="H920" s="100"/>
      <c r="I920" s="101"/>
      <c r="J920" s="102"/>
      <c r="M920" s="247"/>
      <c r="N920" s="113">
        <f t="shared" ref="N920:S920" si="413" xml:space="preserve"> SUM(N904:N919)</f>
        <v>1513654.7099267368</v>
      </c>
      <c r="O920" s="279">
        <f t="shared" si="413"/>
        <v>-0.16492978441341627</v>
      </c>
      <c r="P920" s="115">
        <f t="shared" si="413"/>
        <v>441090188.14851332</v>
      </c>
      <c r="Q920" s="255">
        <f t="shared" si="413"/>
        <v>77.920024369304627</v>
      </c>
      <c r="R920" s="106">
        <f t="shared" si="413"/>
        <v>0</v>
      </c>
      <c r="S920" s="255">
        <f t="shared" si="413"/>
        <v>0</v>
      </c>
      <c r="W920" s="105">
        <f xml:space="preserve"> SUM(W904:W919)</f>
        <v>0</v>
      </c>
      <c r="X920" s="105">
        <f xml:space="preserve"> SUM(X904:X919)</f>
        <v>2.6739205507897807E-3</v>
      </c>
      <c r="Y920" s="131">
        <v>566080659.90579164</v>
      </c>
      <c r="Z920" s="107"/>
      <c r="AA920" s="107"/>
      <c r="AB920" s="108"/>
      <c r="AC920" s="109"/>
      <c r="AD920" s="110"/>
      <c r="AE920" s="259">
        <f xml:space="preserve"> SUM(AE904:AE919)</f>
        <v>-2.0443958033993241E-4</v>
      </c>
      <c r="AF920" s="111">
        <v>573690439.05365646</v>
      </c>
      <c r="AG920" s="64"/>
      <c r="AH920" s="56"/>
    </row>
    <row r="921" spans="1:34" ht="12" customHeight="1" thickTop="1" x14ac:dyDescent="0.2">
      <c r="M921" s="270"/>
      <c r="N921" s="88"/>
      <c r="O921" s="275"/>
      <c r="Q921" s="280"/>
      <c r="R921" s="30"/>
      <c r="S921" s="280"/>
      <c r="T921" s="22"/>
      <c r="U921" s="1"/>
      <c r="V921" s="1"/>
      <c r="W921" s="43"/>
      <c r="X921" s="130">
        <f>_xll.BDP("USDEUR Curncy","LAST_PRICE")</f>
        <v>0.95989999999999998</v>
      </c>
      <c r="Y921" s="3">
        <f>Y920*X921</f>
        <v>543380825.44356942</v>
      </c>
      <c r="Z921" s="2"/>
      <c r="AB921" s="55"/>
      <c r="AE921" s="288"/>
      <c r="AG921" s="64"/>
      <c r="AH921" s="56"/>
    </row>
    <row r="922" spans="1:34" x14ac:dyDescent="0.2">
      <c r="A922" s="1" t="s">
        <v>324</v>
      </c>
      <c r="B922" s="27"/>
      <c r="C922" s="5"/>
      <c r="E922" s="5" t="s">
        <v>202</v>
      </c>
      <c r="F922" s="2"/>
      <c r="G922" s="2"/>
      <c r="H922" s="22"/>
      <c r="I922" s="13"/>
      <c r="J922" s="16"/>
      <c r="K922" s="27"/>
      <c r="M922" s="270"/>
      <c r="N922" s="88"/>
      <c r="O922" s="275"/>
      <c r="P922" s="7"/>
      <c r="Q922" s="280"/>
      <c r="R922" s="30"/>
      <c r="S922" s="280"/>
      <c r="T922" s="22"/>
      <c r="W922" s="43"/>
      <c r="Y922" s="3"/>
      <c r="Z922" s="2"/>
      <c r="AA922" s="1"/>
      <c r="AB922" s="55"/>
      <c r="AC922" s="45"/>
      <c r="AD922" s="12"/>
      <c r="AE922" s="288"/>
      <c r="AF922" s="66"/>
      <c r="AG922" s="64"/>
      <c r="AH922" s="56"/>
    </row>
    <row r="923" spans="1:34" ht="12" customHeight="1" x14ac:dyDescent="0.2">
      <c r="A923" s="1" t="s">
        <v>324</v>
      </c>
      <c r="B923" s="27"/>
      <c r="C923" s="42"/>
      <c r="E923" s="1" t="s">
        <v>201</v>
      </c>
      <c r="F923" s="2"/>
      <c r="G923" s="2"/>
      <c r="H923" s="22"/>
      <c r="I923" s="13"/>
      <c r="J923" s="16"/>
      <c r="K923" s="27"/>
      <c r="M923" s="270"/>
      <c r="N923" s="88"/>
      <c r="O923" s="275">
        <f>O920</f>
        <v>-0.16492978441341627</v>
      </c>
      <c r="P923" s="7"/>
      <c r="Q923" s="280"/>
      <c r="R923" s="30"/>
      <c r="S923" s="280"/>
      <c r="T923" s="22"/>
      <c r="W923" s="43"/>
      <c r="Y923" s="3"/>
      <c r="Z923" s="2"/>
      <c r="AA923" s="1"/>
      <c r="AB923" s="55"/>
      <c r="AC923" s="45"/>
      <c r="AD923" s="12"/>
      <c r="AE923" s="288">
        <f>AE920</f>
        <v>-2.0443958033993241E-4</v>
      </c>
      <c r="AF923" s="66"/>
      <c r="AG923" s="64"/>
      <c r="AH923" s="56"/>
    </row>
    <row r="924" spans="1:34" ht="12" customHeight="1" x14ac:dyDescent="0.2">
      <c r="A924" s="1" t="s">
        <v>324</v>
      </c>
      <c r="B924" s="27"/>
      <c r="C924" s="42" t="s">
        <v>186</v>
      </c>
      <c r="D924" s="1" t="s">
        <v>66</v>
      </c>
      <c r="E924" s="1" t="s">
        <v>321</v>
      </c>
      <c r="F924" s="103">
        <f>F925</f>
        <v>1.2095537000000001</v>
      </c>
      <c r="G924" s="103">
        <f>G925</f>
        <v>1.2050000000000001</v>
      </c>
      <c r="H924" s="103">
        <f>H925</f>
        <v>-4.5536999999999939E-3</v>
      </c>
      <c r="I924" s="15">
        <f>I925</f>
        <v>-0.37647770413169696</v>
      </c>
      <c r="J924" s="19">
        <f>-Y926</f>
        <v>-100399815.49215388</v>
      </c>
      <c r="K924" s="27" t="str">
        <f>K925</f>
        <v>GBPGBP Curncy</v>
      </c>
      <c r="L924" s="1">
        <f>L925</f>
        <v>1</v>
      </c>
      <c r="M924" s="270">
        <f>M925</f>
        <v>1</v>
      </c>
      <c r="N924" s="104">
        <f>H924*J924/M924/G924</f>
        <v>379411.31934159377</v>
      </c>
      <c r="O924" s="275">
        <f>N924 / Y926</f>
        <v>3.7790041493775879E-3</v>
      </c>
      <c r="P924" s="7"/>
      <c r="Q924" s="280"/>
      <c r="R924" s="30"/>
      <c r="S924" s="280"/>
      <c r="T924" s="22">
        <f>IF(EXACT(D924,UPPER(D924)),1,0.01)/V924</f>
        <v>1</v>
      </c>
      <c r="U924" s="1">
        <v>2</v>
      </c>
      <c r="V924" s="1">
        <v>1</v>
      </c>
      <c r="W924" s="43"/>
      <c r="Y924" s="3"/>
      <c r="Z924" s="70">
        <f>Z925</f>
        <v>1.21413576</v>
      </c>
      <c r="AA924" s="71">
        <f>AA925</f>
        <v>-4.5820599999999434E-3</v>
      </c>
      <c r="AB924" s="117">
        <f>AB925</f>
        <v>-0.37739272254034784</v>
      </c>
      <c r="AC924" s="45">
        <f>-AF926</f>
        <v>-101458822.85180414</v>
      </c>
      <c r="AD924" s="12">
        <f>AD925</f>
        <v>1</v>
      </c>
      <c r="AE924" s="288">
        <f>AA924*AC924/AD924/Z924 / AF926</f>
        <v>3.7739272254034783E-3</v>
      </c>
      <c r="AF924" s="66"/>
      <c r="AG924" s="64"/>
      <c r="AH924" s="56"/>
    </row>
    <row r="925" spans="1:34" ht="12" customHeight="1" x14ac:dyDescent="0.2">
      <c r="C925" t="s">
        <v>186</v>
      </c>
      <c r="D925" t="s">
        <v>66</v>
      </c>
      <c r="E925" t="s">
        <v>322</v>
      </c>
      <c r="F925" s="103">
        <v>1.2095537000000001</v>
      </c>
      <c r="G925" s="103">
        <f>_xll.BDP(C925,$G$12)</f>
        <v>1.2050000000000001</v>
      </c>
      <c r="H925" s="103">
        <f>IF(OR(OR(G925="#N/A N/A",G925="#N/A Real Time"),OR(F925="#N/A N/A",F925="#N/A Real Time")),0,  G925 - F925)</f>
        <v>-4.5536999999999939E-3</v>
      </c>
      <c r="I925" s="101">
        <f>IF(OR(F925=0,F925="#N/A N/A"),0,H925 / F925*100)</f>
        <v>-0.37647770413169696</v>
      </c>
      <c r="J925" s="102">
        <v>90854000</v>
      </c>
      <c r="K925" t="str">
        <f>CONCATENATE(D926,D925, " Curncy")</f>
        <v>GBPGBP Curncy</v>
      </c>
      <c r="L925">
        <f>IF(D925 = D926,1,_xll.BDP(K925,$L$12))</f>
        <v>1</v>
      </c>
      <c r="M925" s="247">
        <f>IF(D925 = D926,1,_xll.BDP(K925,$M$12)*L925)</f>
        <v>1</v>
      </c>
      <c r="N925" s="104">
        <f>H925*J925/M925/G925</f>
        <v>-343337.6429875514</v>
      </c>
      <c r="O925" s="253">
        <f>N925 / Y926</f>
        <v>-3.419703923802358E-3</v>
      </c>
      <c r="P925" s="140">
        <f>ABS(IF(OR(OR(J925=0,G925 = "#N/A N/A"),G925="#N/A Real Time"),0,J925/M925))</f>
        <v>90854000</v>
      </c>
      <c r="Q925" s="255">
        <f>P925 / Y926*100</f>
        <v>90.492198172515685</v>
      </c>
      <c r="R925" s="106"/>
      <c r="S925" s="255"/>
      <c r="T925">
        <f>IF(EXACT(D925,UPPER(D925)),1,0.01)/V925</f>
        <v>1</v>
      </c>
      <c r="U925">
        <v>2</v>
      </c>
      <c r="V925">
        <v>1</v>
      </c>
      <c r="W925" s="105">
        <f>IF(AND(Q925&lt;0,O925&gt;0),O925,0)</f>
        <v>0</v>
      </c>
      <c r="X925" s="105">
        <f>IF(AND(Q925&gt;0,O925&gt;0),O925,0)</f>
        <v>0</v>
      </c>
      <c r="Y925" s="3"/>
      <c r="Z925" s="107">
        <v>1.21413576</v>
      </c>
      <c r="AA925" s="107">
        <f>IF(OR(OR(F925="#N/A N/A",F925="#N/A Real Time"),OR(Z925="#N/A N/A",Z925="#N/A Real Time")),0,  F925 - Z925)</f>
        <v>-4.5820599999999434E-3</v>
      </c>
      <c r="AB925" s="117">
        <f>IF(OR(Z925=0,Z925="#N/A N/A"),0,AA925 / Z925*100)</f>
        <v>-0.37739272254034784</v>
      </c>
      <c r="AC925" s="109">
        <v>90854000</v>
      </c>
      <c r="AD925" s="110">
        <f>IF(D925 = D926,1,_xll.BDP(K925,$AD$12)*L925)</f>
        <v>1</v>
      </c>
      <c r="AE925" s="259">
        <f>AA925*AC925/AD925/Z925 / AF926</f>
        <v>-3.3794634562006507E-3</v>
      </c>
      <c r="AF925" s="66"/>
      <c r="AG925" s="64"/>
      <c r="AH925" s="56"/>
    </row>
    <row r="926" spans="1:34" ht="12" customHeight="1" thickBot="1" x14ac:dyDescent="0.25">
      <c r="A926" t="s">
        <v>1603</v>
      </c>
      <c r="D926" t="s">
        <v>66</v>
      </c>
      <c r="F926" s="103"/>
      <c r="G926" s="103"/>
      <c r="H926" s="103"/>
      <c r="I926" s="101"/>
      <c r="J926" s="114">
        <f>J925/-J924</f>
        <v>0.90492198172515692</v>
      </c>
      <c r="M926" s="247"/>
      <c r="N926" s="113">
        <f t="shared" ref="N926:S926" si="414" xml:space="preserve"> SUM(N921:N925)</f>
        <v>36073.676354042371</v>
      </c>
      <c r="O926" s="279">
        <f t="shared" si="414"/>
        <v>-0.16457048418784104</v>
      </c>
      <c r="P926" s="115">
        <f t="shared" si="414"/>
        <v>90854000</v>
      </c>
      <c r="Q926" s="255">
        <f t="shared" si="414"/>
        <v>90.492198172515685</v>
      </c>
      <c r="R926" s="106">
        <f t="shared" si="414"/>
        <v>0</v>
      </c>
      <c r="S926" s="255">
        <f t="shared" si="414"/>
        <v>0</v>
      </c>
      <c r="W926" s="105">
        <f xml:space="preserve"> SUM(W921:W925)</f>
        <v>0</v>
      </c>
      <c r="X926" s="105">
        <f xml:space="preserve"> SUM(X921:X925)</f>
        <v>0.95989999999999998</v>
      </c>
      <c r="Y926">
        <v>100399815.49215388</v>
      </c>
      <c r="Z926" s="107"/>
      <c r="AA926" s="107"/>
      <c r="AB926" s="108"/>
      <c r="AC926" s="109"/>
      <c r="AD926" s="110"/>
      <c r="AE926" s="259">
        <f xml:space="preserve"> SUM(AE921:AE925)</f>
        <v>1.9002418886289495E-4</v>
      </c>
      <c r="AF926" s="111">
        <v>101458822.85180414</v>
      </c>
      <c r="AG926" s="64"/>
      <c r="AH926" s="56"/>
    </row>
    <row r="927" spans="1:34" ht="12.75" thickTop="1" x14ac:dyDescent="0.2">
      <c r="A927" s="1"/>
      <c r="B927" s="27"/>
      <c r="C927" s="42"/>
      <c r="D927" s="1"/>
      <c r="E927" s="1"/>
      <c r="F927" s="103"/>
      <c r="G927" s="103"/>
      <c r="H927" s="103"/>
      <c r="I927" s="13"/>
      <c r="J927" s="16" t="s">
        <v>1135</v>
      </c>
      <c r="K927" s="27"/>
      <c r="L927" s="1"/>
      <c r="M927" s="270"/>
      <c r="N927" s="88"/>
      <c r="O927" s="275"/>
      <c r="P927" s="7"/>
      <c r="Q927" s="280"/>
      <c r="R927" s="30"/>
      <c r="S927" s="280"/>
      <c r="T927" s="22"/>
      <c r="U927" s="1"/>
      <c r="V927" s="1"/>
      <c r="W927" s="43"/>
      <c r="X927" s="1"/>
      <c r="Y927" s="3"/>
      <c r="Z927" s="2"/>
      <c r="AA927" s="1"/>
      <c r="AB927" s="55"/>
      <c r="AC927" s="45"/>
      <c r="AD927" s="12"/>
      <c r="AE927" s="288"/>
      <c r="AF927" s="66"/>
      <c r="AG927" s="64"/>
      <c r="AH927" s="56"/>
    </row>
    <row r="928" spans="1:34" ht="12" customHeight="1" x14ac:dyDescent="0.2">
      <c r="A928" s="1" t="s">
        <v>324</v>
      </c>
      <c r="B928" s="27"/>
      <c r="C928" s="5"/>
      <c r="E928" s="5" t="s">
        <v>203</v>
      </c>
      <c r="F928" s="103"/>
      <c r="G928" s="103"/>
      <c r="H928" s="103"/>
      <c r="I928" s="13"/>
      <c r="J928" s="16"/>
      <c r="K928" s="27"/>
      <c r="M928" s="270"/>
      <c r="N928" s="88"/>
      <c r="O928" s="275"/>
      <c r="P928" s="7"/>
      <c r="Q928" s="280"/>
      <c r="R928" s="30"/>
      <c r="S928" s="280"/>
      <c r="T928" s="22"/>
      <c r="W928" s="43"/>
      <c r="Y928" s="3"/>
      <c r="Z928" s="2"/>
      <c r="AA928" s="1"/>
      <c r="AB928" s="55"/>
      <c r="AC928" s="45"/>
      <c r="AD928" s="12"/>
      <c r="AE928" s="288"/>
      <c r="AF928" s="66"/>
      <c r="AG928" s="64"/>
      <c r="AH928" s="56"/>
    </row>
    <row r="929" spans="1:34" ht="12" customHeight="1" x14ac:dyDescent="0.2">
      <c r="A929" s="1" t="s">
        <v>324</v>
      </c>
      <c r="B929" s="27"/>
      <c r="C929" s="42"/>
      <c r="E929" s="1" t="s">
        <v>201</v>
      </c>
      <c r="F929" s="103"/>
      <c r="G929" s="103"/>
      <c r="H929" s="103"/>
      <c r="I929" s="13"/>
      <c r="J929" s="16"/>
      <c r="K929" s="27"/>
      <c r="M929" s="270"/>
      <c r="N929" s="88"/>
      <c r="O929" s="275">
        <f>O920</f>
        <v>-0.16492978441341627</v>
      </c>
      <c r="P929" s="7"/>
      <c r="Q929" s="280"/>
      <c r="R929" s="30"/>
      <c r="S929" s="280"/>
      <c r="T929" s="22"/>
      <c r="W929" s="43"/>
      <c r="Y929" s="3"/>
      <c r="Z929" s="2"/>
      <c r="AA929" s="1"/>
      <c r="AB929" s="55"/>
      <c r="AC929" s="45"/>
      <c r="AD929" s="12"/>
      <c r="AE929" s="288">
        <f>AE920</f>
        <v>-2.0443958033993241E-4</v>
      </c>
      <c r="AF929" s="66"/>
      <c r="AG929" s="64"/>
      <c r="AH929" s="56"/>
    </row>
    <row r="930" spans="1:34" ht="12" customHeight="1" x14ac:dyDescent="0.2">
      <c r="A930" s="1" t="s">
        <v>324</v>
      </c>
      <c r="B930" s="27"/>
      <c r="C930" s="42" t="s">
        <v>186</v>
      </c>
      <c r="D930" s="1" t="s">
        <v>66</v>
      </c>
      <c r="E930" s="1" t="s">
        <v>321</v>
      </c>
      <c r="F930" s="103">
        <f>F931</f>
        <v>1.2095537000000001</v>
      </c>
      <c r="G930" s="103">
        <f>G931</f>
        <v>1.2050000000000001</v>
      </c>
      <c r="H930" s="103">
        <f>H931</f>
        <v>-4.5536999999999939E-3</v>
      </c>
      <c r="I930" s="15">
        <f>I931</f>
        <v>-0.37647770413169696</v>
      </c>
      <c r="J930" s="19">
        <f>-Y932</f>
        <v>-185971583.06489521</v>
      </c>
      <c r="K930" s="27" t="str">
        <f>K931</f>
        <v>GBPGBP Curncy</v>
      </c>
      <c r="L930" s="1">
        <f>L931</f>
        <v>1</v>
      </c>
      <c r="M930" s="270">
        <f>M931</f>
        <v>1</v>
      </c>
      <c r="N930" s="104">
        <f>H930*J930/M930/G930</f>
        <v>702787.38406855776</v>
      </c>
      <c r="O930" s="275">
        <f>N930 / Y932</f>
        <v>3.7790041493775879E-3</v>
      </c>
      <c r="P930" s="7"/>
      <c r="Q930" s="280"/>
      <c r="R930" s="30"/>
      <c r="S930" s="280"/>
      <c r="T930" s="22">
        <f>IF(EXACT(D930,UPPER(D930)),1,0.01)/V930</f>
        <v>1</v>
      </c>
      <c r="U930" s="1">
        <v>2</v>
      </c>
      <c r="V930" s="1">
        <v>1</v>
      </c>
      <c r="W930" s="43"/>
      <c r="Y930" s="3"/>
      <c r="Z930" s="11">
        <f>Z931</f>
        <v>1.21413576</v>
      </c>
      <c r="AA930" s="69">
        <f>AA931</f>
        <v>-4.5820599999999434E-3</v>
      </c>
      <c r="AB930" s="117">
        <f>AB931</f>
        <v>-0.37739272254034784</v>
      </c>
      <c r="AC930" s="45">
        <f>-AF932</f>
        <v>-187919080.00125816</v>
      </c>
      <c r="AD930" s="12">
        <f>AD931</f>
        <v>1</v>
      </c>
      <c r="AE930" s="288">
        <f>AA930*AC930/AD930/Z930 / AF932</f>
        <v>3.7739272254034787E-3</v>
      </c>
      <c r="AF930" s="66"/>
      <c r="AG930" s="64"/>
      <c r="AH930" s="56"/>
    </row>
    <row r="931" spans="1:34" ht="12" customHeight="1" x14ac:dyDescent="0.2">
      <c r="C931" t="s">
        <v>186</v>
      </c>
      <c r="D931" t="s">
        <v>66</v>
      </c>
      <c r="E931" t="s">
        <v>322</v>
      </c>
      <c r="F931" s="103">
        <v>1.2095537000000001</v>
      </c>
      <c r="G931" s="103">
        <f>_xll.BDP(C931,$G$12)</f>
        <v>1.2050000000000001</v>
      </c>
      <c r="H931" s="103">
        <f>IF(OR(OR(G931="#N/A N/A",G931="#N/A Real Time"),OR(F931="#N/A N/A",F931="#N/A Real Time")),0,  G931 - F931)</f>
        <v>-4.5536999999999939E-3</v>
      </c>
      <c r="I931" s="101">
        <f>IF(OR(F931=0,F931="#N/A N/A"),0,H931 / F931*100)</f>
        <v>-0.37647770413169696</v>
      </c>
      <c r="J931" s="102">
        <v>166818000</v>
      </c>
      <c r="K931" t="str">
        <f>CONCATENATE(D932,D931, " Curncy")</f>
        <v>GBPGBP Curncy</v>
      </c>
      <c r="L931">
        <f>IF(D931 = D932,1,_xll.BDP(K931,$L$12))</f>
        <v>1</v>
      </c>
      <c r="M931" s="247">
        <f>IF(D931 = D932,1,_xll.BDP(K931,$M$12)*L931)</f>
        <v>1</v>
      </c>
      <c r="N931" s="104">
        <f>H931*J931/M931/G931</f>
        <v>-630405.91419087048</v>
      </c>
      <c r="O931" s="253">
        <f>N931 / Y932</f>
        <v>-3.3897969990979151E-3</v>
      </c>
      <c r="P931" s="140">
        <f>ABS(IF(OR(OR(J931=0,G931 = "#N/A N/A"),G931="#N/A Real Time"),0,J931/M931))</f>
        <v>166818000</v>
      </c>
      <c r="Q931" s="255">
        <f>P931 / Y932*100</f>
        <v>89.700801192722267</v>
      </c>
      <c r="R931" s="106"/>
      <c r="S931" s="255"/>
      <c r="T931">
        <f>IF(EXACT(D931,UPPER(D931)),1,0.01)/V931</f>
        <v>1</v>
      </c>
      <c r="U931">
        <v>2</v>
      </c>
      <c r="V931">
        <v>1</v>
      </c>
      <c r="W931" s="105">
        <f>IF(AND(Q931&lt;0,O931&gt;0),O931,0)</f>
        <v>0</v>
      </c>
      <c r="X931" s="105">
        <f>IF(AND(Q931&gt;0,O931&gt;0),O931,0)</f>
        <v>0</v>
      </c>
      <c r="Y931" s="3"/>
      <c r="Z931" s="107">
        <v>1.21413576</v>
      </c>
      <c r="AA931" s="107">
        <f>IF(OR(OR(F931="#N/A N/A",F931="#N/A Real Time"),OR(Z931="#N/A N/A",Z931="#N/A Real Time")),0,  F931 - Z931)</f>
        <v>-4.5820599999999434E-3</v>
      </c>
      <c r="AB931" s="117">
        <f>IF(OR(Z931=0,Z931="#N/A N/A"),0,AA931 / Z931*100)</f>
        <v>-0.37739272254034784</v>
      </c>
      <c r="AC931" s="109">
        <v>166818000</v>
      </c>
      <c r="AD931" s="110">
        <f>IF(D931 = D932,1,_xll.BDP(K931,$AD$12)*L931)</f>
        <v>1</v>
      </c>
      <c r="AE931" s="259">
        <f>AA931*AC931/AD931/Z931 / AF932</f>
        <v>-3.3501600363472534E-3</v>
      </c>
      <c r="AF931" s="66"/>
      <c r="AG931" s="64"/>
      <c r="AH931" s="56"/>
    </row>
    <row r="932" spans="1:34" ht="12" customHeight="1" thickBot="1" x14ac:dyDescent="0.25">
      <c r="A932" t="s">
        <v>1604</v>
      </c>
      <c r="D932" t="s">
        <v>66</v>
      </c>
      <c r="F932" s="99"/>
      <c r="G932" s="99"/>
      <c r="H932" s="100"/>
      <c r="I932" s="101"/>
      <c r="J932" s="114">
        <f>J931/-J930</f>
        <v>0.89700801192722268</v>
      </c>
      <c r="M932" s="247"/>
      <c r="N932" s="113">
        <f t="shared" ref="N932:S932" si="415" xml:space="preserve"> SUM(N927:N931)</f>
        <v>72381.469877687283</v>
      </c>
      <c r="O932" s="279">
        <f t="shared" si="415"/>
        <v>-0.16454057726313659</v>
      </c>
      <c r="P932" s="115">
        <f t="shared" si="415"/>
        <v>166818000</v>
      </c>
      <c r="Q932" s="255">
        <f t="shared" si="415"/>
        <v>89.700801192722267</v>
      </c>
      <c r="R932" s="106">
        <f t="shared" si="415"/>
        <v>0</v>
      </c>
      <c r="S932" s="255">
        <f t="shared" si="415"/>
        <v>0</v>
      </c>
      <c r="W932" s="105">
        <f xml:space="preserve"> SUM(W927:W931)</f>
        <v>0</v>
      </c>
      <c r="X932" s="105">
        <f xml:space="preserve"> SUM(X927:X931)</f>
        <v>0</v>
      </c>
      <c r="Y932">
        <v>185971583.06489521</v>
      </c>
      <c r="Z932" s="107"/>
      <c r="AA932" s="107"/>
      <c r="AB932" s="108"/>
      <c r="AC932" s="109"/>
      <c r="AD932" s="110"/>
      <c r="AE932" s="259">
        <f xml:space="preserve"> SUM(AE927:AE931)</f>
        <v>2.1932760871629315E-4</v>
      </c>
      <c r="AF932" s="111">
        <v>187919080.00125816</v>
      </c>
      <c r="AG932" s="64"/>
      <c r="AH932" s="56"/>
    </row>
    <row r="933" spans="1:34" ht="12" customHeight="1" thickTop="1" x14ac:dyDescent="0.2">
      <c r="J933" s="16" t="s">
        <v>1135</v>
      </c>
      <c r="M933" s="95"/>
      <c r="O933" s="96"/>
      <c r="Q933" s="47"/>
      <c r="S933" s="47"/>
      <c r="AB933" s="55"/>
      <c r="AC933" s="50"/>
      <c r="AD933" s="52"/>
      <c r="AE933" s="63"/>
      <c r="AG933" s="64"/>
      <c r="AH933" s="56"/>
    </row>
    <row r="934" spans="1:34" ht="12" customHeight="1" x14ac:dyDescent="0.2">
      <c r="A934" s="1"/>
      <c r="B934" s="27"/>
      <c r="C934" s="42"/>
      <c r="D934" s="1"/>
      <c r="E934" s="1"/>
      <c r="F934" s="2"/>
      <c r="G934" s="2"/>
      <c r="H934" s="22"/>
      <c r="I934" s="13"/>
      <c r="J934" s="16"/>
      <c r="K934" s="27"/>
      <c r="L934" s="1"/>
      <c r="M934" s="4"/>
      <c r="N934" s="7"/>
      <c r="O934" s="8"/>
      <c r="P934" s="7"/>
      <c r="Q934" s="9"/>
      <c r="R934" s="9"/>
      <c r="S934" s="30"/>
      <c r="T934" s="22"/>
      <c r="U934" s="1"/>
      <c r="V934" s="1"/>
      <c r="W934" s="89"/>
      <c r="X934" s="1"/>
      <c r="Y934" s="45"/>
      <c r="Z934" s="11"/>
      <c r="AA934" s="1"/>
      <c r="AB934" s="15"/>
      <c r="AC934" s="45"/>
      <c r="AD934" s="12"/>
      <c r="AE934" s="48"/>
      <c r="AF934" s="66"/>
      <c r="AG934" s="64"/>
      <c r="AH934" s="56"/>
    </row>
    <row r="935" spans="1:34" ht="12" customHeight="1" x14ac:dyDescent="0.2">
      <c r="A935" s="1"/>
      <c r="B935" s="27"/>
      <c r="C935" s="42"/>
      <c r="D935" s="1"/>
      <c r="E935" s="1"/>
      <c r="F935" s="2"/>
      <c r="G935" s="2"/>
      <c r="H935" s="22"/>
      <c r="I935" s="13"/>
      <c r="J935" s="16"/>
      <c r="K935" s="27"/>
      <c r="L935" s="1"/>
      <c r="M935" s="4"/>
      <c r="N935" s="7"/>
      <c r="O935" s="8"/>
      <c r="P935" s="7"/>
      <c r="Q935" s="9"/>
      <c r="R935" s="9"/>
      <c r="S935" s="30"/>
      <c r="T935" s="22"/>
      <c r="U935" s="1"/>
      <c r="V935" s="1"/>
      <c r="W935" s="89"/>
      <c r="X935" s="1"/>
      <c r="Y935" s="45"/>
      <c r="Z935" s="11"/>
      <c r="AA935" s="1"/>
      <c r="AB935" s="15"/>
      <c r="AC935" s="45"/>
      <c r="AD935" s="12"/>
      <c r="AE935" s="48"/>
      <c r="AF935" s="66"/>
      <c r="AG935" s="64"/>
      <c r="AH935" s="56"/>
    </row>
    <row r="936" spans="1:34" ht="12" customHeight="1" x14ac:dyDescent="0.2">
      <c r="A936" s="1"/>
      <c r="B936" s="27"/>
      <c r="C936" s="42"/>
      <c r="D936" s="1"/>
      <c r="E936" s="1"/>
      <c r="F936" s="2"/>
      <c r="G936" s="2"/>
      <c r="H936" s="22"/>
      <c r="I936" s="13"/>
      <c r="J936" s="16"/>
      <c r="K936" s="27"/>
      <c r="L936" s="1"/>
      <c r="M936" s="4"/>
      <c r="N936" s="7"/>
      <c r="O936" s="8"/>
      <c r="P936" s="7"/>
      <c r="Q936" s="9"/>
      <c r="R936" s="9"/>
      <c r="S936" s="30"/>
      <c r="T936" s="22"/>
      <c r="U936" s="1"/>
      <c r="V936" s="1"/>
      <c r="W936" s="89"/>
      <c r="X936" s="1"/>
      <c r="Y936" s="45"/>
      <c r="Z936" s="11"/>
      <c r="AA936" s="1"/>
      <c r="AB936" s="15"/>
      <c r="AC936" s="45"/>
      <c r="AD936" s="12"/>
      <c r="AE936" s="48"/>
      <c r="AF936" s="66"/>
      <c r="AG936" s="64"/>
      <c r="AH936" s="56"/>
    </row>
    <row r="937" spans="1:34" ht="12" customHeight="1" x14ac:dyDescent="0.2">
      <c r="A937" s="1"/>
      <c r="B937" s="27"/>
      <c r="C937" s="42"/>
      <c r="D937" s="1"/>
      <c r="E937" s="1"/>
      <c r="F937" s="2"/>
      <c r="G937" s="2"/>
      <c r="H937" s="22"/>
      <c r="I937" s="13"/>
      <c r="J937" s="16"/>
      <c r="K937" s="27"/>
      <c r="L937" s="1"/>
      <c r="M937" s="4"/>
      <c r="N937" s="7"/>
      <c r="O937" s="8"/>
      <c r="P937" s="7"/>
      <c r="Q937" s="9"/>
      <c r="R937" s="9"/>
      <c r="S937" s="30"/>
      <c r="T937" s="22"/>
      <c r="U937" s="1"/>
      <c r="V937" s="1"/>
      <c r="W937" s="89"/>
      <c r="X937" s="1"/>
      <c r="Y937" s="45"/>
      <c r="Z937" s="11"/>
      <c r="AA937" s="1"/>
      <c r="AB937" s="15"/>
      <c r="AC937" s="45"/>
      <c r="AD937" s="12"/>
      <c r="AE937" s="48"/>
      <c r="AF937" s="66"/>
      <c r="AG937" s="64"/>
      <c r="AH937" s="56"/>
    </row>
    <row r="938" spans="1:34" ht="12" customHeight="1" x14ac:dyDescent="0.2">
      <c r="A938" s="1"/>
      <c r="B938" s="27"/>
      <c r="C938" s="42"/>
      <c r="D938" s="1"/>
      <c r="E938" s="1"/>
      <c r="F938" s="2"/>
      <c r="G938" s="2"/>
      <c r="H938" s="22"/>
      <c r="I938" s="13"/>
      <c r="J938" s="16"/>
      <c r="K938" s="27"/>
      <c r="L938" s="1"/>
      <c r="M938" s="4"/>
      <c r="N938" s="7"/>
      <c r="O938" s="8"/>
      <c r="P938" s="7"/>
      <c r="Q938" s="9"/>
      <c r="R938" s="9"/>
      <c r="S938" s="30"/>
      <c r="T938" s="22"/>
      <c r="U938" s="1"/>
      <c r="V938" s="1"/>
      <c r="W938" s="89"/>
      <c r="X938" s="1"/>
      <c r="Y938" s="45"/>
      <c r="Z938" s="11"/>
      <c r="AA938" s="1"/>
      <c r="AB938" s="15"/>
      <c r="AC938" s="45"/>
      <c r="AD938" s="12"/>
      <c r="AE938" s="48"/>
      <c r="AF938" s="66"/>
      <c r="AG938" s="64"/>
      <c r="AH938" s="56"/>
    </row>
    <row r="939" spans="1:34" ht="12" customHeight="1" x14ac:dyDescent="0.2">
      <c r="AG939" s="64"/>
      <c r="AH939" s="56"/>
    </row>
    <row r="940" spans="1:34" ht="12" customHeight="1" x14ac:dyDescent="0.2">
      <c r="A940" s="1"/>
      <c r="B940" s="27"/>
      <c r="C940" s="42"/>
      <c r="D940" s="1"/>
      <c r="E940" s="1"/>
      <c r="F940" s="2"/>
      <c r="G940" s="2"/>
      <c r="H940" s="22"/>
      <c r="I940" s="13"/>
      <c r="J940" s="16"/>
      <c r="K940" s="27"/>
      <c r="L940" s="1"/>
      <c r="M940" s="4"/>
      <c r="N940" s="7"/>
      <c r="O940" s="8"/>
      <c r="P940" s="7"/>
      <c r="Q940" s="9"/>
      <c r="R940" s="9"/>
      <c r="S940" s="30"/>
      <c r="T940" s="22"/>
      <c r="U940" s="1"/>
      <c r="V940" s="1"/>
      <c r="W940" s="89"/>
      <c r="X940" s="1"/>
      <c r="Y940" s="45"/>
      <c r="Z940" s="11"/>
      <c r="AA940" s="1"/>
      <c r="AB940" s="15"/>
      <c r="AC940" s="45"/>
      <c r="AD940" s="12"/>
      <c r="AE940" s="48"/>
      <c r="AF940" s="66"/>
      <c r="AG940" s="64"/>
      <c r="AH940" s="56"/>
    </row>
    <row r="941" spans="1:34" ht="12" customHeight="1" x14ac:dyDescent="0.2">
      <c r="A941" s="1"/>
      <c r="B941" s="27"/>
      <c r="C941" s="42"/>
      <c r="D941" s="1"/>
      <c r="E941" s="1"/>
      <c r="F941" s="2"/>
      <c r="G941" s="2"/>
      <c r="H941" s="22"/>
      <c r="I941" s="13"/>
      <c r="J941" s="16"/>
      <c r="K941" s="27"/>
      <c r="L941" s="1"/>
      <c r="M941" s="4"/>
      <c r="N941" s="7"/>
      <c r="O941" s="8"/>
      <c r="P941" s="7"/>
      <c r="Q941" s="9"/>
      <c r="R941" s="9"/>
      <c r="S941" s="30"/>
      <c r="T941" s="22"/>
      <c r="U941" s="1"/>
      <c r="V941" s="1"/>
      <c r="W941" s="89"/>
      <c r="X941" s="1"/>
      <c r="Y941" s="45"/>
      <c r="Z941" s="11"/>
      <c r="AA941" s="1"/>
      <c r="AB941" s="15"/>
      <c r="AC941" s="45"/>
      <c r="AD941" s="12"/>
      <c r="AE941" s="48"/>
      <c r="AF941" s="66"/>
      <c r="AG941" s="64"/>
      <c r="AH941" s="56"/>
    </row>
    <row r="942" spans="1:34" ht="12" customHeight="1" x14ac:dyDescent="0.2">
      <c r="A942" s="1"/>
      <c r="B942" s="27"/>
      <c r="C942" s="42"/>
      <c r="D942" s="1"/>
      <c r="E942" s="1"/>
      <c r="F942" s="2"/>
      <c r="G942" s="2"/>
      <c r="H942" s="22"/>
      <c r="I942" s="13"/>
      <c r="J942" s="16"/>
      <c r="K942" s="27"/>
      <c r="L942" s="1"/>
      <c r="M942" s="4"/>
      <c r="N942" s="7"/>
      <c r="O942" s="8"/>
      <c r="P942" s="7"/>
      <c r="Q942" s="9"/>
      <c r="R942" s="9"/>
      <c r="S942" s="30"/>
      <c r="T942" s="22"/>
      <c r="U942" s="1"/>
      <c r="V942" s="1"/>
      <c r="W942" s="89"/>
      <c r="X942" s="1"/>
      <c r="Y942" s="45"/>
      <c r="Z942" s="11"/>
      <c r="AA942" s="1"/>
      <c r="AB942" s="15"/>
      <c r="AC942" s="45"/>
      <c r="AD942" s="12"/>
      <c r="AE942" s="48"/>
      <c r="AF942" s="66"/>
      <c r="AG942" s="64"/>
      <c r="AH942" s="56"/>
    </row>
    <row r="943" spans="1:34" ht="12" customHeight="1" x14ac:dyDescent="0.2">
      <c r="A943" s="1"/>
      <c r="B943" s="27"/>
      <c r="C943" s="42"/>
      <c r="D943" s="1"/>
      <c r="E943" s="1"/>
      <c r="F943" s="2"/>
      <c r="G943" s="2"/>
      <c r="H943" s="22"/>
      <c r="I943" s="13"/>
      <c r="J943" s="16"/>
      <c r="K943" s="27"/>
      <c r="L943" s="1"/>
      <c r="M943" s="4"/>
      <c r="N943" s="7"/>
      <c r="O943" s="8"/>
      <c r="P943" s="7"/>
      <c r="Q943" s="9"/>
      <c r="R943" s="9"/>
      <c r="S943" s="30"/>
      <c r="T943" s="22"/>
      <c r="U943" s="1"/>
      <c r="V943" s="1"/>
      <c r="W943" s="89"/>
      <c r="X943" s="1"/>
      <c r="Y943" s="45"/>
      <c r="Z943" s="11"/>
      <c r="AA943" s="1"/>
      <c r="AB943" s="15"/>
      <c r="AC943" s="45"/>
      <c r="AD943" s="12"/>
      <c r="AE943" s="48"/>
      <c r="AF943" s="66"/>
      <c r="AG943" s="64"/>
      <c r="AH943" s="56"/>
    </row>
    <row r="944" spans="1:34" ht="12" customHeight="1" x14ac:dyDescent="0.2">
      <c r="AG944" s="64"/>
      <c r="AH944" s="56"/>
    </row>
    <row r="945" spans="33:34" ht="12" customHeight="1" x14ac:dyDescent="0.2">
      <c r="AG945" s="64"/>
      <c r="AH945" s="56"/>
    </row>
    <row r="946" spans="33:34" ht="12" customHeight="1" x14ac:dyDescent="0.2">
      <c r="AG946" s="64"/>
      <c r="AH946" s="56"/>
    </row>
    <row r="947" spans="33:34" ht="12" customHeight="1" x14ac:dyDescent="0.2">
      <c r="AG947" s="64"/>
      <c r="AH947" s="56"/>
    </row>
    <row r="948" spans="33:34" ht="12" customHeight="1" x14ac:dyDescent="0.2">
      <c r="AG948" s="64"/>
      <c r="AH948" s="56"/>
    </row>
    <row r="949" spans="33:34" ht="12" customHeight="1" x14ac:dyDescent="0.2">
      <c r="AG949" s="64"/>
      <c r="AH949" s="56"/>
    </row>
    <row r="950" spans="33:34" ht="12" customHeight="1" x14ac:dyDescent="0.2">
      <c r="AG950" s="64"/>
      <c r="AH950" s="56"/>
    </row>
    <row r="951" spans="33:34" ht="12" customHeight="1" x14ac:dyDescent="0.2">
      <c r="AG951" s="64"/>
      <c r="AH951" s="56"/>
    </row>
    <row r="952" spans="33:34" ht="12" customHeight="1" x14ac:dyDescent="0.2">
      <c r="AG952" s="64"/>
      <c r="AH952" s="56"/>
    </row>
    <row r="953" spans="33:34" ht="12" customHeight="1" x14ac:dyDescent="0.2">
      <c r="AG953" s="64"/>
      <c r="AH953" s="56"/>
    </row>
    <row r="954" spans="33:34" ht="12" customHeight="1" x14ac:dyDescent="0.2">
      <c r="AG954" s="64"/>
      <c r="AH954" s="56"/>
    </row>
    <row r="955" spans="33:34" ht="12" customHeight="1" x14ac:dyDescent="0.2">
      <c r="AG955" s="64"/>
      <c r="AH955" s="56"/>
    </row>
    <row r="956" spans="33:34" ht="12" customHeight="1" x14ac:dyDescent="0.2">
      <c r="AG956" s="64"/>
      <c r="AH956" s="56"/>
    </row>
    <row r="957" spans="33:34" ht="12" customHeight="1" x14ac:dyDescent="0.2">
      <c r="AG957" s="64"/>
      <c r="AH957" s="56"/>
    </row>
    <row r="958" spans="33:34" ht="12" customHeight="1" x14ac:dyDescent="0.2">
      <c r="AG958" s="64"/>
      <c r="AH958" s="56"/>
    </row>
    <row r="959" spans="33:34" ht="12" customHeight="1" x14ac:dyDescent="0.2">
      <c r="AG959" s="64"/>
      <c r="AH959" s="56"/>
    </row>
    <row r="960" spans="33:34" ht="12" customHeight="1" x14ac:dyDescent="0.2">
      <c r="AG960" s="64"/>
      <c r="AH960" s="56"/>
    </row>
    <row r="961" spans="33:34" ht="12" customHeight="1" x14ac:dyDescent="0.2">
      <c r="AG961" s="64"/>
      <c r="AH961" s="56"/>
    </row>
    <row r="962" spans="33:34" ht="12" customHeight="1" x14ac:dyDescent="0.2">
      <c r="AG962" s="64"/>
      <c r="AH962" s="56"/>
    </row>
    <row r="963" spans="33:34" ht="12" customHeight="1" x14ac:dyDescent="0.2">
      <c r="AG963" s="64"/>
      <c r="AH963" s="56"/>
    </row>
    <row r="964" spans="33:34" ht="12" customHeight="1" x14ac:dyDescent="0.2">
      <c r="AG964" s="64"/>
      <c r="AH964" s="56"/>
    </row>
    <row r="965" spans="33:34" ht="12" customHeight="1" x14ac:dyDescent="0.2">
      <c r="AG965" s="64"/>
      <c r="AH965" s="56"/>
    </row>
    <row r="966" spans="33:34" ht="12" customHeight="1" x14ac:dyDescent="0.2">
      <c r="AG966" s="64"/>
      <c r="AH966" s="56"/>
    </row>
    <row r="967" spans="33:34" ht="12" customHeight="1" x14ac:dyDescent="0.2">
      <c r="AG967" s="64"/>
      <c r="AH967" s="56"/>
    </row>
    <row r="968" spans="33:34" ht="12" customHeight="1" x14ac:dyDescent="0.2">
      <c r="AG968" s="64"/>
      <c r="AH968" s="56"/>
    </row>
    <row r="969" spans="33:34" ht="12" customHeight="1" x14ac:dyDescent="0.2">
      <c r="AG969" s="64"/>
      <c r="AH969" s="56"/>
    </row>
    <row r="970" spans="33:34" ht="12" customHeight="1" x14ac:dyDescent="0.2">
      <c r="AG970" s="64"/>
      <c r="AH970" s="56"/>
    </row>
    <row r="971" spans="33:34" ht="12" customHeight="1" x14ac:dyDescent="0.2">
      <c r="AG971" s="64"/>
      <c r="AH971" s="56"/>
    </row>
    <row r="972" spans="33:34" ht="12" customHeight="1" x14ac:dyDescent="0.2">
      <c r="AG972" s="64"/>
      <c r="AH972" s="56"/>
    </row>
    <row r="973" spans="33:34" ht="12" customHeight="1" x14ac:dyDescent="0.2">
      <c r="AG973" s="64"/>
      <c r="AH973" s="56"/>
    </row>
    <row r="974" spans="33:34" ht="12" customHeight="1" x14ac:dyDescent="0.2">
      <c r="AG974" s="64"/>
      <c r="AH974" s="56"/>
    </row>
    <row r="975" spans="33:34" ht="12" customHeight="1" x14ac:dyDescent="0.2">
      <c r="AG975" s="64"/>
      <c r="AH975" s="56"/>
    </row>
    <row r="976" spans="33:34" ht="12" customHeight="1" x14ac:dyDescent="0.2">
      <c r="AG976" s="64"/>
      <c r="AH976" s="56"/>
    </row>
    <row r="977" spans="33:34" ht="12" customHeight="1" x14ac:dyDescent="0.2">
      <c r="AG977" s="64"/>
      <c r="AH977" s="56"/>
    </row>
    <row r="978" spans="33:34" ht="12" customHeight="1" x14ac:dyDescent="0.2">
      <c r="AG978" s="64"/>
      <c r="AH978" s="56"/>
    </row>
    <row r="979" spans="33:34" ht="12" customHeight="1" x14ac:dyDescent="0.2">
      <c r="AG979" s="64"/>
      <c r="AH979" s="56"/>
    </row>
    <row r="980" spans="33:34" ht="12" customHeight="1" x14ac:dyDescent="0.2">
      <c r="AG980" s="64"/>
      <c r="AH980" s="56"/>
    </row>
    <row r="981" spans="33:34" ht="12" customHeight="1" x14ac:dyDescent="0.2">
      <c r="AG981" s="64"/>
      <c r="AH981" s="56"/>
    </row>
    <row r="982" spans="33:34" ht="12" customHeight="1" x14ac:dyDescent="0.2">
      <c r="AG982" s="64"/>
      <c r="AH982" s="56"/>
    </row>
    <row r="983" spans="33:34" ht="12" customHeight="1" x14ac:dyDescent="0.2">
      <c r="AG983" s="64"/>
      <c r="AH983" s="56"/>
    </row>
    <row r="984" spans="33:34" ht="12" customHeight="1" x14ac:dyDescent="0.2">
      <c r="AG984" s="64"/>
      <c r="AH984" s="56"/>
    </row>
    <row r="985" spans="33:34" ht="12" customHeight="1" x14ac:dyDescent="0.2">
      <c r="AG985" s="64"/>
      <c r="AH985" s="56"/>
    </row>
    <row r="986" spans="33:34" ht="12" customHeight="1" x14ac:dyDescent="0.2">
      <c r="AG986" s="64"/>
      <c r="AH986" s="56"/>
    </row>
    <row r="987" spans="33:34" ht="12" customHeight="1" x14ac:dyDescent="0.2">
      <c r="AG987" s="64"/>
      <c r="AH987" s="56"/>
    </row>
    <row r="988" spans="33:34" ht="12" customHeight="1" x14ac:dyDescent="0.2">
      <c r="AG988" s="64"/>
      <c r="AH988" s="56"/>
    </row>
    <row r="989" spans="33:34" ht="12" customHeight="1" x14ac:dyDescent="0.2">
      <c r="AG989" s="64"/>
      <c r="AH989" s="56"/>
    </row>
    <row r="990" spans="33:34" ht="12" customHeight="1" x14ac:dyDescent="0.2">
      <c r="AG990" s="64"/>
      <c r="AH990" s="56"/>
    </row>
    <row r="991" spans="33:34" ht="12" customHeight="1" x14ac:dyDescent="0.2">
      <c r="AG991" s="64"/>
      <c r="AH991" s="56"/>
    </row>
    <row r="992" spans="33:34" ht="12" customHeight="1" x14ac:dyDescent="0.2">
      <c r="AG992" s="64"/>
      <c r="AH992" s="56"/>
    </row>
    <row r="993" spans="33:34" ht="12" customHeight="1" x14ac:dyDescent="0.2">
      <c r="AG993" s="64"/>
      <c r="AH993" s="56"/>
    </row>
    <row r="994" spans="33:34" ht="12" customHeight="1" x14ac:dyDescent="0.2">
      <c r="AG994" s="64"/>
      <c r="AH994" s="56"/>
    </row>
    <row r="995" spans="33:34" ht="12" customHeight="1" x14ac:dyDescent="0.2">
      <c r="AG995" s="64"/>
      <c r="AH995" s="56"/>
    </row>
    <row r="996" spans="33:34" ht="12" customHeight="1" x14ac:dyDescent="0.2">
      <c r="AG996" s="64"/>
      <c r="AH996" s="56"/>
    </row>
    <row r="997" spans="33:34" ht="12" customHeight="1" x14ac:dyDescent="0.2">
      <c r="AG997" s="64"/>
      <c r="AH997" s="56"/>
    </row>
    <row r="998" spans="33:34" ht="12" customHeight="1" x14ac:dyDescent="0.2">
      <c r="AG998" s="64"/>
      <c r="AH998" s="56"/>
    </row>
    <row r="999" spans="33:34" ht="12" customHeight="1" x14ac:dyDescent="0.2">
      <c r="AG999" s="64"/>
      <c r="AH999" s="56"/>
    </row>
    <row r="1000" spans="33:34" ht="12" customHeight="1" x14ac:dyDescent="0.2">
      <c r="AG1000" s="64"/>
      <c r="AH1000" s="56"/>
    </row>
    <row r="1001" spans="33:34" ht="12" customHeight="1" x14ac:dyDescent="0.2">
      <c r="AG1001" s="64"/>
      <c r="AH1001" s="56"/>
    </row>
    <row r="1002" spans="33:34" ht="12" customHeight="1" x14ac:dyDescent="0.2">
      <c r="AG1002" s="64"/>
      <c r="AH1002" s="56"/>
    </row>
    <row r="1003" spans="33:34" ht="12" customHeight="1" x14ac:dyDescent="0.2">
      <c r="AG1003" s="64"/>
      <c r="AH1003" s="56"/>
    </row>
    <row r="1004" spans="33:34" ht="12" customHeight="1" x14ac:dyDescent="0.2">
      <c r="AG1004" s="64"/>
      <c r="AH1004" s="56"/>
    </row>
    <row r="1005" spans="33:34" ht="12" customHeight="1" x14ac:dyDescent="0.2">
      <c r="AG1005" s="64"/>
      <c r="AH1005" s="56"/>
    </row>
    <row r="1006" spans="33:34" ht="12" customHeight="1" x14ac:dyDescent="0.2">
      <c r="AG1006" s="64"/>
      <c r="AH1006" s="56"/>
    </row>
    <row r="1007" spans="33:34" ht="12" customHeight="1" x14ac:dyDescent="0.2">
      <c r="AG1007" s="64"/>
      <c r="AH1007" s="56"/>
    </row>
    <row r="1008" spans="33:34" ht="12" customHeight="1" x14ac:dyDescent="0.2">
      <c r="AG1008" s="64"/>
      <c r="AH1008" s="56"/>
    </row>
    <row r="1009" spans="33:34" x14ac:dyDescent="0.2">
      <c r="AG1009" s="64"/>
      <c r="AH1009" s="56"/>
    </row>
    <row r="1010" spans="33:34" ht="12" customHeight="1" x14ac:dyDescent="0.2">
      <c r="AG1010" s="64"/>
      <c r="AH1010" s="56"/>
    </row>
    <row r="1011" spans="33:34" x14ac:dyDescent="0.2">
      <c r="AG1011" s="64"/>
      <c r="AH1011" s="56"/>
    </row>
    <row r="1012" spans="33:34" x14ac:dyDescent="0.2">
      <c r="AG1012" s="64"/>
      <c r="AH1012" s="56"/>
    </row>
    <row r="1013" spans="33:34" x14ac:dyDescent="0.2">
      <c r="AG1013" s="64"/>
      <c r="AH1013" s="56"/>
    </row>
    <row r="1014" spans="33:34" x14ac:dyDescent="0.2">
      <c r="AG1014" s="64"/>
      <c r="AH1014" s="56"/>
    </row>
    <row r="1015" spans="33:34" x14ac:dyDescent="0.2">
      <c r="AG1015" s="64"/>
      <c r="AH1015" s="56"/>
    </row>
    <row r="1016" spans="33:34" x14ac:dyDescent="0.2">
      <c r="AG1016" s="64"/>
      <c r="AH1016" s="56"/>
    </row>
    <row r="1017" spans="33:34" x14ac:dyDescent="0.2">
      <c r="AG1017" s="64"/>
      <c r="AH1017" s="56"/>
    </row>
    <row r="1018" spans="33:34" x14ac:dyDescent="0.2">
      <c r="AG1018" s="64"/>
      <c r="AH1018" s="56"/>
    </row>
    <row r="1019" spans="33:34" x14ac:dyDescent="0.2">
      <c r="AG1019" s="64"/>
      <c r="AH1019" s="56"/>
    </row>
    <row r="1020" spans="33:34" x14ac:dyDescent="0.2">
      <c r="AG1020" s="64"/>
      <c r="AH1020" s="56"/>
    </row>
    <row r="1021" spans="33:34" x14ac:dyDescent="0.2">
      <c r="AG1021" s="64"/>
      <c r="AH1021" s="56"/>
    </row>
    <row r="1022" spans="33:34" x14ac:dyDescent="0.2">
      <c r="AG1022" s="64"/>
      <c r="AH1022" s="56"/>
    </row>
    <row r="1023" spans="33:34" x14ac:dyDescent="0.2">
      <c r="AG1023" s="64"/>
      <c r="AH1023" s="56"/>
    </row>
    <row r="1024" spans="33:34" x14ac:dyDescent="0.2">
      <c r="AG1024" s="64"/>
      <c r="AH1024" s="56"/>
    </row>
    <row r="1025" spans="33:34" x14ac:dyDescent="0.2">
      <c r="AG1025" s="64"/>
      <c r="AH1025" s="56"/>
    </row>
    <row r="1026" spans="33:34" x14ac:dyDescent="0.2">
      <c r="AG1026" s="64"/>
      <c r="AH1026" s="56"/>
    </row>
    <row r="1027" spans="33:34" x14ac:dyDescent="0.2">
      <c r="AG1027" s="64"/>
      <c r="AH1027" s="56"/>
    </row>
    <row r="1028" spans="33:34" x14ac:dyDescent="0.2">
      <c r="AG1028" s="64"/>
      <c r="AH1028" s="56"/>
    </row>
    <row r="1029" spans="33:34" ht="12" customHeight="1" x14ac:dyDescent="0.2">
      <c r="AG1029" s="64"/>
      <c r="AH1029" s="56"/>
    </row>
    <row r="1030" spans="33:34" x14ac:dyDescent="0.2">
      <c r="AG1030" s="64"/>
      <c r="AH1030" s="56"/>
    </row>
    <row r="1031" spans="33:34" x14ac:dyDescent="0.2">
      <c r="AG1031" s="64"/>
      <c r="AH1031" s="56"/>
    </row>
    <row r="1032" spans="33:34" x14ac:dyDescent="0.2">
      <c r="AG1032" s="64"/>
      <c r="AH1032" s="56"/>
    </row>
    <row r="1033" spans="33:34" ht="12" customHeight="1" x14ac:dyDescent="0.2">
      <c r="AG1033" s="64"/>
      <c r="AH1033" s="56"/>
    </row>
    <row r="1034" spans="33:34" ht="12" customHeight="1" x14ac:dyDescent="0.2">
      <c r="AG1034" s="64"/>
      <c r="AH1034" s="56"/>
    </row>
    <row r="1035" spans="33:34" x14ac:dyDescent="0.2">
      <c r="AG1035" s="64"/>
      <c r="AH1035" s="56"/>
    </row>
    <row r="1036" spans="33:34" x14ac:dyDescent="0.2">
      <c r="AG1036" s="64"/>
      <c r="AH1036" s="56"/>
    </row>
    <row r="1037" spans="33:34" x14ac:dyDescent="0.2">
      <c r="AG1037" s="64"/>
      <c r="AH1037" s="56"/>
    </row>
    <row r="1038" spans="33:34" x14ac:dyDescent="0.2">
      <c r="AG1038" s="64"/>
      <c r="AH1038" s="56"/>
    </row>
    <row r="1039" spans="33:34" x14ac:dyDescent="0.2">
      <c r="AG1039" s="64"/>
      <c r="AH1039" s="56"/>
    </row>
    <row r="1040" spans="33:34" x14ac:dyDescent="0.2">
      <c r="AG1040" s="64"/>
      <c r="AH1040" s="56"/>
    </row>
    <row r="1041" spans="33:34" x14ac:dyDescent="0.2">
      <c r="AG1041" s="64"/>
      <c r="AH1041" s="56"/>
    </row>
    <row r="1042" spans="33:34" x14ac:dyDescent="0.2">
      <c r="AG1042" s="64"/>
      <c r="AH1042" s="56"/>
    </row>
    <row r="1043" spans="33:34" x14ac:dyDescent="0.2">
      <c r="AG1043" s="64"/>
      <c r="AH1043" s="56"/>
    </row>
    <row r="1044" spans="33:34" x14ac:dyDescent="0.2">
      <c r="AG1044" s="64"/>
      <c r="AH1044" s="56"/>
    </row>
    <row r="1045" spans="33:34" x14ac:dyDescent="0.2">
      <c r="AG1045" s="64"/>
      <c r="AH1045" s="56"/>
    </row>
    <row r="1046" spans="33:34" x14ac:dyDescent="0.2">
      <c r="AG1046" s="64"/>
      <c r="AH1046" s="56"/>
    </row>
    <row r="1047" spans="33:34" x14ac:dyDescent="0.2">
      <c r="AG1047" s="64"/>
      <c r="AH1047" s="56"/>
    </row>
    <row r="1048" spans="33:34" x14ac:dyDescent="0.2">
      <c r="AG1048" s="64"/>
      <c r="AH1048" s="56"/>
    </row>
    <row r="1049" spans="33:34" x14ac:dyDescent="0.2">
      <c r="AG1049" s="64"/>
      <c r="AH1049" s="56"/>
    </row>
    <row r="1050" spans="33:34" x14ac:dyDescent="0.2">
      <c r="AG1050" s="64"/>
      <c r="AH1050" s="56"/>
    </row>
    <row r="1051" spans="33:34" x14ac:dyDescent="0.2">
      <c r="AG1051" s="64"/>
      <c r="AH1051" s="56"/>
    </row>
    <row r="1052" spans="33:34" x14ac:dyDescent="0.2">
      <c r="AG1052" s="64"/>
      <c r="AH1052" s="56"/>
    </row>
    <row r="1053" spans="33:34" x14ac:dyDescent="0.2">
      <c r="AG1053" s="64"/>
      <c r="AH1053" s="56"/>
    </row>
    <row r="1054" spans="33:34" x14ac:dyDescent="0.2">
      <c r="AG1054" s="64"/>
      <c r="AH1054" s="56"/>
    </row>
    <row r="1055" spans="33:34" x14ac:dyDescent="0.2">
      <c r="AG1055" s="64"/>
      <c r="AH1055" s="56"/>
    </row>
    <row r="1056" spans="33:34" x14ac:dyDescent="0.2">
      <c r="AG1056" s="64"/>
      <c r="AH1056" s="56"/>
    </row>
    <row r="1057" spans="33:34" x14ac:dyDescent="0.2">
      <c r="AG1057" s="64"/>
      <c r="AH1057" s="56"/>
    </row>
    <row r="1058" spans="33:34" x14ac:dyDescent="0.2">
      <c r="AG1058" s="64"/>
      <c r="AH1058" s="56"/>
    </row>
    <row r="1059" spans="33:34" x14ac:dyDescent="0.2">
      <c r="AG1059" s="64"/>
      <c r="AH1059" s="56"/>
    </row>
    <row r="1060" spans="33:34" x14ac:dyDescent="0.2">
      <c r="AG1060" s="64"/>
      <c r="AH1060" s="56"/>
    </row>
    <row r="1061" spans="33:34" x14ac:dyDescent="0.2">
      <c r="AG1061" s="64"/>
      <c r="AH1061" s="56"/>
    </row>
    <row r="1062" spans="33:34" x14ac:dyDescent="0.2">
      <c r="AG1062" s="64"/>
      <c r="AH1062" s="56"/>
    </row>
    <row r="1063" spans="33:34" x14ac:dyDescent="0.2">
      <c r="AG1063" s="64"/>
      <c r="AH1063" s="56"/>
    </row>
    <row r="1064" spans="33:34" x14ac:dyDescent="0.2">
      <c r="AG1064" s="64"/>
      <c r="AH1064" s="56"/>
    </row>
    <row r="1065" spans="33:34" x14ac:dyDescent="0.2">
      <c r="AG1065" s="64"/>
      <c r="AH1065" s="56"/>
    </row>
    <row r="1066" spans="33:34" x14ac:dyDescent="0.2">
      <c r="AG1066" s="64"/>
      <c r="AH1066" s="56"/>
    </row>
    <row r="1067" spans="33:34" x14ac:dyDescent="0.2">
      <c r="AG1067" s="64"/>
      <c r="AH1067" s="56"/>
    </row>
    <row r="1068" spans="33:34" x14ac:dyDescent="0.2">
      <c r="AG1068" s="1"/>
      <c r="AH1068" s="56"/>
    </row>
    <row r="1069" spans="33:34" x14ac:dyDescent="0.2">
      <c r="AG1069" s="1"/>
      <c r="AH1069" s="56"/>
    </row>
    <row r="1070" spans="33:34" x14ac:dyDescent="0.2">
      <c r="AG1070" s="1"/>
      <c r="AH1070" s="56"/>
    </row>
    <row r="1071" spans="33:34" x14ac:dyDescent="0.2">
      <c r="AG1071" s="1"/>
      <c r="AH1071" s="56"/>
    </row>
    <row r="1072" spans="33:34" x14ac:dyDescent="0.2">
      <c r="AG1072" s="1"/>
      <c r="AH1072" s="56"/>
    </row>
    <row r="1073" spans="33:34" x14ac:dyDescent="0.2">
      <c r="AG1073" s="1"/>
      <c r="AH1073" s="56"/>
    </row>
    <row r="1074" spans="33:34" x14ac:dyDescent="0.2">
      <c r="AG1074" s="1"/>
      <c r="AH1074" s="56"/>
    </row>
    <row r="1075" spans="33:34" x14ac:dyDescent="0.2">
      <c r="AG1075" s="1"/>
      <c r="AH1075" s="56"/>
    </row>
    <row r="1076" spans="33:34" x14ac:dyDescent="0.2">
      <c r="AG1076" s="1"/>
      <c r="AH1076" s="56"/>
    </row>
    <row r="1077" spans="33:34" x14ac:dyDescent="0.2">
      <c r="AG1077" s="1"/>
      <c r="AH1077" s="56"/>
    </row>
    <row r="1078" spans="33:34" x14ac:dyDescent="0.2">
      <c r="AG1078" s="1"/>
      <c r="AH1078" s="56"/>
    </row>
    <row r="1079" spans="33:34" x14ac:dyDescent="0.2">
      <c r="AG1079" s="1"/>
      <c r="AH1079" s="56"/>
    </row>
    <row r="1080" spans="33:34" x14ac:dyDescent="0.2">
      <c r="AG1080" s="1"/>
      <c r="AH1080" s="56"/>
    </row>
    <row r="1081" spans="33:34" x14ac:dyDescent="0.2">
      <c r="AG1081" s="1"/>
    </row>
    <row r="1082" spans="33:34" x14ac:dyDescent="0.2">
      <c r="AG1082" s="1"/>
    </row>
    <row r="1083" spans="33:34" x14ac:dyDescent="0.2">
      <c r="AG1083" s="1"/>
    </row>
    <row r="1084" spans="33:34" x14ac:dyDescent="0.2">
      <c r="AG1084" s="1"/>
    </row>
    <row r="1085" spans="33:34" x14ac:dyDescent="0.2">
      <c r="AG1085" s="1"/>
    </row>
    <row r="1086" spans="33:34" x14ac:dyDescent="0.2">
      <c r="AG1086" s="1"/>
    </row>
    <row r="1087" spans="33:34" x14ac:dyDescent="0.2">
      <c r="AG1087" s="1"/>
    </row>
    <row r="1088" spans="33:34" x14ac:dyDescent="0.2">
      <c r="AG1088" s="1"/>
    </row>
    <row r="1089" spans="33:33" x14ac:dyDescent="0.2">
      <c r="AG1089" s="1"/>
    </row>
    <row r="1090" spans="33:33" x14ac:dyDescent="0.2">
      <c r="AG1090" s="1"/>
    </row>
    <row r="1091" spans="33:33" x14ac:dyDescent="0.2">
      <c r="AG1091" s="1"/>
    </row>
    <row r="1092" spans="33:33" x14ac:dyDescent="0.2">
      <c r="AG1092" s="1"/>
    </row>
    <row r="1093" spans="33:33" x14ac:dyDescent="0.2">
      <c r="AG1093" s="1"/>
    </row>
    <row r="1094" spans="33:33" x14ac:dyDescent="0.2">
      <c r="AG1094" s="1"/>
    </row>
    <row r="1095" spans="33:33" x14ac:dyDescent="0.2">
      <c r="AG1095" s="1"/>
    </row>
    <row r="1096" spans="33:33" x14ac:dyDescent="0.2">
      <c r="AG1096" s="1"/>
    </row>
    <row r="1097" spans="33:33" x14ac:dyDescent="0.2">
      <c r="AG1097" s="1"/>
    </row>
    <row r="1098" spans="33:33" x14ac:dyDescent="0.2">
      <c r="AG1098" s="1"/>
    </row>
    <row r="1099" spans="33:33" x14ac:dyDescent="0.2">
      <c r="AG1099" s="1"/>
    </row>
    <row r="1100" spans="33:33" x14ac:dyDescent="0.2">
      <c r="AG1100" s="1"/>
    </row>
    <row r="1101" spans="33:33" x14ac:dyDescent="0.2">
      <c r="AG1101" s="1"/>
    </row>
    <row r="1102" spans="33:33" x14ac:dyDescent="0.2">
      <c r="AG1102" s="1"/>
    </row>
    <row r="1103" spans="33:33" x14ac:dyDescent="0.2">
      <c r="AG1103" s="1"/>
    </row>
    <row r="1104" spans="33:33" x14ac:dyDescent="0.2">
      <c r="AG1104" s="1"/>
    </row>
  </sheetData>
  <customSheetViews>
    <customSheetView guid="{431D21D0-B32E-418C-AFF6-7D93FC0CED8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1"/>
    </customSheetView>
    <customSheetView guid="{EB667C6F-96FB-4562-B61F-31E28A34DE67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4294967295" r:id="rId2"/>
    </customSheetView>
    <customSheetView guid="{48A0ED3C-7998-4604-A8E4-6B878980E086}" scale="115" zeroValues="0" hiddenRows="1" hiddenColumns="1" topLeftCell="E1">
      <pane xSplit="1" ySplit="13" topLeftCell="F14" activePane="bottomRight" state="frozen"/>
      <selection pane="bottomRight" activeCell="F14" sqref="F14"/>
      <pageMargins left="0.7" right="0.7" top="0.75" bottom="0.75" header="0.3" footer="0.3"/>
      <pageSetup paperSize="9" orientation="portrait" horizontalDpi="4294967293" verticalDpi="300" r:id="rId3"/>
    </customSheetView>
    <customSheetView guid="{444EA61C-69FF-425D-9CFF-48F84524037B}" scale="115" zeroValues="0" hiddenRows="1" hiddenColumns="1" topLeftCell="E1">
      <pane xSplit="1" ySplit="13" topLeftCell="F14" activePane="bottomRight" state="frozen"/>
      <selection pane="bottomRight" activeCell="H1" sqref="H1:H9"/>
      <pageMargins left="0.7" right="0.7" top="0.75" bottom="0.75" header="0.3" footer="0.3"/>
      <pageSetup paperSize="9" orientation="portrait" horizontalDpi="4294967293" verticalDpi="300" r:id="rId4"/>
    </customSheetView>
  </customSheetViews>
  <pageMargins left="0.7" right="0.7" top="0.75" bottom="0.75" header="0.3" footer="0.3"/>
  <pageSetup paperSize="9" orientation="portrait" horizontalDpi="4294967293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98">
        <v>44890</v>
      </c>
      <c r="E1" s="243">
        <v>44893</v>
      </c>
    </row>
    <row r="2" spans="1:32" x14ac:dyDescent="0.2">
      <c r="N2" s="155" t="s">
        <v>14</v>
      </c>
      <c r="O2" s="156"/>
      <c r="P2" s="155" t="s">
        <v>16</v>
      </c>
      <c r="Q2" s="156"/>
      <c r="R2" s="155" t="s">
        <v>1132</v>
      </c>
      <c r="S2" s="156"/>
      <c r="AB2" s="155" t="s">
        <v>211</v>
      </c>
      <c r="AC2" s="157"/>
      <c r="AD2" s="157"/>
      <c r="AE2" s="156"/>
    </row>
    <row r="3" spans="1:32" hidden="1" x14ac:dyDescent="0.2">
      <c r="D3" t="s">
        <v>9</v>
      </c>
      <c r="E3" t="s">
        <v>4</v>
      </c>
      <c r="F3" s="99" t="s">
        <v>213</v>
      </c>
      <c r="G3" s="99" t="s">
        <v>22</v>
      </c>
      <c r="L3" t="s">
        <v>23</v>
      </c>
      <c r="M3" s="247" t="s">
        <v>22</v>
      </c>
      <c r="O3" s="252"/>
      <c r="Q3" s="252"/>
      <c r="S3" s="252"/>
      <c r="Z3" s="107" t="s">
        <v>214</v>
      </c>
      <c r="AD3" s="110" t="s">
        <v>213</v>
      </c>
      <c r="AE3" s="252"/>
    </row>
    <row r="4" spans="1:32" x14ac:dyDescent="0.2">
      <c r="A4" s="246" t="s">
        <v>1133</v>
      </c>
      <c r="B4" s="246" t="s">
        <v>325</v>
      </c>
      <c r="C4" s="246" t="s">
        <v>1</v>
      </c>
      <c r="D4" s="246" t="s">
        <v>8</v>
      </c>
      <c r="E4" s="246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48" t="s">
        <v>11</v>
      </c>
      <c r="N4" s="157" t="s">
        <v>323</v>
      </c>
      <c r="O4" s="248" t="s">
        <v>1132</v>
      </c>
      <c r="P4" s="157" t="s">
        <v>16</v>
      </c>
      <c r="Q4" s="248" t="s">
        <v>1132</v>
      </c>
      <c r="R4" s="157" t="s">
        <v>17</v>
      </c>
      <c r="S4" s="248" t="s">
        <v>18</v>
      </c>
      <c r="T4" s="157" t="s">
        <v>15</v>
      </c>
      <c r="U4" s="157" t="s">
        <v>1136</v>
      </c>
      <c r="V4" s="157" t="s">
        <v>24</v>
      </c>
      <c r="W4" s="157" t="s">
        <v>209</v>
      </c>
      <c r="X4" s="157" t="s">
        <v>210</v>
      </c>
      <c r="Y4" s="157" t="s">
        <v>216</v>
      </c>
      <c r="Z4" s="157" t="s">
        <v>5</v>
      </c>
      <c r="AA4" s="157" t="s">
        <v>12</v>
      </c>
      <c r="AB4" s="157" t="s">
        <v>13</v>
      </c>
      <c r="AC4" s="157" t="s">
        <v>0</v>
      </c>
      <c r="AD4" s="157" t="s">
        <v>11</v>
      </c>
      <c r="AE4" s="248" t="s">
        <v>1132</v>
      </c>
      <c r="AF4" s="157" t="s">
        <v>216</v>
      </c>
    </row>
    <row r="5" spans="1:32" ht="12" customHeight="1" x14ac:dyDescent="0.2">
      <c r="F5" s="146"/>
      <c r="G5" s="146"/>
      <c r="H5" s="124"/>
      <c r="I5" s="35"/>
      <c r="J5" s="147"/>
      <c r="M5" s="250"/>
      <c r="N5" s="147"/>
      <c r="O5" s="254"/>
      <c r="P5" s="148"/>
      <c r="Q5" s="257"/>
      <c r="R5" s="177"/>
      <c r="S5" s="257"/>
      <c r="W5" s="178"/>
      <c r="X5" s="178"/>
      <c r="Z5" s="144"/>
      <c r="AA5" s="144"/>
      <c r="AB5" s="145"/>
      <c r="AC5" s="149"/>
      <c r="AD5" s="150"/>
      <c r="AE5" s="260"/>
      <c r="AF5" s="111"/>
    </row>
    <row r="6" spans="1:32" ht="12" customHeight="1" x14ac:dyDescent="0.2">
      <c r="B6">
        <v>33981</v>
      </c>
      <c r="C6" t="s">
        <v>1764</v>
      </c>
      <c r="D6" t="str">
        <f>_xll.BDP(C6,$D$3)</f>
        <v>AUD</v>
      </c>
      <c r="E6" t="s">
        <v>1765</v>
      </c>
      <c r="F6" s="99">
        <f>_xll.BDP(C6,$F$3)</f>
        <v>3.3000000000000002E-2</v>
      </c>
      <c r="G6" s="99">
        <f>_xll.BDP(C6,$G$3)</f>
        <v>3.3000000000000002E-2</v>
      </c>
      <c r="H6" s="100">
        <f>IF(OR(OR(G6="#N/A N/A",G6="#N/A Real Time"),OR(F6="#N/A N/A",F6="#N/A Real Time")),0,  G6 - F6)</f>
        <v>0</v>
      </c>
      <c r="I6" s="101">
        <f>IF(OR(F6=0,F6="#N/A N/A"),0,H6 / F6*100)</f>
        <v>0</v>
      </c>
      <c r="J6" s="102">
        <v>1629303</v>
      </c>
      <c r="K6" t="str">
        <f>CONCATENATE(D178,D6, " Curncy")</f>
        <v>EURAUD Curncy</v>
      </c>
      <c r="L6">
        <f>IF(D6 = D178,1,_xll.BDP(K6,$L$3))</f>
        <v>1</v>
      </c>
      <c r="M6" s="247">
        <f>IF(D6 = D178,1,_xll.BDP(K6,$M$3)*L6)</f>
        <v>1.5558700000000001</v>
      </c>
      <c r="N6" s="104">
        <f>H6*J6*T6/M6</f>
        <v>0</v>
      </c>
      <c r="O6" s="253">
        <f>N6 / Y178</f>
        <v>0</v>
      </c>
      <c r="P6" s="140">
        <f>IF(OR(OR(J6=0,G6 = "#N/A N/A"),G6="#N/A Real Time"),0,G6*J6*T6/M6)</f>
        <v>34557.513802567053</v>
      </c>
      <c r="Q6" s="255">
        <f>P6 / Y178*100</f>
        <v>2.1736655365805799E-2</v>
      </c>
      <c r="R6" s="106">
        <f>IF(Q6&lt;0,Q6,0)</f>
        <v>0</v>
      </c>
      <c r="S6" s="255">
        <f>IF(Q6&gt;0,Q6,0)</f>
        <v>2.1736655365805799E-2</v>
      </c>
      <c r="T6">
        <f>IF(EXACT(D6,UPPER(D6)),1,0.01)/V6</f>
        <v>1</v>
      </c>
      <c r="U6">
        <v>0</v>
      </c>
      <c r="V6">
        <v>1</v>
      </c>
      <c r="W6" s="105">
        <f>IF(AND(Q6&lt;0,O6&gt;0),O6,0)</f>
        <v>0</v>
      </c>
      <c r="X6" s="105">
        <f>IF(AND(Q6&gt;0,O6&gt;0),O6,0)</f>
        <v>0</v>
      </c>
      <c r="Z6" s="107">
        <f>_xll.BDH(C6,$Z$3,$D$1,$D$1)</f>
        <v>3.5000000000000003E-2</v>
      </c>
      <c r="AA6" s="107">
        <f>IF(OR(OR(F6="#N/A N/A",F6="#N/A Real Time"),OR(Z6="#N/A N/A",Z6="#N/A Real Time")),0,  F6 - Z6)</f>
        <v>-2.0000000000000018E-3</v>
      </c>
      <c r="AB6" s="117">
        <f>IF(OR(Z6=0,Z6="#N/A N/A"),0,AA6 / Z6*100)</f>
        <v>-5.7142857142857189</v>
      </c>
      <c r="AC6" s="109">
        <v>1629303</v>
      </c>
      <c r="AD6" s="110">
        <f>IF(D6 = D178,1,_xll.BDP(K6,$AD$3)*L6)</f>
        <v>1.54033</v>
      </c>
      <c r="AE6" s="259">
        <f>AA6*AC6*T6/AD6 / AF178</f>
        <v>-1.3153489284871954E-5</v>
      </c>
      <c r="AF6" s="111"/>
    </row>
    <row r="7" spans="1:32" ht="12" customHeight="1" x14ac:dyDescent="0.2">
      <c r="B7">
        <v>33879</v>
      </c>
      <c r="C7" t="s">
        <v>1739</v>
      </c>
      <c r="D7" t="str">
        <f>_xll.BDP(C7,$D$3)</f>
        <v>AUD</v>
      </c>
      <c r="E7" t="s">
        <v>1740</v>
      </c>
      <c r="F7" s="99">
        <f>_xll.BDP(C7,$F$3)</f>
        <v>5.39</v>
      </c>
      <c r="G7" s="99">
        <f>_xll.BDP(C7,$G$3)</f>
        <v>5.68</v>
      </c>
      <c r="H7" s="100">
        <f>IF(OR(OR(G7="#N/A N/A",G7="#N/A Real Time"),OR(F7="#N/A N/A",F7="#N/A Real Time")),0,  G7 - F7)</f>
        <v>0.29000000000000004</v>
      </c>
      <c r="I7" s="101">
        <f>IF(OR(F7=0,F7="#N/A N/A"),0,H7 / F7*100)</f>
        <v>5.3803339517625242</v>
      </c>
      <c r="J7" s="102">
        <v>244486</v>
      </c>
      <c r="K7" t="str">
        <f>CONCATENATE(D178,D7, " Curncy")</f>
        <v>EURAUD Curncy</v>
      </c>
      <c r="L7">
        <f>IF(D7 = D178,1,_xll.BDP(K7,$L$3))</f>
        <v>1</v>
      </c>
      <c r="M7" s="247">
        <f>IF(D7 = D178,1,_xll.BDP(K7,$M$3)*L7)</f>
        <v>1.5558700000000001</v>
      </c>
      <c r="N7" s="104">
        <f>H7*J7*T7/M7</f>
        <v>45569.964071548391</v>
      </c>
      <c r="O7" s="253">
        <f>N7 / Y178</f>
        <v>2.8663479951553084E-4</v>
      </c>
      <c r="P7" s="140">
        <f>IF(OR(OR(J7=0,G7 = "#N/A N/A"),G7="#N/A Real Time"),0,G7*J7*T7/M7)</f>
        <v>892542.74457377533</v>
      </c>
      <c r="Q7" s="255">
        <f>P7 / Y178*100</f>
        <v>0.56140884870628105</v>
      </c>
      <c r="R7" s="106">
        <f>IF(Q7&lt;0,Q7,0)</f>
        <v>0</v>
      </c>
      <c r="S7" s="255">
        <f>IF(Q7&gt;0,Q7,0)</f>
        <v>0.56140884870628105</v>
      </c>
      <c r="T7">
        <f>IF(EXACT(D7,UPPER(D7)),1,0.01)/V7</f>
        <v>1</v>
      </c>
      <c r="U7">
        <v>0</v>
      </c>
      <c r="V7">
        <v>1</v>
      </c>
      <c r="W7" s="105">
        <f>IF(AND(Q7&lt;0,O7&gt;0),O7,0)</f>
        <v>0</v>
      </c>
      <c r="X7" s="105">
        <f>IF(AND(Q7&gt;0,O7&gt;0),O7,0)</f>
        <v>2.8663479951553084E-4</v>
      </c>
      <c r="Z7" s="107">
        <f>_xll.BDH(C7,$Z$3,$D$1,$D$1)</f>
        <v>5.41</v>
      </c>
      <c r="AA7" s="107">
        <f>IF(OR(OR(F7="#N/A N/A",F7="#N/A Real Time"),OR(Z7="#N/A N/A",Z7="#N/A Real Time")),0,  F7 - Z7)</f>
        <v>-2.0000000000000462E-2</v>
      </c>
      <c r="AB7" s="117">
        <f>IF(OR(Z7=0,Z7="#N/A N/A"),0,AA7 / Z7*100)</f>
        <v>-0.36968576709797529</v>
      </c>
      <c r="AC7" s="109">
        <v>244486</v>
      </c>
      <c r="AD7" s="110">
        <f>IF(D7 = D178,1,_xll.BDP(K7,$AD$3)*L7)</f>
        <v>1.54033</v>
      </c>
      <c r="AE7" s="259">
        <f>AA7*AC7*T7/AD7 / AF178</f>
        <v>-1.9737544098926203E-5</v>
      </c>
      <c r="AF7" s="111"/>
    </row>
    <row r="8" spans="1:32" ht="12" customHeight="1" x14ac:dyDescent="0.2">
      <c r="B8">
        <v>24458</v>
      </c>
      <c r="C8" t="s">
        <v>179</v>
      </c>
      <c r="D8" t="str">
        <f>_xll.BDP(C8,$D$3)</f>
        <v>AUD</v>
      </c>
      <c r="E8" t="s">
        <v>317</v>
      </c>
      <c r="F8" s="99">
        <v>0</v>
      </c>
      <c r="G8" s="99">
        <v>0</v>
      </c>
      <c r="H8" s="100">
        <f>IF(OR(OR(G8="#N/A N/A",G8="#N/A Real Time"),OR(F8="#N/A N/A",F8="#N/A Real Time")),0,  G8 - F8)</f>
        <v>0</v>
      </c>
      <c r="I8" s="101">
        <f>IF(OR(F8=0,F8="#N/A N/A"),0,H8 / F8*100)</f>
        <v>0</v>
      </c>
      <c r="J8" s="102">
        <v>10544</v>
      </c>
      <c r="K8" t="str">
        <f>CONCATENATE(D178,D8, " Curncy")</f>
        <v>EURAUD Curncy</v>
      </c>
      <c r="L8">
        <f>IF(D8 = D178,1,_xll.BDP(K8,$L$3))</f>
        <v>1</v>
      </c>
      <c r="M8" s="247">
        <f>IF(D8 = D178,1,_xll.BDP(K8,$M$3)*L8)</f>
        <v>1.5558700000000001</v>
      </c>
      <c r="N8" s="104">
        <f>H8*J8*T8/M8</f>
        <v>0</v>
      </c>
      <c r="O8" s="253">
        <f>N8 / Y178</f>
        <v>0</v>
      </c>
      <c r="P8" s="140">
        <f>IF(OR(OR(J8=0,G8 = "#N/A N/A"),G8="#N/A Real Time"),0,G8*J8*T8/M8)</f>
        <v>0</v>
      </c>
      <c r="Q8" s="255">
        <f>P8 / Y178*100</f>
        <v>0</v>
      </c>
      <c r="R8" s="106">
        <f>IF(Q8&lt;0,Q8,0)</f>
        <v>0</v>
      </c>
      <c r="S8" s="255">
        <f>IF(Q8&gt;0,Q8,0)</f>
        <v>0</v>
      </c>
      <c r="T8">
        <f>IF(EXACT(D8,UPPER(D8)),1,0.01)/V8</f>
        <v>1</v>
      </c>
      <c r="U8">
        <v>0</v>
      </c>
      <c r="V8">
        <v>1</v>
      </c>
      <c r="W8" s="105">
        <f>IF(AND(Q8&lt;0,O8&gt;0),O8,0)</f>
        <v>0</v>
      </c>
      <c r="X8" s="105">
        <f>IF(AND(Q8&gt;0,O8&gt;0),O8,0)</f>
        <v>0</v>
      </c>
      <c r="Z8" s="107">
        <v>0</v>
      </c>
      <c r="AA8" s="107">
        <f>IF(OR(OR(F8="#N/A N/A",F8="#N/A Real Time"),OR(Z8="#N/A N/A",Z8="#N/A Real Time")),0,  F8 - Z8)</f>
        <v>0</v>
      </c>
      <c r="AB8" s="117">
        <f>IF(OR(Z8=0,Z8="#N/A N/A"),0,AA8 / Z8*100)</f>
        <v>0</v>
      </c>
      <c r="AC8" s="109">
        <v>10544</v>
      </c>
      <c r="AD8" s="110">
        <f>IF(D8 = D178,1,_xll.BDP(K8,$AD$3)*L8)</f>
        <v>1.54033</v>
      </c>
      <c r="AE8" s="259">
        <f>AA8*AC8*T8/AD8 / AF178</f>
        <v>0</v>
      </c>
      <c r="AF8" s="111"/>
    </row>
    <row r="9" spans="1:32" ht="12" customHeight="1" x14ac:dyDescent="0.2">
      <c r="B9">
        <v>33679</v>
      </c>
      <c r="C9" t="s">
        <v>1710</v>
      </c>
      <c r="D9" t="str">
        <f>_xll.BDP(C9,$D$3)</f>
        <v>AUD</v>
      </c>
      <c r="E9" t="s">
        <v>1711</v>
      </c>
      <c r="F9" s="99">
        <f>_xll.BDP(C9,$F$3)</f>
        <v>2.44</v>
      </c>
      <c r="G9" s="99">
        <f>_xll.BDP(C9,$G$3)</f>
        <v>2.5499999999999998</v>
      </c>
      <c r="H9" s="100">
        <f>IF(OR(OR(G9="#N/A N/A",G9="#N/A Real Time"),OR(F9="#N/A N/A",F9="#N/A Real Time")),0,  G9 - F9)</f>
        <v>0.10999999999999988</v>
      </c>
      <c r="I9" s="101">
        <f>IF(OR(F9=0,F9="#N/A N/A"),0,H9 / F9*100)</f>
        <v>4.5081967213114709</v>
      </c>
      <c r="J9" s="102">
        <v>1401554</v>
      </c>
      <c r="K9" t="str">
        <f>CONCATENATE(D178,D9, " Curncy")</f>
        <v>EURAUD Curncy</v>
      </c>
      <c r="L9">
        <f>IF(D9 = D178,1,_xll.BDP(K9,$L$3))</f>
        <v>1</v>
      </c>
      <c r="M9" s="247">
        <f>IF(D9 = D178,1,_xll.BDP(K9,$M$3)*L9)</f>
        <v>1.5558700000000001</v>
      </c>
      <c r="N9" s="104">
        <f>H9*J9*T9/M9</f>
        <v>99089.859692647733</v>
      </c>
      <c r="O9" s="253">
        <f>N9 / Y178</f>
        <v>6.2327462059065639E-4</v>
      </c>
      <c r="P9" s="140">
        <f>IF(OR(OR(J9=0,G9 = "#N/A N/A"),G9="#N/A Real Time"),0,G9*J9*T9/M9)</f>
        <v>2297083.1110568359</v>
      </c>
      <c r="Q9" s="255">
        <f>P9 / Y178*100</f>
        <v>1.4448638931874318</v>
      </c>
      <c r="R9" s="106">
        <f>IF(Q9&lt;0,Q9,0)</f>
        <v>0</v>
      </c>
      <c r="S9" s="255">
        <f>IF(Q9&gt;0,Q9,0)</f>
        <v>1.4448638931874318</v>
      </c>
      <c r="T9">
        <f>IF(EXACT(D9,UPPER(D9)),1,0.01)/V9</f>
        <v>1</v>
      </c>
      <c r="U9">
        <v>0</v>
      </c>
      <c r="V9">
        <v>1</v>
      </c>
      <c r="W9" s="105">
        <f>IF(AND(Q9&lt;0,O9&gt;0),O9,0)</f>
        <v>0</v>
      </c>
      <c r="X9" s="105">
        <f>IF(AND(Q9&gt;0,O9&gt;0),O9,0)</f>
        <v>6.2327462059065639E-4</v>
      </c>
      <c r="Z9" s="107">
        <f>_xll.BDH(C9,$Z$3,$D$1,$D$1)</f>
        <v>2.48</v>
      </c>
      <c r="AA9" s="107">
        <f>IF(OR(OR(F9="#N/A N/A",F9="#N/A Real Time"),OR(Z9="#N/A N/A",Z9="#N/A Real Time")),0,  F9 - Z9)</f>
        <v>-4.0000000000000036E-2</v>
      </c>
      <c r="AB9" s="117">
        <f>IF(OR(Z9=0,Z9="#N/A N/A"),0,AA9 / Z9*100)</f>
        <v>-1.6129032258064528</v>
      </c>
      <c r="AC9" s="109">
        <v>1401554</v>
      </c>
      <c r="AD9" s="110">
        <f>IF(D9 = D178,1,_xll.BDP(K9,$AD$3)*L9)</f>
        <v>1.54033</v>
      </c>
      <c r="AE9" s="259">
        <f>AA9*AC9*T9/AD9 / AF178</f>
        <v>-2.262970794403426E-4</v>
      </c>
      <c r="AF9" s="111"/>
    </row>
    <row r="10" spans="1:32" ht="12" customHeight="1" x14ac:dyDescent="0.2">
      <c r="B10">
        <v>28103</v>
      </c>
      <c r="C10" t="s">
        <v>1741</v>
      </c>
      <c r="D10" t="str">
        <f>_xll.BDP(C10,$D$3)</f>
        <v>AUD</v>
      </c>
      <c r="E10" t="s">
        <v>1742</v>
      </c>
      <c r="F10" s="99">
        <f>_xll.BDP(C10,$F$3)</f>
        <v>9.07</v>
      </c>
      <c r="G10" s="99">
        <f>_xll.BDP(C10,$G$3)</f>
        <v>9.43</v>
      </c>
      <c r="H10" s="100">
        <f>IF(OR(OR(G10="#N/A N/A",G10="#N/A Real Time"),OR(F10="#N/A N/A",F10="#N/A Real Time")),0,  G10 - F10)</f>
        <v>0.35999999999999943</v>
      </c>
      <c r="I10" s="101">
        <f>IF(OR(F10=0,F10="#N/A N/A"),0,H10 / F10*100)</f>
        <v>3.9691289966923859</v>
      </c>
      <c r="J10" s="102">
        <v>675366</v>
      </c>
      <c r="K10" t="str">
        <f>CONCATENATE(D178,D10, " Curncy")</f>
        <v>EURAUD Curncy</v>
      </c>
      <c r="L10">
        <f>IF(D10 = D178,1,_xll.BDP(K10,$L$3))</f>
        <v>1</v>
      </c>
      <c r="M10" s="247">
        <f>IF(D10 = D178,1,_xll.BDP(K10,$M$3)*L10)</f>
        <v>1.5558700000000001</v>
      </c>
      <c r="N10" s="104">
        <f>H10*J10*T10/M10</f>
        <v>156267.40023266699</v>
      </c>
      <c r="O10" s="253">
        <f>N10 / Y178</f>
        <v>9.8292100617365652E-4</v>
      </c>
      <c r="P10" s="140">
        <f>IF(OR(OR(J10=0,G10 = "#N/A N/A"),G10="#N/A Real Time"),0,G10*J10*T10/M10)</f>
        <v>4093337.7338723671</v>
      </c>
      <c r="Q10" s="255">
        <f>P10 / Y178*100</f>
        <v>2.5747069689493323</v>
      </c>
      <c r="R10" s="106">
        <f>IF(Q10&lt;0,Q10,0)</f>
        <v>0</v>
      </c>
      <c r="S10" s="255">
        <f>IF(Q10&gt;0,Q10,0)</f>
        <v>2.5747069689493323</v>
      </c>
      <c r="T10">
        <f>IF(EXACT(D10,UPPER(D10)),1,0.01)/V10</f>
        <v>1</v>
      </c>
      <c r="U10">
        <v>0</v>
      </c>
      <c r="V10">
        <v>1</v>
      </c>
      <c r="W10" s="105">
        <f>IF(AND(Q10&lt;0,O10&gt;0),O10,0)</f>
        <v>0</v>
      </c>
      <c r="X10" s="105">
        <f>IF(AND(Q10&gt;0,O10&gt;0),O10,0)</f>
        <v>9.8292100617365652E-4</v>
      </c>
      <c r="Z10" s="107">
        <f>_xll.BDH(C10,$Z$3,$D$1,$D$1)</f>
        <v>8.98</v>
      </c>
      <c r="AA10" s="107">
        <f>IF(OR(OR(F10="#N/A N/A",F10="#N/A Real Time"),OR(Z10="#N/A N/A",Z10="#N/A Real Time")),0,  F10 - Z10)</f>
        <v>8.9999999999999858E-2</v>
      </c>
      <c r="AB10" s="117">
        <f>IF(OR(Z10=0,Z10="#N/A N/A"),0,AA10 / Z10*100)</f>
        <v>1.0022271714922033</v>
      </c>
      <c r="AC10" s="109">
        <v>675366</v>
      </c>
      <c r="AD10" s="110">
        <f>IF(D10 = D178,1,_xll.BDP(K10,$AD$3)*L10)</f>
        <v>1.54033</v>
      </c>
      <c r="AE10" s="259">
        <f>AA10*AC10*T10/AD10 / AF178</f>
        <v>2.4535269068829216E-4</v>
      </c>
      <c r="AF10" s="111"/>
    </row>
    <row r="11" spans="1:32" ht="12" customHeight="1" x14ac:dyDescent="0.2">
      <c r="A11" s="158" t="s">
        <v>1489</v>
      </c>
      <c r="B11" s="158"/>
      <c r="C11" s="158"/>
      <c r="D11" s="158"/>
      <c r="E11" s="158" t="s">
        <v>176</v>
      </c>
      <c r="F11" s="159"/>
      <c r="G11" s="159"/>
      <c r="H11" s="160"/>
      <c r="I11" s="161"/>
      <c r="J11" s="162"/>
      <c r="K11" s="158"/>
      <c r="L11" s="158"/>
      <c r="M11" s="249"/>
      <c r="N11" s="163">
        <f t="shared" ref="N11:S11" si="0" xml:space="preserve"> SUM(N5:N10)</f>
        <v>300927.22399686312</v>
      </c>
      <c r="O11" s="266">
        <f t="shared" si="0"/>
        <v>1.8928304262798437E-3</v>
      </c>
      <c r="P11" s="164">
        <f t="shared" si="0"/>
        <v>7317521.1033055447</v>
      </c>
      <c r="Q11" s="256">
        <f t="shared" si="0"/>
        <v>4.6027163662088508</v>
      </c>
      <c r="R11" s="244">
        <f t="shared" si="0"/>
        <v>0</v>
      </c>
      <c r="S11" s="256">
        <f t="shared" si="0"/>
        <v>4.6027163662088508</v>
      </c>
      <c r="T11" s="158"/>
      <c r="U11" s="158"/>
      <c r="V11" s="158"/>
      <c r="W11" s="245">
        <f xml:space="preserve"> SUM(W5:W10)</f>
        <v>0</v>
      </c>
      <c r="X11" s="245">
        <f xml:space="preserve"> SUM(X5:X10)</f>
        <v>1.8928304262798437E-3</v>
      </c>
      <c r="Y11" s="158"/>
      <c r="Z11" s="165"/>
      <c r="AA11" s="165"/>
      <c r="AB11" s="166"/>
      <c r="AC11" s="167"/>
      <c r="AD11" s="168"/>
      <c r="AE11" s="268">
        <f xml:space="preserve"> SUM(AE5:AE10)</f>
        <v>-1.3835422135848594E-5</v>
      </c>
      <c r="AF11" s="169"/>
    </row>
    <row r="12" spans="1:32" ht="12" customHeight="1" x14ac:dyDescent="0.2">
      <c r="F12" s="146"/>
      <c r="G12" s="146"/>
      <c r="H12" s="124"/>
      <c r="I12" s="35"/>
      <c r="J12" s="147"/>
      <c r="M12" s="250"/>
      <c r="N12" s="147"/>
      <c r="O12" s="254"/>
      <c r="P12" s="148"/>
      <c r="Q12" s="257"/>
      <c r="R12" s="177"/>
      <c r="S12" s="257"/>
      <c r="W12" s="178"/>
      <c r="X12" s="178"/>
      <c r="Z12" s="144"/>
      <c r="AA12" s="144"/>
      <c r="AB12" s="145"/>
      <c r="AC12" s="149"/>
      <c r="AD12" s="150"/>
      <c r="AE12" s="260"/>
      <c r="AF12" s="111"/>
    </row>
    <row r="13" spans="1:32" ht="12" customHeight="1" x14ac:dyDescent="0.2">
      <c r="B13">
        <v>1895</v>
      </c>
      <c r="C13" t="s">
        <v>173</v>
      </c>
      <c r="D13" t="str">
        <f>_xll.BDP(C13,$D$3)</f>
        <v>BRL</v>
      </c>
      <c r="E13" t="s">
        <v>331</v>
      </c>
      <c r="F13" s="99">
        <f>_xll.BDP(C13,$F$3)</f>
        <v>44.75</v>
      </c>
      <c r="G13" s="99">
        <f>_xll.BDP(C13,$G$3)</f>
        <v>44.16</v>
      </c>
      <c r="H13" s="100">
        <f>IF(OR(OR(G13="#N/A N/A",G13="#N/A Real Time"),OR(F13="#N/A N/A",F13="#N/A Real Time")),0,  G13 - F13)</f>
        <v>-0.59000000000000341</v>
      </c>
      <c r="I13" s="101">
        <f>IF(OR(F13=0,F13="#N/A N/A"),0,H13 / F13*100)</f>
        <v>-1.3184357541899516</v>
      </c>
      <c r="J13" s="102">
        <v>570241</v>
      </c>
      <c r="K13" t="str">
        <f>CONCATENATE(D178,D13, " Curncy")</f>
        <v>EURBRL Curncy</v>
      </c>
      <c r="L13">
        <f>IF(D13 = D178,1,_xll.BDP(K13,$L$3))</f>
        <v>1</v>
      </c>
      <c r="M13" s="247">
        <f>IF(D13 = D178,1,_xll.BDP(K13,$M$3)*L13)</f>
        <v>5.6127000000000002</v>
      </c>
      <c r="N13" s="104">
        <f>H13*J13*T13/M13</f>
        <v>-59943.020293263835</v>
      </c>
      <c r="O13" s="253">
        <f>N13 / Y178</f>
        <v>-3.7704123657280887E-4</v>
      </c>
      <c r="P13" s="140">
        <f>IF(OR(OR(J13=0,G13 = "#N/A N/A"),G13="#N/A Real Time"),0,G13*J13*T13/M13)</f>
        <v>4486582.6714415513</v>
      </c>
      <c r="Q13" s="255">
        <f>P13 / Y178*100</f>
        <v>2.822057797805956</v>
      </c>
      <c r="R13" s="106">
        <f>IF(Q13&lt;0,Q13,0)</f>
        <v>0</v>
      </c>
      <c r="S13" s="255">
        <f>IF(Q13&gt;0,Q13,0)</f>
        <v>2.822057797805956</v>
      </c>
      <c r="T13">
        <f>IF(EXACT(D13,UPPER(D13)),1,0.01)/V13</f>
        <v>1</v>
      </c>
      <c r="U13">
        <v>0</v>
      </c>
      <c r="V13">
        <v>1</v>
      </c>
      <c r="W13" s="105">
        <f>IF(AND(Q13&lt;0,O13&gt;0),O13,0)</f>
        <v>0</v>
      </c>
      <c r="X13" s="105">
        <f>IF(AND(Q13&gt;0,O13&gt;0),O13,0)</f>
        <v>0</v>
      </c>
      <c r="Z13" s="107">
        <f>_xll.BDH(C13,$Z$3,$D$1,$D$1)</f>
        <v>45.24</v>
      </c>
      <c r="AA13" s="107">
        <f>IF(OR(OR(F13="#N/A N/A",F13="#N/A Real Time"),OR(Z13="#N/A N/A",Z13="#N/A Real Time")),0,  F13 - Z13)</f>
        <v>-0.49000000000000199</v>
      </c>
      <c r="AB13" s="117">
        <f>IF(OR(Z13=0,Z13="#N/A N/A"),0,AA13 / Z13*100)</f>
        <v>-1.0831122900088461</v>
      </c>
      <c r="AC13" s="109">
        <v>570241</v>
      </c>
      <c r="AD13" s="110">
        <f>IF(D13 = D178,1,_xll.BDP(K13,$AD$3)*L13)</f>
        <v>5.6197999999999997</v>
      </c>
      <c r="AE13" s="259">
        <f>AA13*AC13*T13/AD13 / AF178</f>
        <v>-3.0914096349927007E-4</v>
      </c>
      <c r="AF13" s="111"/>
    </row>
    <row r="14" spans="1:32" ht="12" customHeight="1" x14ac:dyDescent="0.2">
      <c r="A14" s="158" t="s">
        <v>1490</v>
      </c>
      <c r="B14" s="158"/>
      <c r="C14" s="158"/>
      <c r="D14" s="158"/>
      <c r="E14" s="158" t="s">
        <v>172</v>
      </c>
      <c r="F14" s="159"/>
      <c r="G14" s="159"/>
      <c r="H14" s="160"/>
      <c r="I14" s="161"/>
      <c r="J14" s="162"/>
      <c r="K14" s="158"/>
      <c r="L14" s="158"/>
      <c r="M14" s="249"/>
      <c r="N14" s="163">
        <f t="shared" ref="N14:S14" si="1" xml:space="preserve"> SUM(N12:N13)</f>
        <v>-59943.020293263835</v>
      </c>
      <c r="O14" s="266">
        <f t="shared" si="1"/>
        <v>-3.7704123657280887E-4</v>
      </c>
      <c r="P14" s="164">
        <f t="shared" si="1"/>
        <v>4486582.6714415513</v>
      </c>
      <c r="Q14" s="256">
        <f t="shared" si="1"/>
        <v>2.822057797805956</v>
      </c>
      <c r="R14" s="244">
        <f t="shared" si="1"/>
        <v>0</v>
      </c>
      <c r="S14" s="256">
        <f t="shared" si="1"/>
        <v>2.822057797805956</v>
      </c>
      <c r="T14" s="158"/>
      <c r="U14" s="158"/>
      <c r="V14" s="158"/>
      <c r="W14" s="245">
        <f xml:space="preserve"> SUM(W12:W13)</f>
        <v>0</v>
      </c>
      <c r="X14" s="245">
        <f xml:space="preserve"> SUM(X12:X13)</f>
        <v>0</v>
      </c>
      <c r="Y14" s="158"/>
      <c r="Z14" s="165"/>
      <c r="AA14" s="165"/>
      <c r="AB14" s="166"/>
      <c r="AC14" s="167"/>
      <c r="AD14" s="168"/>
      <c r="AE14" s="268">
        <f xml:space="preserve"> SUM(AE12:AE13)</f>
        <v>-3.0914096349927007E-4</v>
      </c>
      <c r="AF14" s="169"/>
    </row>
    <row r="15" spans="1:32" ht="12" customHeight="1" x14ac:dyDescent="0.2">
      <c r="F15" s="146"/>
      <c r="G15" s="146"/>
      <c r="H15" s="124"/>
      <c r="I15" s="35"/>
      <c r="J15" s="147"/>
      <c r="M15" s="250"/>
      <c r="N15" s="147"/>
      <c r="O15" s="254"/>
      <c r="P15" s="148"/>
      <c r="Q15" s="257"/>
      <c r="R15" s="177"/>
      <c r="S15" s="257"/>
      <c r="W15" s="178"/>
      <c r="X15" s="178"/>
      <c r="Z15" s="144"/>
      <c r="AA15" s="144"/>
      <c r="AB15" s="145"/>
      <c r="AC15" s="149"/>
      <c r="AD15" s="150"/>
      <c r="AE15" s="260"/>
      <c r="AF15" s="111"/>
    </row>
    <row r="16" spans="1:32" ht="12" customHeight="1" x14ac:dyDescent="0.2">
      <c r="B16">
        <v>26234</v>
      </c>
      <c r="C16" t="s">
        <v>1261</v>
      </c>
      <c r="D16" t="str">
        <f>_xll.BDP(C16,$D$3)</f>
        <v>CAD</v>
      </c>
      <c r="E16" t="s">
        <v>1262</v>
      </c>
      <c r="F16" s="99">
        <f>_xll.BDP(C16,$F$3)</f>
        <v>21.51</v>
      </c>
      <c r="G16" s="99">
        <f>_xll.BDP(C16,$G$3)</f>
        <v>21.46</v>
      </c>
      <c r="H16" s="100">
        <f>IF(OR(OR(G16="#N/A N/A",G16="#N/A Real Time"),OR(F16="#N/A N/A",F16="#N/A Real Time")),0,  G16 - F16)</f>
        <v>-5.0000000000000711E-2</v>
      </c>
      <c r="I16" s="101">
        <f>IF(OR(F16=0,F16="#N/A N/A"),0,H16 / F16*100)</f>
        <v>-0.23245002324500558</v>
      </c>
      <c r="J16" s="102">
        <v>61830</v>
      </c>
      <c r="K16" t="str">
        <f>CONCATENATE(D178,D16, " Curncy")</f>
        <v>EURCAD Curncy</v>
      </c>
      <c r="L16">
        <f>IF(D16 = D178,1,_xll.BDP(K16,$L$3))</f>
        <v>1</v>
      </c>
      <c r="M16" s="247">
        <f>IF(D16 = D178,1,_xll.BDP(K16,$M$3)*L16)</f>
        <v>1.3998900000000001</v>
      </c>
      <c r="N16" s="104">
        <f>H16*J16*T16/M16</f>
        <v>-2208.3878018987521</v>
      </c>
      <c r="O16" s="253">
        <f>N16 / Y178</f>
        <v>-1.3890745971533621E-5</v>
      </c>
      <c r="P16" s="140">
        <f>IF(OR(OR(J16=0,G16 = "#N/A N/A"),G16="#N/A Real Time"),0,G16*J16*T16/M16)</f>
        <v>947840.04457493091</v>
      </c>
      <c r="Q16" s="255">
        <f>P16 / Y178*100</f>
        <v>0.59619081709821453</v>
      </c>
      <c r="R16" s="106">
        <f>IF(Q16&lt;0,Q16,0)</f>
        <v>0</v>
      </c>
      <c r="S16" s="255">
        <f>IF(Q16&gt;0,Q16,0)</f>
        <v>0.59619081709821453</v>
      </c>
      <c r="T16">
        <f>IF(EXACT(D16,UPPER(D16)),1,0.01)/V16</f>
        <v>1</v>
      </c>
      <c r="U16">
        <v>0</v>
      </c>
      <c r="V16">
        <v>1</v>
      </c>
      <c r="W16" s="105">
        <f>IF(AND(Q16&lt;0,O16&gt;0),O16,0)</f>
        <v>0</v>
      </c>
      <c r="X16" s="105">
        <f>IF(AND(Q16&gt;0,O16&gt;0),O16,0)</f>
        <v>0</v>
      </c>
      <c r="Z16" s="107">
        <f>_xll.BDH(C16,$Z$3,$D$1,$D$1)</f>
        <v>21.95</v>
      </c>
      <c r="AA16" s="107">
        <f>IF(OR(OR(F16="#N/A N/A",F16="#N/A Real Time"),OR(Z16="#N/A N/A",Z16="#N/A Real Time")),0,  F16 - Z16)</f>
        <v>-0.43999999999999773</v>
      </c>
      <c r="AB16" s="117">
        <f>IF(OR(Z16=0,Z16="#N/A N/A"),0,AA16 / Z16*100)</f>
        <v>-2.004555808656026</v>
      </c>
      <c r="AC16" s="109">
        <v>61830</v>
      </c>
      <c r="AD16" s="110">
        <f>IF(D16 = D178,1,_xll.BDP(K16,$AD$3)*L16)</f>
        <v>1.3912800000000001</v>
      </c>
      <c r="AE16" s="259">
        <f>AA16*AC16*T16/AD16 / AF178</f>
        <v>-1.2157947883181674E-4</v>
      </c>
      <c r="AF16" s="111"/>
    </row>
    <row r="17" spans="1:32" ht="12" customHeight="1" x14ac:dyDescent="0.2">
      <c r="B17">
        <v>33497</v>
      </c>
      <c r="C17" t="s">
        <v>1663</v>
      </c>
      <c r="D17" t="str">
        <f>_xll.BDP(C17,$D$3)</f>
        <v>CAD</v>
      </c>
      <c r="E17" t="s">
        <v>1664</v>
      </c>
      <c r="F17" s="99">
        <f>_xll.BDP(C17,$F$3)</f>
        <v>27.96</v>
      </c>
      <c r="G17" s="99">
        <f>_xll.BDP(C17,$G$3)</f>
        <v>28</v>
      </c>
      <c r="H17" s="100">
        <f>IF(OR(OR(G17="#N/A N/A",G17="#N/A Real Time"),OR(F17="#N/A N/A",F17="#N/A Real Time")),0,  G17 - F17)</f>
        <v>3.9999999999999147E-2</v>
      </c>
      <c r="I17" s="101">
        <f>IF(OR(F17=0,F17="#N/A N/A"),0,H17 / F17*100)</f>
        <v>0.14306151645207132</v>
      </c>
      <c r="J17" s="102">
        <v>41471</v>
      </c>
      <c r="K17" t="str">
        <f>CONCATENATE(D178,D17, " Curncy")</f>
        <v>EURCAD Curncy</v>
      </c>
      <c r="L17">
        <f>IF(D17 = D178,1,_xll.BDP(K17,$L$3))</f>
        <v>1</v>
      </c>
      <c r="M17" s="247">
        <f>IF(D17 = D178,1,_xll.BDP(K17,$M$3)*L17)</f>
        <v>1.3998900000000001</v>
      </c>
      <c r="N17" s="104">
        <f>H17*J17*T17/M17</f>
        <v>1184.9788197643848</v>
      </c>
      <c r="O17" s="253">
        <f>N17 / Y178</f>
        <v>7.4535096384984673E-6</v>
      </c>
      <c r="P17" s="140">
        <f>IF(OR(OR(J17=0,G17 = "#N/A N/A"),G17="#N/A Real Time"),0,G17*J17*T17/M17)</f>
        <v>829485.17383508699</v>
      </c>
      <c r="Q17" s="255">
        <f>P17 / Y178*100</f>
        <v>0.52174567469490385</v>
      </c>
      <c r="R17" s="106">
        <f>IF(Q17&lt;0,Q17,0)</f>
        <v>0</v>
      </c>
      <c r="S17" s="255">
        <f>IF(Q17&gt;0,Q17,0)</f>
        <v>0.52174567469490385</v>
      </c>
      <c r="T17">
        <f>IF(EXACT(D17,UPPER(D17)),1,0.01)/V17</f>
        <v>1</v>
      </c>
      <c r="U17">
        <v>0</v>
      </c>
      <c r="V17">
        <v>1</v>
      </c>
      <c r="W17" s="105">
        <f>IF(AND(Q17&lt;0,O17&gt;0),O17,0)</f>
        <v>0</v>
      </c>
      <c r="X17" s="105">
        <f>IF(AND(Q17&gt;0,O17&gt;0),O17,0)</f>
        <v>7.4535096384984673E-6</v>
      </c>
      <c r="Z17" s="107">
        <f>_xll.BDH(C17,$Z$3,$D$1,$D$1)</f>
        <v>28.11</v>
      </c>
      <c r="AA17" s="107">
        <f>IF(OR(OR(F17="#N/A N/A",F17="#N/A Real Time"),OR(Z17="#N/A N/A",Z17="#N/A Real Time")),0,  F17 - Z17)</f>
        <v>-0.14999999999999858</v>
      </c>
      <c r="AB17" s="117">
        <f>IF(OR(Z17=0,Z17="#N/A N/A"),0,AA17 / Z17*100)</f>
        <v>-0.53361792956242826</v>
      </c>
      <c r="AC17" s="109">
        <v>41471</v>
      </c>
      <c r="AD17" s="110">
        <f>IF(D17 = D178,1,_xll.BDP(K17,$AD$3)*L17)</f>
        <v>1.3912800000000001</v>
      </c>
      <c r="AE17" s="259">
        <f>AA17*AC17*T17/AD17 / AF178</f>
        <v>-2.7799956809548823E-5</v>
      </c>
      <c r="AF17" s="111"/>
    </row>
    <row r="18" spans="1:32" ht="12" customHeight="1" x14ac:dyDescent="0.2">
      <c r="B18">
        <v>26020</v>
      </c>
      <c r="C18" t="s">
        <v>1631</v>
      </c>
      <c r="D18" t="str">
        <f>_xll.BDP(C18,$D$3)</f>
        <v>CAD</v>
      </c>
      <c r="E18" t="s">
        <v>1632</v>
      </c>
      <c r="F18" s="99">
        <f>_xll.BDP(C18,$F$3)</f>
        <v>14.76</v>
      </c>
      <c r="G18" s="99">
        <f>_xll.BDP(C18,$G$3)</f>
        <v>14.48</v>
      </c>
      <c r="H18" s="100">
        <f>IF(OR(OR(G18="#N/A N/A",G18="#N/A Real Time"),OR(F18="#N/A N/A",F18="#N/A Real Time")),0,  G18 - F18)</f>
        <v>-0.27999999999999936</v>
      </c>
      <c r="I18" s="101">
        <f>IF(OR(F18=0,F18="#N/A N/A"),0,H18 / F18*100)</f>
        <v>-1.8970189701896976</v>
      </c>
      <c r="J18" s="102">
        <v>60746</v>
      </c>
      <c r="K18" t="str">
        <f>CONCATENATE(D178,D18, " Curncy")</f>
        <v>EURCAD Curncy</v>
      </c>
      <c r="L18">
        <f>IF(D18 = D178,1,_xll.BDP(K18,$L$3))</f>
        <v>1</v>
      </c>
      <c r="M18" s="247">
        <f>IF(D18 = D178,1,_xll.BDP(K18,$M$3)*L18)</f>
        <v>1.3998900000000001</v>
      </c>
      <c r="N18" s="104">
        <f>H18*J18*T18/M18</f>
        <v>-12150.154655008579</v>
      </c>
      <c r="O18" s="253">
        <f>N18 / Y178</f>
        <v>-7.6424399592526235E-5</v>
      </c>
      <c r="P18" s="140">
        <f>IF(OR(OR(J18=0,G18 = "#N/A N/A"),G18="#N/A Real Time"),0,G18*J18*T18/M18)</f>
        <v>628336.56930187368</v>
      </c>
      <c r="Q18" s="255">
        <f>P18 / Y178*100</f>
        <v>0.39522332360706514</v>
      </c>
      <c r="R18" s="106">
        <f>IF(Q18&lt;0,Q18,0)</f>
        <v>0</v>
      </c>
      <c r="S18" s="255">
        <f>IF(Q18&gt;0,Q18,0)</f>
        <v>0.39522332360706514</v>
      </c>
      <c r="T18">
        <f>IF(EXACT(D18,UPPER(D18)),1,0.01)/V18</f>
        <v>1</v>
      </c>
      <c r="U18">
        <v>0</v>
      </c>
      <c r="V18">
        <v>1</v>
      </c>
      <c r="W18" s="105">
        <f>IF(AND(Q18&lt;0,O18&gt;0),O18,0)</f>
        <v>0</v>
      </c>
      <c r="X18" s="105">
        <f>IF(AND(Q18&gt;0,O18&gt;0),O18,0)</f>
        <v>0</v>
      </c>
      <c r="Z18" s="107">
        <f>_xll.BDH(C18,$Z$3,$D$1,$D$1)</f>
        <v>14.78</v>
      </c>
      <c r="AA18" s="107">
        <f>IF(OR(OR(F18="#N/A N/A",F18="#N/A Real Time"),OR(Z18="#N/A N/A",Z18="#N/A Real Time")),0,  F18 - Z18)</f>
        <v>-1.9999999999999574E-2</v>
      </c>
      <c r="AB18" s="117">
        <f>IF(OR(Z18=0,Z18="#N/A N/A"),0,AA18 / Z18*100)</f>
        <v>-0.13531799729363719</v>
      </c>
      <c r="AC18" s="109">
        <v>60746</v>
      </c>
      <c r="AD18" s="110">
        <f>IF(D18 = D178,1,_xll.BDP(K18,$AD$3)*L18)</f>
        <v>1.3912800000000001</v>
      </c>
      <c r="AE18" s="259">
        <f>AA18*AC18*T18/AD18 / AF178</f>
        <v>-5.4294524731429437E-6</v>
      </c>
      <c r="AF18" s="111"/>
    </row>
    <row r="19" spans="1:32" ht="12" customHeight="1" x14ac:dyDescent="0.2">
      <c r="A19" s="158" t="s">
        <v>1491</v>
      </c>
      <c r="B19" s="158"/>
      <c r="C19" s="158"/>
      <c r="D19" s="158"/>
      <c r="E19" s="158" t="s">
        <v>170</v>
      </c>
      <c r="F19" s="159"/>
      <c r="G19" s="159"/>
      <c r="H19" s="160"/>
      <c r="I19" s="161"/>
      <c r="J19" s="162"/>
      <c r="K19" s="158"/>
      <c r="L19" s="158"/>
      <c r="M19" s="249"/>
      <c r="N19" s="163">
        <f t="shared" ref="N19:S19" si="2" xml:space="preserve"> SUM(N15:N18)</f>
        <v>-13173.563637142946</v>
      </c>
      <c r="O19" s="266">
        <f t="shared" si="2"/>
        <v>-8.2861635925561387E-5</v>
      </c>
      <c r="P19" s="164">
        <f t="shared" si="2"/>
        <v>2405661.7877118913</v>
      </c>
      <c r="Q19" s="256">
        <f t="shared" si="2"/>
        <v>1.5131598154001837</v>
      </c>
      <c r="R19" s="244">
        <f t="shared" si="2"/>
        <v>0</v>
      </c>
      <c r="S19" s="256">
        <f t="shared" si="2"/>
        <v>1.5131598154001837</v>
      </c>
      <c r="T19" s="158"/>
      <c r="U19" s="158"/>
      <c r="V19" s="158"/>
      <c r="W19" s="245">
        <f xml:space="preserve"> SUM(W15:W18)</f>
        <v>0</v>
      </c>
      <c r="X19" s="245">
        <f xml:space="preserve"> SUM(X15:X18)</f>
        <v>7.4535096384984673E-6</v>
      </c>
      <c r="Y19" s="158"/>
      <c r="Z19" s="165"/>
      <c r="AA19" s="165"/>
      <c r="AB19" s="166"/>
      <c r="AC19" s="167"/>
      <c r="AD19" s="168"/>
      <c r="AE19" s="268">
        <f xml:space="preserve"> SUM(AE15:AE18)</f>
        <v>-1.5480888811450852E-4</v>
      </c>
      <c r="AF19" s="169"/>
    </row>
    <row r="20" spans="1:32" ht="12" customHeight="1" x14ac:dyDescent="0.2">
      <c r="F20" s="146"/>
      <c r="G20" s="146"/>
      <c r="H20" s="124"/>
      <c r="I20" s="35"/>
      <c r="J20" s="147"/>
      <c r="M20" s="250"/>
      <c r="N20" s="147"/>
      <c r="O20" s="254"/>
      <c r="P20" s="148"/>
      <c r="Q20" s="257"/>
      <c r="R20" s="177"/>
      <c r="S20" s="257"/>
      <c r="W20" s="178"/>
      <c r="X20" s="178"/>
      <c r="Z20" s="144"/>
      <c r="AA20" s="144"/>
      <c r="AB20" s="145"/>
      <c r="AC20" s="149"/>
      <c r="AD20" s="150"/>
      <c r="AE20" s="260"/>
      <c r="AF20" s="111"/>
    </row>
    <row r="21" spans="1:32" ht="12" customHeight="1" x14ac:dyDescent="0.2">
      <c r="B21">
        <v>27226</v>
      </c>
      <c r="C21" t="s">
        <v>169</v>
      </c>
      <c r="D21" t="str">
        <f>_xll.BDP(C21,$D$3)</f>
        <v>DKK</v>
      </c>
      <c r="E21" t="s">
        <v>244</v>
      </c>
      <c r="F21" s="99">
        <f>_xll.BDP(C21,$F$3)</f>
        <v>83.28</v>
      </c>
      <c r="G21" s="99">
        <f>_xll.BDP(C21,$G$3)</f>
        <v>84.28</v>
      </c>
      <c r="H21" s="100">
        <f>IF(OR(OR(G21="#N/A N/A",G21="#N/A Real Time"),OR(F21="#N/A N/A",F21="#N/A Real Time")),0,  G21 - F21)</f>
        <v>1</v>
      </c>
      <c r="I21" s="101">
        <f>IF(OR(F21=0,F21="#N/A N/A"),0,H21 / F21*100)</f>
        <v>1.2007684918347743</v>
      </c>
      <c r="J21" s="102">
        <v>-398154</v>
      </c>
      <c r="K21" t="str">
        <f>CONCATENATE(D178,D21, " Curncy")</f>
        <v>EURDKK Curncy</v>
      </c>
      <c r="L21">
        <f>IF(D21 = D178,1,_xll.BDP(K21,$L$3))</f>
        <v>1</v>
      </c>
      <c r="M21" s="247">
        <f>IF(D21 = D178,1,_xll.BDP(K21,$M$3)*L21)</f>
        <v>7.4363999999999999</v>
      </c>
      <c r="N21" s="104">
        <f>H21*J21*T21/M21</f>
        <v>-53541.229627238987</v>
      </c>
      <c r="O21" s="253">
        <f>N21 / Y178</f>
        <v>-3.3677401184523668E-4</v>
      </c>
      <c r="P21" s="140">
        <f>IF(OR(OR(J21=0,G21 = "#N/A N/A"),G21="#N/A Real Time"),0,G21*J21*T21/M21)</f>
        <v>-4512454.8329837015</v>
      </c>
      <c r="Q21" s="255">
        <f>P21 / Y178*100</f>
        <v>-2.8383313718316545</v>
      </c>
      <c r="R21" s="106">
        <f>IF(Q21&lt;0,Q21,0)</f>
        <v>-2.8383313718316545</v>
      </c>
      <c r="S21" s="255">
        <f>IF(Q21&gt;0,Q21,0)</f>
        <v>0</v>
      </c>
      <c r="T21">
        <f>IF(EXACT(D21,UPPER(D21)),1,0.01)/V21</f>
        <v>1</v>
      </c>
      <c r="U21">
        <v>0</v>
      </c>
      <c r="V21">
        <v>1</v>
      </c>
      <c r="W21" s="105">
        <f>IF(AND(Q21&lt;0,O21&gt;0),O21,0)</f>
        <v>0</v>
      </c>
      <c r="X21" s="105">
        <f>IF(AND(Q21&gt;0,O21&gt;0),O21,0)</f>
        <v>0</v>
      </c>
      <c r="Z21" s="107">
        <f>_xll.BDH(C21,$Z$3,$D$1,$D$1)</f>
        <v>83.68</v>
      </c>
      <c r="AA21" s="107">
        <f>IF(OR(OR(F21="#N/A N/A",F21="#N/A Real Time"),OR(Z21="#N/A N/A",Z21="#N/A Real Time")),0,  F21 - Z21)</f>
        <v>-0.40000000000000568</v>
      </c>
      <c r="AB21" s="117">
        <f>IF(OR(Z21=0,Z21="#N/A N/A"),0,AA21 / Z21*100)</f>
        <v>-0.47801147227534135</v>
      </c>
      <c r="AC21" s="109">
        <v>-398154</v>
      </c>
      <c r="AD21" s="110">
        <f>IF(D21 = D178,1,_xll.BDP(K21,$AD$3)*L21)</f>
        <v>7.4363000000000001</v>
      </c>
      <c r="AE21" s="259">
        <f>AA21*AC21*T21/AD21 / AF178</f>
        <v>1.3316100644319851E-4</v>
      </c>
      <c r="AF21" s="111"/>
    </row>
    <row r="22" spans="1:32" ht="12" customHeight="1" x14ac:dyDescent="0.2">
      <c r="B22">
        <v>7096</v>
      </c>
      <c r="C22" t="s">
        <v>399</v>
      </c>
      <c r="D22" t="str">
        <f>_xll.BDP(C22,$D$3)</f>
        <v>DKK</v>
      </c>
      <c r="E22" t="s">
        <v>418</v>
      </c>
      <c r="F22" s="99">
        <f>_xll.BDP(C22,$F$3)</f>
        <v>172.15</v>
      </c>
      <c r="G22" s="99">
        <f>_xll.BDP(C22,$G$3)</f>
        <v>172.1</v>
      </c>
      <c r="H22" s="100">
        <f>IF(OR(OR(G22="#N/A N/A",G22="#N/A Real Time"),OR(F22="#N/A N/A",F22="#N/A Real Time")),0,  G22 - F22)</f>
        <v>-5.0000000000011369E-2</v>
      </c>
      <c r="I22" s="101">
        <f>IF(OR(F22=0,F22="#N/A N/A"),0,H22 / F22*100)</f>
        <v>-2.9044437990131493E-2</v>
      </c>
      <c r="J22" s="102">
        <v>-56613</v>
      </c>
      <c r="K22" t="str">
        <f>CONCATENATE(D178,D22, " Curncy")</f>
        <v>EURDKK Curncy</v>
      </c>
      <c r="L22">
        <f>IF(D22 = D178,1,_xll.BDP(K22,$L$3))</f>
        <v>1</v>
      </c>
      <c r="M22" s="247">
        <f>IF(D22 = D178,1,_xll.BDP(K22,$M$3)*L22)</f>
        <v>7.4363999999999999</v>
      </c>
      <c r="N22" s="104">
        <f>H22*J22*T22/M22</f>
        <v>380.64789414241346</v>
      </c>
      <c r="O22" s="253">
        <f>N22 / Y178</f>
        <v>2.3942729612911987E-6</v>
      </c>
      <c r="P22" s="140">
        <f>IF(OR(OR(J22=0,G22 = "#N/A N/A"),G22="#N/A Real Time"),0,G22*J22*T22/M22)</f>
        <v>-1310190.0516378891</v>
      </c>
      <c r="Q22" s="255">
        <f>P22 / Y178*100</f>
        <v>-0.82410875327624311</v>
      </c>
      <c r="R22" s="106">
        <f>IF(Q22&lt;0,Q22,0)</f>
        <v>-0.82410875327624311</v>
      </c>
      <c r="S22" s="255">
        <f>IF(Q22&gt;0,Q22,0)</f>
        <v>0</v>
      </c>
      <c r="T22">
        <f>IF(EXACT(D22,UPPER(D22)),1,0.01)/V22</f>
        <v>1</v>
      </c>
      <c r="U22">
        <v>0</v>
      </c>
      <c r="V22">
        <v>1</v>
      </c>
      <c r="W22" s="105">
        <f>IF(AND(Q22&lt;0,O22&gt;0),O22,0)</f>
        <v>2.3942729612911987E-6</v>
      </c>
      <c r="X22" s="105">
        <f>IF(AND(Q22&gt;0,O22&gt;0),O22,0)</f>
        <v>0</v>
      </c>
      <c r="Z22" s="107">
        <f>_xll.BDH(C22,$Z$3,$D$1,$D$1)</f>
        <v>172.25</v>
      </c>
      <c r="AA22" s="107">
        <f>IF(OR(OR(F22="#N/A N/A",F22="#N/A Real Time"),OR(Z22="#N/A N/A",Z22="#N/A Real Time")),0,  F22 - Z22)</f>
        <v>-9.9999999999994316E-2</v>
      </c>
      <c r="AB22" s="117">
        <f>IF(OR(Z22=0,Z22="#N/A N/A"),0,AA22 / Z22*100)</f>
        <v>-5.8055152394771735E-2</v>
      </c>
      <c r="AC22" s="109">
        <v>-56613</v>
      </c>
      <c r="AD22" s="110">
        <f>IF(D22 = D178,1,_xll.BDP(K22,$AD$3)*L22)</f>
        <v>7.4363000000000001</v>
      </c>
      <c r="AE22" s="259">
        <f>AA22*AC22*T22/AD22 / AF178</f>
        <v>4.7334976276568E-6</v>
      </c>
      <c r="AF22" s="111"/>
    </row>
    <row r="23" spans="1:32" ht="12" customHeight="1" x14ac:dyDescent="0.2">
      <c r="A23" s="158" t="s">
        <v>1492</v>
      </c>
      <c r="B23" s="158"/>
      <c r="C23" s="158"/>
      <c r="D23" s="158"/>
      <c r="E23" s="158" t="s">
        <v>168</v>
      </c>
      <c r="F23" s="159"/>
      <c r="G23" s="159"/>
      <c r="H23" s="160"/>
      <c r="I23" s="161"/>
      <c r="J23" s="162"/>
      <c r="K23" s="158"/>
      <c r="L23" s="158"/>
      <c r="M23" s="249"/>
      <c r="N23" s="163">
        <f t="shared" ref="N23:S23" si="3" xml:space="preserve"> SUM(N20:N22)</f>
        <v>-53160.581733096573</v>
      </c>
      <c r="O23" s="266">
        <f t="shared" si="3"/>
        <v>-3.343797388839455E-4</v>
      </c>
      <c r="P23" s="164">
        <f t="shared" si="3"/>
        <v>-5822644.8846215904</v>
      </c>
      <c r="Q23" s="256">
        <f t="shared" si="3"/>
        <v>-3.6624401251078975</v>
      </c>
      <c r="R23" s="244">
        <f t="shared" si="3"/>
        <v>-3.6624401251078975</v>
      </c>
      <c r="S23" s="256">
        <f t="shared" si="3"/>
        <v>0</v>
      </c>
      <c r="T23" s="158"/>
      <c r="U23" s="158"/>
      <c r="V23" s="158"/>
      <c r="W23" s="245">
        <f xml:space="preserve"> SUM(W20:W22)</f>
        <v>2.3942729612911987E-6</v>
      </c>
      <c r="X23" s="245">
        <f xml:space="preserve"> SUM(X20:X22)</f>
        <v>0</v>
      </c>
      <c r="Y23" s="158"/>
      <c r="Z23" s="165"/>
      <c r="AA23" s="165"/>
      <c r="AB23" s="166"/>
      <c r="AC23" s="167"/>
      <c r="AD23" s="168"/>
      <c r="AE23" s="268">
        <f xml:space="preserve"> SUM(AE20:AE22)</f>
        <v>1.3789450407085532E-4</v>
      </c>
      <c r="AF23" s="169"/>
    </row>
    <row r="24" spans="1:32" ht="12" customHeight="1" x14ac:dyDescent="0.2">
      <c r="F24" s="146"/>
      <c r="G24" s="146"/>
      <c r="H24" s="124"/>
      <c r="I24" s="35"/>
      <c r="J24" s="147"/>
      <c r="M24" s="250"/>
      <c r="N24" s="147"/>
      <c r="O24" s="254"/>
      <c r="P24" s="148"/>
      <c r="Q24" s="257"/>
      <c r="R24" s="177"/>
      <c r="S24" s="257"/>
      <c r="W24" s="178"/>
      <c r="X24" s="178"/>
      <c r="Z24" s="144"/>
      <c r="AA24" s="144"/>
      <c r="AB24" s="145"/>
      <c r="AC24" s="149"/>
      <c r="AD24" s="150"/>
      <c r="AE24" s="260"/>
      <c r="AF24" s="111"/>
    </row>
    <row r="25" spans="1:32" ht="12" customHeight="1" x14ac:dyDescent="0.2">
      <c r="B25">
        <v>2184</v>
      </c>
      <c r="C25" t="s">
        <v>444</v>
      </c>
      <c r="D25" t="str">
        <f>_xll.BDP(C25,$D$3)</f>
        <v>EUR</v>
      </c>
      <c r="E25" t="s">
        <v>478</v>
      </c>
      <c r="F25" s="99">
        <f>_xll.BDP(C25,$F$3)</f>
        <v>545.29999999999995</v>
      </c>
      <c r="G25" s="99">
        <f>_xll.BDP(C25,$G$3)</f>
        <v>545.9</v>
      </c>
      <c r="H25" s="100">
        <f>IF(OR(OR(G25="#N/A N/A",G25="#N/A Real Time"),OR(F25="#N/A N/A",F25="#N/A Real Time")),0,  G25 - F25)</f>
        <v>0.60000000000002274</v>
      </c>
      <c r="I25" s="101">
        <f>IF(OR(F25=0,F25="#N/A N/A"),0,H25 / F25*100)</f>
        <v>0.11003117549972911</v>
      </c>
      <c r="J25" s="102">
        <v>-2952</v>
      </c>
      <c r="K25" t="str">
        <f>CONCATENATE(D178,D25, " Curncy")</f>
        <v>EUREUR Curncy</v>
      </c>
      <c r="L25">
        <f>IF(D25 = D178,1,_xll.BDP(K25,$L$3))</f>
        <v>1</v>
      </c>
      <c r="M25" s="247">
        <f>IF(D25 = D178,1,_xll.BDP(K25,$M$3)*L25)</f>
        <v>1</v>
      </c>
      <c r="N25" s="104">
        <f>H25*J25*T25/M25</f>
        <v>-1771.2000000000671</v>
      </c>
      <c r="O25" s="253">
        <f>N25 / Y178</f>
        <v>-1.1140837331028361E-5</v>
      </c>
      <c r="P25" s="140">
        <f>IF(OR(OR(J25=0,G25 = "#N/A N/A"),G25="#N/A Real Time"),0,G25*J25*T25/M25)</f>
        <v>-1611496.8</v>
      </c>
      <c r="Q25" s="255">
        <f>P25 / Y178*100</f>
        <v>-1.0136305165013588</v>
      </c>
      <c r="R25" s="106">
        <f>IF(Q25&lt;0,Q25,0)</f>
        <v>-1.0136305165013588</v>
      </c>
      <c r="S25" s="255">
        <f>IF(Q25&gt;0,Q25,0)</f>
        <v>0</v>
      </c>
      <c r="T25">
        <f>IF(EXACT(D25,UPPER(D25)),1,0.01)/V25</f>
        <v>1</v>
      </c>
      <c r="U25">
        <v>0</v>
      </c>
      <c r="V25">
        <v>1</v>
      </c>
      <c r="W25" s="105">
        <f>IF(AND(Q25&lt;0,O25&gt;0),O25,0)</f>
        <v>0</v>
      </c>
      <c r="X25" s="105">
        <f>IF(AND(Q25&gt;0,O25&gt;0),O25,0)</f>
        <v>0</v>
      </c>
      <c r="Z25" s="107">
        <f>_xll.BDH(C25,$Z$3,$D$1,$D$1)</f>
        <v>547.70000000000005</v>
      </c>
      <c r="AA25" s="107">
        <f>IF(OR(OR(F25="#N/A N/A",F25="#N/A Real Time"),OR(Z25="#N/A N/A",Z25="#N/A Real Time")),0,  F25 - Z25)</f>
        <v>-2.4000000000000909</v>
      </c>
      <c r="AB25" s="117">
        <f>IF(OR(Z25=0,Z25="#N/A N/A"),0,AA25 / Z25*100)</f>
        <v>-0.43819609275152283</v>
      </c>
      <c r="AC25" s="109">
        <v>-2952</v>
      </c>
      <c r="AD25" s="110">
        <f>IF(D25 = D178,1,_xll.BDP(K25,$AD$3)*L25)</f>
        <v>1</v>
      </c>
      <c r="AE25" s="259">
        <f>AA25*AC25*T25/AD25 / AF178</f>
        <v>4.4050464404443856E-5</v>
      </c>
      <c r="AF25" s="111"/>
    </row>
    <row r="26" spans="1:32" ht="12" customHeight="1" x14ac:dyDescent="0.2">
      <c r="B26">
        <v>2291</v>
      </c>
      <c r="C26" t="s">
        <v>445</v>
      </c>
      <c r="D26" t="str">
        <f>_xll.BDP(C26,$D$3)</f>
        <v>EUR</v>
      </c>
      <c r="E26" t="s">
        <v>479</v>
      </c>
      <c r="F26" s="99">
        <f>_xll.BDP(C26,$F$3)</f>
        <v>700.2</v>
      </c>
      <c r="G26" s="99">
        <f>_xll.BDP(C26,$G$3)</f>
        <v>699.6</v>
      </c>
      <c r="H26" s="100">
        <f>IF(OR(OR(G26="#N/A N/A",G26="#N/A Real Time"),OR(F26="#N/A N/A",F26="#N/A Real Time")),0,  G26 - F26)</f>
        <v>-0.60000000000002274</v>
      </c>
      <c r="I26" s="101">
        <f>IF(OR(F26=0,F26="#N/A N/A"),0,H26 / F26*100)</f>
        <v>-8.5689802913456542E-2</v>
      </c>
      <c r="J26" s="102">
        <v>-2907</v>
      </c>
      <c r="K26" t="str">
        <f>CONCATENATE(D178,D26, " Curncy")</f>
        <v>EUREUR Curncy</v>
      </c>
      <c r="L26">
        <f>IF(D26 = D178,1,_xll.BDP(K26,$L$3))</f>
        <v>1</v>
      </c>
      <c r="M26" s="247">
        <f>IF(D26 = D178,1,_xll.BDP(K26,$M$3)*L26)</f>
        <v>1</v>
      </c>
      <c r="N26" s="104">
        <f>H26*J26*T26/M26</f>
        <v>1744.2000000000662</v>
      </c>
      <c r="O26" s="253">
        <f>N26 / Y178</f>
        <v>1.0971007493665125E-5</v>
      </c>
      <c r="P26" s="140">
        <f>IF(OR(OR(J26=0,G26 = "#N/A N/A"),G26="#N/A Real Time"),0,G26*J26*T26/M26)</f>
        <v>-2033737.2</v>
      </c>
      <c r="Q26" s="255">
        <f>P26 / Y178*100</f>
        <v>-1.279219473761305</v>
      </c>
      <c r="R26" s="106">
        <f>IF(Q26&lt;0,Q26,0)</f>
        <v>-1.279219473761305</v>
      </c>
      <c r="S26" s="255">
        <f>IF(Q26&gt;0,Q26,0)</f>
        <v>0</v>
      </c>
      <c r="T26">
        <f>IF(EXACT(D26,UPPER(D26)),1,0.01)/V26</f>
        <v>1</v>
      </c>
      <c r="U26">
        <v>0</v>
      </c>
      <c r="V26">
        <v>1</v>
      </c>
      <c r="W26" s="105">
        <f>IF(AND(Q26&lt;0,O26&gt;0),O26,0)</f>
        <v>1.0971007493665125E-5</v>
      </c>
      <c r="X26" s="105">
        <f>IF(AND(Q26&gt;0,O26&gt;0),O26,0)</f>
        <v>0</v>
      </c>
      <c r="Z26" s="107">
        <f>_xll.BDH(C26,$Z$3,$D$1,$D$1)</f>
        <v>702.2</v>
      </c>
      <c r="AA26" s="107">
        <f>IF(OR(OR(F26="#N/A N/A",F26="#N/A Real Time"),OR(Z26="#N/A N/A",Z26="#N/A Real Time")),0,  F26 - Z26)</f>
        <v>-2</v>
      </c>
      <c r="AB26" s="117">
        <f>IF(OR(Z26=0,Z26="#N/A N/A"),0,AA26 / Z26*100)</f>
        <v>-0.28481913984619767</v>
      </c>
      <c r="AC26" s="109">
        <v>-2907</v>
      </c>
      <c r="AD26" s="110">
        <f>IF(D26 = D178,1,_xll.BDP(K26,$AD$3)*L26)</f>
        <v>1</v>
      </c>
      <c r="AE26" s="259">
        <f>AA26*AC26*T26/AD26 / AF178</f>
        <v>3.6149136185555958E-5</v>
      </c>
      <c r="AF26" s="111"/>
    </row>
    <row r="27" spans="1:32" ht="12" customHeight="1" x14ac:dyDescent="0.2">
      <c r="B27">
        <v>1575</v>
      </c>
      <c r="C27" t="s">
        <v>159</v>
      </c>
      <c r="D27" t="str">
        <f>_xll.BDP(C27,$D$3)</f>
        <v>EUR</v>
      </c>
      <c r="E27" t="s">
        <v>303</v>
      </c>
      <c r="F27" s="99">
        <f>_xll.BDP(C27,$F$3)</f>
        <v>55.8</v>
      </c>
      <c r="G27" s="99">
        <f>_xll.BDP(C27,$G$3)</f>
        <v>55</v>
      </c>
      <c r="H27" s="100">
        <f>IF(OR(OR(G27="#N/A N/A",G27="#N/A Real Time"),OR(F27="#N/A N/A",F27="#N/A Real Time")),0,  G27 - F27)</f>
        <v>-0.79999999999999716</v>
      </c>
      <c r="I27" s="101">
        <f>IF(OR(F27=0,F27="#N/A N/A"),0,H27 / F27*100)</f>
        <v>-1.4336917562723963</v>
      </c>
      <c r="J27" s="102">
        <v>7189</v>
      </c>
      <c r="K27" t="str">
        <f>CONCATENATE(D178,D27, " Curncy")</f>
        <v>EUREUR Curncy</v>
      </c>
      <c r="L27">
        <f>IF(D27 = D178,1,_xll.BDP(K27,$L$3))</f>
        <v>1</v>
      </c>
      <c r="M27" s="247">
        <f>IF(D27 = D178,1,_xll.BDP(K27,$M$3)*L27)</f>
        <v>1</v>
      </c>
      <c r="N27" s="104">
        <f>H27*J27*T27/M27</f>
        <v>-5751.1999999999798</v>
      </c>
      <c r="O27" s="253">
        <f>N27 / Y178</f>
        <v>-3.6175013357163315E-5</v>
      </c>
      <c r="P27" s="140">
        <f>IF(OR(OR(J27=0,G27 = "#N/A N/A"),G27="#N/A Real Time"),0,G27*J27*T27/M27)</f>
        <v>395395</v>
      </c>
      <c r="Q27" s="255">
        <f>P27 / Y178*100</f>
        <v>0.24870321683049865</v>
      </c>
      <c r="R27" s="106">
        <f>IF(Q27&lt;0,Q27,0)</f>
        <v>0</v>
      </c>
      <c r="S27" s="255">
        <f>IF(Q27&gt;0,Q27,0)</f>
        <v>0.24870321683049865</v>
      </c>
      <c r="T27">
        <f>IF(EXACT(D27,UPPER(D27)),1,0.01)/V27</f>
        <v>1</v>
      </c>
      <c r="U27">
        <v>0</v>
      </c>
      <c r="V27">
        <v>1</v>
      </c>
      <c r="W27" s="105">
        <f>IF(AND(Q27&lt;0,O27&gt;0),O27,0)</f>
        <v>0</v>
      </c>
      <c r="X27" s="105">
        <f>IF(AND(Q27&gt;0,O27&gt;0),O27,0)</f>
        <v>0</v>
      </c>
      <c r="Z27" s="107">
        <f>_xll.BDH(C27,$Z$3,$D$1,$D$1)</f>
        <v>56.9</v>
      </c>
      <c r="AA27" s="107">
        <f>IF(OR(OR(F27="#N/A N/A",F27="#N/A Real Time"),OR(Z27="#N/A N/A",Z27="#N/A Real Time")),0,  F27 - Z27)</f>
        <v>-1.1000000000000014</v>
      </c>
      <c r="AB27" s="117">
        <f>IF(OR(Z27=0,Z27="#N/A N/A"),0,AA27 / Z27*100)</f>
        <v>-1.9332161687170502</v>
      </c>
      <c r="AC27" s="109">
        <v>7189</v>
      </c>
      <c r="AD27" s="110">
        <f>IF(D27 = D178,1,_xll.BDP(K27,$AD$3)*L27)</f>
        <v>1</v>
      </c>
      <c r="AE27" s="259">
        <f>AA27*AC27*T27/AD27 / AF178</f>
        <v>-4.9168172349803639E-5</v>
      </c>
      <c r="AF27" s="111"/>
    </row>
    <row r="28" spans="1:32" ht="12" customHeight="1" x14ac:dyDescent="0.2">
      <c r="B28">
        <v>28923</v>
      </c>
      <c r="C28" t="s">
        <v>1283</v>
      </c>
      <c r="D28" t="str">
        <f>_xll.BDP(C28,$D$3)</f>
        <v>EUR</v>
      </c>
      <c r="E28" t="s">
        <v>1284</v>
      </c>
      <c r="F28" s="99">
        <f>_xll.BDP(C28,$F$3)</f>
        <v>46.42</v>
      </c>
      <c r="G28" s="99">
        <f>_xll.BDP(C28,$G$3)</f>
        <v>46.11</v>
      </c>
      <c r="H28" s="100">
        <f>IF(OR(OR(G28="#N/A N/A",G28="#N/A Real Time"),OR(F28="#N/A N/A",F28="#N/A Real Time")),0,  G28 - F28)</f>
        <v>-0.31000000000000227</v>
      </c>
      <c r="I28" s="101">
        <f>IF(OR(F28=0,F28="#N/A N/A"),0,H28 / F28*100)</f>
        <v>-0.66781559672555424</v>
      </c>
      <c r="J28" s="102">
        <v>-44099</v>
      </c>
      <c r="K28" t="str">
        <f>CONCATENATE(D178,D28, " Curncy")</f>
        <v>EUREUR Curncy</v>
      </c>
      <c r="L28">
        <f>IF(D28 = D178,1,_xll.BDP(K28,$L$3))</f>
        <v>1</v>
      </c>
      <c r="M28" s="247">
        <f>IF(D28 = D178,1,_xll.BDP(K28,$M$3)*L28)</f>
        <v>1</v>
      </c>
      <c r="N28" s="104">
        <f>H28*J28*T28/M28</f>
        <v>13670.690000000101</v>
      </c>
      <c r="O28" s="253">
        <f>N28 / Y178</f>
        <v>8.5988557753450458E-5</v>
      </c>
      <c r="P28" s="140">
        <f>IF(OR(OR(J28=0,G28 = "#N/A N/A"),G28="#N/A Real Time"),0,G28*J28*T28/M28)</f>
        <v>-2033404.89</v>
      </c>
      <c r="Q28" s="255">
        <f>P28 / Y178*100</f>
        <v>-1.2790104509714746</v>
      </c>
      <c r="R28" s="106">
        <f>IF(Q28&lt;0,Q28,0)</f>
        <v>-1.2790104509714746</v>
      </c>
      <c r="S28" s="255">
        <f>IF(Q28&gt;0,Q28,0)</f>
        <v>0</v>
      </c>
      <c r="T28">
        <f>IF(EXACT(D28,UPPER(D28)),1,0.01)/V28</f>
        <v>1</v>
      </c>
      <c r="U28">
        <v>0</v>
      </c>
      <c r="V28">
        <v>1</v>
      </c>
      <c r="W28" s="105">
        <f>IF(AND(Q28&lt;0,O28&gt;0),O28,0)</f>
        <v>8.5988557753450458E-5</v>
      </c>
      <c r="X28" s="105">
        <f>IF(AND(Q28&gt;0,O28&gt;0),O28,0)</f>
        <v>0</v>
      </c>
      <c r="Z28" s="107">
        <f>_xll.BDH(C28,$Z$3,$D$1,$D$1)</f>
        <v>46.18</v>
      </c>
      <c r="AA28" s="107">
        <f>IF(OR(OR(F28="#N/A N/A",F28="#N/A Real Time"),OR(Z28="#N/A N/A",Z28="#N/A Real Time")),0,  F28 - Z28)</f>
        <v>0.24000000000000199</v>
      </c>
      <c r="AB28" s="117">
        <f>IF(OR(Z28=0,Z28="#N/A N/A"),0,AA28 / Z28*100)</f>
        <v>0.51970550021654827</v>
      </c>
      <c r="AC28" s="109">
        <v>-44099</v>
      </c>
      <c r="AD28" s="110">
        <f>IF(D28 = D178,1,_xll.BDP(K28,$AD$3)*L28)</f>
        <v>1</v>
      </c>
      <c r="AE28" s="259">
        <f>AA28*AC28*T28/AD28 / AF178</f>
        <v>-6.580560398954986E-5</v>
      </c>
      <c r="AF28" s="111"/>
    </row>
    <row r="29" spans="1:32" ht="12" customHeight="1" x14ac:dyDescent="0.2">
      <c r="A29" s="158" t="s">
        <v>1493</v>
      </c>
      <c r="B29" s="158"/>
      <c r="C29" s="158"/>
      <c r="D29" s="158"/>
      <c r="E29" s="158" t="s">
        <v>152</v>
      </c>
      <c r="F29" s="159"/>
      <c r="G29" s="159"/>
      <c r="H29" s="160"/>
      <c r="I29" s="161"/>
      <c r="J29" s="162"/>
      <c r="K29" s="158"/>
      <c r="L29" s="158"/>
      <c r="M29" s="249"/>
      <c r="N29" s="163">
        <f t="shared" ref="N29:S29" si="4" xml:space="preserve"> SUM(N24:N28)</f>
        <v>7892.4900000001198</v>
      </c>
      <c r="O29" s="266">
        <f t="shared" si="4"/>
        <v>4.9643714558923905E-5</v>
      </c>
      <c r="P29" s="164">
        <f t="shared" si="4"/>
        <v>-5283243.8899999997</v>
      </c>
      <c r="Q29" s="256">
        <f t="shared" si="4"/>
        <v>-3.3231572244036398</v>
      </c>
      <c r="R29" s="244">
        <f t="shared" si="4"/>
        <v>-3.5718604412341382</v>
      </c>
      <c r="S29" s="256">
        <f t="shared" si="4"/>
        <v>0.24870321683049865</v>
      </c>
      <c r="T29" s="158"/>
      <c r="U29" s="158"/>
      <c r="V29" s="158"/>
      <c r="W29" s="245">
        <f xml:space="preserve"> SUM(W24:W28)</f>
        <v>9.6959565247115584E-5</v>
      </c>
      <c r="X29" s="245">
        <f xml:space="preserve"> SUM(X24:X28)</f>
        <v>0</v>
      </c>
      <c r="Y29" s="158"/>
      <c r="Z29" s="165"/>
      <c r="AA29" s="165"/>
      <c r="AB29" s="166"/>
      <c r="AC29" s="167"/>
      <c r="AD29" s="168"/>
      <c r="AE29" s="268">
        <f xml:space="preserve"> SUM(AE24:AE28)</f>
        <v>-3.4774175749353692E-5</v>
      </c>
      <c r="AF29" s="169"/>
    </row>
    <row r="30" spans="1:32" ht="12" customHeight="1" x14ac:dyDescent="0.2">
      <c r="F30" s="146"/>
      <c r="G30" s="146"/>
      <c r="H30" s="124"/>
      <c r="I30" s="35"/>
      <c r="J30" s="147"/>
      <c r="M30" s="250"/>
      <c r="N30" s="147"/>
      <c r="O30" s="254"/>
      <c r="P30" s="148"/>
      <c r="Q30" s="257"/>
      <c r="R30" s="177"/>
      <c r="S30" s="257"/>
      <c r="W30" s="178"/>
      <c r="X30" s="178"/>
      <c r="Z30" s="144"/>
      <c r="AA30" s="144"/>
      <c r="AB30" s="145"/>
      <c r="AC30" s="149"/>
      <c r="AD30" s="150"/>
      <c r="AE30" s="260"/>
      <c r="AF30" s="111"/>
    </row>
    <row r="31" spans="1:32" ht="12" customHeight="1" x14ac:dyDescent="0.2">
      <c r="B31">
        <v>7093</v>
      </c>
      <c r="C31" t="s">
        <v>1237</v>
      </c>
      <c r="D31" t="str">
        <f>_xll.BDP(C31,$D$3)</f>
        <v>EUR</v>
      </c>
      <c r="E31" t="s">
        <v>1238</v>
      </c>
      <c r="F31" s="99">
        <f>_xll.BDP(C31,$F$3)</f>
        <v>27.88</v>
      </c>
      <c r="G31" s="99">
        <f>_xll.BDP(C31,$G$3)</f>
        <v>28.07</v>
      </c>
      <c r="H31" s="100">
        <f>IF(OR(OR(G31="#N/A N/A",G31="#N/A Real Time"),OR(F31="#N/A N/A",F31="#N/A Real Time")),0,  G31 - F31)</f>
        <v>0.19000000000000128</v>
      </c>
      <c r="I31" s="101">
        <f>IF(OR(F31=0,F31="#N/A N/A"),0,H31 / F31*100)</f>
        <v>0.68149210903874202</v>
      </c>
      <c r="J31" s="102">
        <v>-50421</v>
      </c>
      <c r="K31" t="str">
        <f>CONCATENATE(D178,D31, " Curncy")</f>
        <v>EUREUR Curncy</v>
      </c>
      <c r="L31">
        <f>IF(D31 = D178,1,_xll.BDP(K31,$L$3))</f>
        <v>1</v>
      </c>
      <c r="M31" s="247">
        <f>IF(D31 = D178,1,_xll.BDP(K31,$M$3)*L31)</f>
        <v>1</v>
      </c>
      <c r="N31" s="104">
        <f>H31*J31*T31/M31</f>
        <v>-9579.9900000000653</v>
      </c>
      <c r="O31" s="253">
        <f>N31 / Y178</f>
        <v>-6.0258079394125495E-5</v>
      </c>
      <c r="P31" s="140">
        <f>IF(OR(OR(J31=0,G31 = "#N/A N/A"),G31="#N/A Real Time"),0,G31*J31*T31/M31)</f>
        <v>-1415317.47</v>
      </c>
      <c r="Q31" s="255">
        <f>P31 / Y178*100</f>
        <v>-0.89023383610162687</v>
      </c>
      <c r="R31" s="106">
        <f>IF(Q31&lt;0,Q31,0)</f>
        <v>-0.89023383610162687</v>
      </c>
      <c r="S31" s="255">
        <f>IF(Q31&gt;0,Q31,0)</f>
        <v>0</v>
      </c>
      <c r="T31">
        <f>IF(EXACT(D31,UPPER(D31)),1,0.01)/V31</f>
        <v>1</v>
      </c>
      <c r="U31">
        <v>0</v>
      </c>
      <c r="V31">
        <v>1</v>
      </c>
      <c r="W31" s="105">
        <f>IF(AND(Q31&lt;0,O31&gt;0),O31,0)</f>
        <v>0</v>
      </c>
      <c r="X31" s="105">
        <f>IF(AND(Q31&gt;0,O31&gt;0),O31,0)</f>
        <v>0</v>
      </c>
      <c r="Z31" s="107">
        <f>_xll.BDH(C31,$Z$3,$D$1,$D$1)</f>
        <v>27.75</v>
      </c>
      <c r="AA31" s="107">
        <f>IF(OR(OR(F31="#N/A N/A",F31="#N/A Real Time"),OR(Z31="#N/A N/A",Z31="#N/A Real Time")),0,  F31 - Z31)</f>
        <v>0.12999999999999901</v>
      </c>
      <c r="AB31" s="117">
        <f>IF(OR(Z31=0,Z31="#N/A N/A"),0,AA31 / Z31*100)</f>
        <v>0.4684684684684649</v>
      </c>
      <c r="AC31" s="109">
        <v>-50421</v>
      </c>
      <c r="AD31" s="110">
        <f>IF(D31 = D178,1,_xll.BDP(K31,$AD$3)*L31)</f>
        <v>1</v>
      </c>
      <c r="AE31" s="259">
        <f>AA31*AC31*T31/AD31 / AF178</f>
        <v>-4.0754700280279907E-5</v>
      </c>
      <c r="AF31" s="111"/>
    </row>
    <row r="32" spans="1:32" ht="12" customHeight="1" x14ac:dyDescent="0.2">
      <c r="B32">
        <v>25371</v>
      </c>
      <c r="C32" t="s">
        <v>131</v>
      </c>
      <c r="D32" t="str">
        <f>_xll.BDP(C32,$D$3)</f>
        <v>EUR</v>
      </c>
      <c r="E32" t="s">
        <v>287</v>
      </c>
      <c r="F32" s="99">
        <f>_xll.BDP(C32,$F$3)</f>
        <v>13.16</v>
      </c>
      <c r="G32" s="99">
        <f>_xll.BDP(C32,$G$3)</f>
        <v>13.15</v>
      </c>
      <c r="H32" s="100">
        <f>IF(OR(OR(G32="#N/A N/A",G32="#N/A Real Time"),OR(F32="#N/A N/A",F32="#N/A Real Time")),0,  G32 - F32)</f>
        <v>-9.9999999999997868E-3</v>
      </c>
      <c r="I32" s="101">
        <f>IF(OR(F32=0,F32="#N/A N/A"),0,H32 / F32*100)</f>
        <v>-7.5987841945287141E-2</v>
      </c>
      <c r="J32" s="102">
        <v>21358</v>
      </c>
      <c r="K32" t="str">
        <f>CONCATENATE(D178,D32, " Curncy")</f>
        <v>EUREUR Curncy</v>
      </c>
      <c r="L32">
        <f>IF(D32 = D178,1,_xll.BDP(K32,$L$3))</f>
        <v>1</v>
      </c>
      <c r="M32" s="247">
        <f>IF(D32 = D178,1,_xll.BDP(K32,$M$3)*L32)</f>
        <v>1</v>
      </c>
      <c r="N32" s="104">
        <f>H32*J32*T32/M32</f>
        <v>-213.57999999999544</v>
      </c>
      <c r="O32" s="253">
        <f>N32 / Y178</f>
        <v>-1.3434169134828909E-6</v>
      </c>
      <c r="P32" s="140">
        <f>IF(OR(OR(J32=0,G32 = "#N/A N/A"),G32="#N/A Real Time"),0,G32*J32*T32/M32)</f>
        <v>280857.7</v>
      </c>
      <c r="Q32" s="255">
        <f>P32 / Y178*100</f>
        <v>0.17665932412300392</v>
      </c>
      <c r="R32" s="106">
        <f>IF(Q32&lt;0,Q32,0)</f>
        <v>0</v>
      </c>
      <c r="S32" s="255">
        <f>IF(Q32&gt;0,Q32,0)</f>
        <v>0.17665932412300392</v>
      </c>
      <c r="T32">
        <f>IF(EXACT(D32,UPPER(D32)),1,0.01)/V32</f>
        <v>1</v>
      </c>
      <c r="U32">
        <v>0</v>
      </c>
      <c r="V32">
        <v>1</v>
      </c>
      <c r="W32" s="105">
        <f>IF(AND(Q32&lt;0,O32&gt;0),O32,0)</f>
        <v>0</v>
      </c>
      <c r="X32" s="105">
        <f>IF(AND(Q32&gt;0,O32&gt;0),O32,0)</f>
        <v>0</v>
      </c>
      <c r="Z32" s="107">
        <f>_xll.BDH(C32,$Z$3,$D$1,$D$1)</f>
        <v>13.12</v>
      </c>
      <c r="AA32" s="107">
        <f>IF(OR(OR(F32="#N/A N/A",F32="#N/A Real Time"),OR(Z32="#N/A N/A",Z32="#N/A Real Time")),0,  F32 - Z32)</f>
        <v>4.0000000000000924E-2</v>
      </c>
      <c r="AB32" s="117">
        <f>IF(OR(Z32=0,Z32="#N/A N/A"),0,AA32 / Z32*100)</f>
        <v>0.3048780487804949</v>
      </c>
      <c r="AC32" s="109">
        <v>21358</v>
      </c>
      <c r="AD32" s="110">
        <f>IF(D32 = D178,1,_xll.BDP(K32,$AD$3)*L32)</f>
        <v>1</v>
      </c>
      <c r="AE32" s="259">
        <f>AA32*AC32*T32/AD32 / AF178</f>
        <v>5.3118214699079596E-6</v>
      </c>
      <c r="AF32" s="111"/>
    </row>
    <row r="33" spans="1:32" ht="12" customHeight="1" x14ac:dyDescent="0.2">
      <c r="B33">
        <v>6885</v>
      </c>
      <c r="C33" t="s">
        <v>1210</v>
      </c>
      <c r="D33" t="str">
        <f>_xll.BDP(C33,$D$3)</f>
        <v>EUR</v>
      </c>
      <c r="E33" t="s">
        <v>1211</v>
      </c>
      <c r="F33" s="99">
        <f>_xll.BDP(C33,$F$3)</f>
        <v>1.3029999999999999</v>
      </c>
      <c r="G33" s="99">
        <f>_xll.BDP(C33,$G$3)</f>
        <v>1.2270000000000001</v>
      </c>
      <c r="H33" s="100">
        <f>IF(OR(OR(G33="#N/A N/A",G33="#N/A Real Time"),OR(F33="#N/A N/A",F33="#N/A Real Time")),0,  G33 - F33)</f>
        <v>-7.5999999999999845E-2</v>
      </c>
      <c r="I33" s="101">
        <f>IF(OR(F33=0,F33="#N/A N/A"),0,H33 / F33*100)</f>
        <v>-5.8326937835763513</v>
      </c>
      <c r="J33" s="102">
        <v>993605</v>
      </c>
      <c r="K33" t="str">
        <f>CONCATENATE(D178,D33, " Curncy")</f>
        <v>EUREUR Curncy</v>
      </c>
      <c r="L33">
        <f>IF(D33 = D178,1,_xll.BDP(K33,$L$3))</f>
        <v>1</v>
      </c>
      <c r="M33" s="247">
        <f>IF(D33 = D178,1,_xll.BDP(K33,$M$3)*L33)</f>
        <v>1</v>
      </c>
      <c r="N33" s="104">
        <f>H33*J33*T33/M33</f>
        <v>-75513.97999999985</v>
      </c>
      <c r="O33" s="253">
        <f>N33 / Y178</f>
        <v>-4.7498247933519392E-4</v>
      </c>
      <c r="P33" s="140">
        <f>IF(OR(OR(J33=0,G33 = "#N/A N/A"),G33="#N/A Real Time"),0,G33*J33*T33/M33)</f>
        <v>1219153.3350000002</v>
      </c>
      <c r="Q33" s="255">
        <f>P33 / Y178*100</f>
        <v>0.76684671334774235</v>
      </c>
      <c r="R33" s="106">
        <f>IF(Q33&lt;0,Q33,0)</f>
        <v>0</v>
      </c>
      <c r="S33" s="255">
        <f>IF(Q33&gt;0,Q33,0)</f>
        <v>0.76684671334774235</v>
      </c>
      <c r="T33">
        <f>IF(EXACT(D33,UPPER(D33)),1,0.01)/V33</f>
        <v>1</v>
      </c>
      <c r="U33">
        <v>0</v>
      </c>
      <c r="V33">
        <v>1</v>
      </c>
      <c r="W33" s="105">
        <f>IF(AND(Q33&lt;0,O33&gt;0),O33,0)</f>
        <v>0</v>
      </c>
      <c r="X33" s="105">
        <f>IF(AND(Q33&gt;0,O33&gt;0),O33,0)</f>
        <v>0</v>
      </c>
      <c r="Z33" s="107">
        <f>_xll.BDH(C33,$Z$3,$D$1,$D$1)</f>
        <v>1.2969999999999999</v>
      </c>
      <c r="AA33" s="107">
        <f>IF(OR(OR(F33="#N/A N/A",F33="#N/A Real Time"),OR(Z33="#N/A N/A",Z33="#N/A Real Time")),0,  F33 - Z33)</f>
        <v>6.0000000000000053E-3</v>
      </c>
      <c r="AB33" s="117">
        <f>IF(OR(Z33=0,Z33="#N/A N/A"),0,AA33 / Z33*100)</f>
        <v>0.46260601387818084</v>
      </c>
      <c r="AC33" s="109">
        <v>993605</v>
      </c>
      <c r="AD33" s="110">
        <f>IF(D33 = D178,1,_xll.BDP(K33,$AD$3)*L33)</f>
        <v>1</v>
      </c>
      <c r="AE33" s="259">
        <f>AA33*AC33*T33/AD33 / AF178</f>
        <v>3.7067040722032364E-5</v>
      </c>
      <c r="AF33" s="111"/>
    </row>
    <row r="34" spans="1:32" ht="12" customHeight="1" x14ac:dyDescent="0.2">
      <c r="A34" s="158" t="s">
        <v>1494</v>
      </c>
      <c r="B34" s="158"/>
      <c r="C34" s="158"/>
      <c r="D34" s="158"/>
      <c r="E34" s="158" t="s">
        <v>130</v>
      </c>
      <c r="F34" s="159"/>
      <c r="G34" s="159"/>
      <c r="H34" s="160"/>
      <c r="I34" s="161"/>
      <c r="J34" s="162"/>
      <c r="K34" s="158"/>
      <c r="L34" s="158"/>
      <c r="M34" s="249"/>
      <c r="N34" s="163">
        <f t="shared" ref="N34:S34" si="5" xml:space="preserve"> SUM(N30:N33)</f>
        <v>-85307.549999999916</v>
      </c>
      <c r="O34" s="266">
        <f t="shared" si="5"/>
        <v>-5.3658397564280232E-4</v>
      </c>
      <c r="P34" s="164">
        <f t="shared" si="5"/>
        <v>84693.565000000177</v>
      </c>
      <c r="Q34" s="256">
        <f t="shared" si="5"/>
        <v>5.3272201369119365E-2</v>
      </c>
      <c r="R34" s="244">
        <f t="shared" si="5"/>
        <v>-0.89023383610162687</v>
      </c>
      <c r="S34" s="256">
        <f t="shared" si="5"/>
        <v>0.94350603747074624</v>
      </c>
      <c r="T34" s="158"/>
      <c r="U34" s="158"/>
      <c r="V34" s="158"/>
      <c r="W34" s="245">
        <f xml:space="preserve"> SUM(W30:W33)</f>
        <v>0</v>
      </c>
      <c r="X34" s="245">
        <f xml:space="preserve"> SUM(X30:X33)</f>
        <v>0</v>
      </c>
      <c r="Y34" s="158"/>
      <c r="Z34" s="165"/>
      <c r="AA34" s="165"/>
      <c r="AB34" s="166"/>
      <c r="AC34" s="167"/>
      <c r="AD34" s="168"/>
      <c r="AE34" s="268">
        <f xml:space="preserve"> SUM(AE30:AE33)</f>
        <v>1.6241619116604198E-6</v>
      </c>
      <c r="AF34" s="169"/>
    </row>
    <row r="35" spans="1:32" ht="12" customHeight="1" x14ac:dyDescent="0.2">
      <c r="F35" s="146"/>
      <c r="G35" s="146"/>
      <c r="H35" s="124"/>
      <c r="I35" s="35"/>
      <c r="J35" s="147"/>
      <c r="M35" s="250"/>
      <c r="N35" s="147"/>
      <c r="O35" s="254"/>
      <c r="P35" s="148"/>
      <c r="Q35" s="257"/>
      <c r="R35" s="177"/>
      <c r="S35" s="257"/>
      <c r="W35" s="178"/>
      <c r="X35" s="178"/>
      <c r="Z35" s="144"/>
      <c r="AA35" s="144"/>
      <c r="AB35" s="145"/>
      <c r="AC35" s="149"/>
      <c r="AD35" s="150"/>
      <c r="AE35" s="260"/>
      <c r="AF35" s="111"/>
    </row>
    <row r="36" spans="1:32" ht="12" customHeight="1" x14ac:dyDescent="0.2">
      <c r="B36">
        <v>34341</v>
      </c>
      <c r="C36" t="s">
        <v>1795</v>
      </c>
      <c r="D36" t="str">
        <f>_xll.BDP(C36,$D$3)</f>
        <v>JPY</v>
      </c>
      <c r="E36" t="s">
        <v>1796</v>
      </c>
      <c r="F36" s="99">
        <f>_xll.BDP(C36,$F$3)</f>
        <v>11050</v>
      </c>
      <c r="G36" s="99">
        <f>_xll.BDP(C36,$G$3)</f>
        <v>10650</v>
      </c>
      <c r="H36" s="100">
        <f>IF(OR(OR(G36="#N/A N/A",G36="#N/A Real Time"),OR(F36="#N/A N/A",F36="#N/A Real Time")),0,  G36 - F36)</f>
        <v>-400</v>
      </c>
      <c r="I36" s="101">
        <f>IF(OR(F36=0,F36="#N/A N/A"),0,H36 / F36*100)</f>
        <v>-3.6199095022624439</v>
      </c>
      <c r="J36" s="102">
        <v>6500</v>
      </c>
      <c r="K36" t="str">
        <f>CONCATENATE(D178,D36, " Curncy")</f>
        <v>EURJPY Curncy</v>
      </c>
      <c r="L36">
        <f>IF(D36 = D178,1,_xll.BDP(K36,$L$3))</f>
        <v>1</v>
      </c>
      <c r="M36" s="247">
        <f>IF(D36 = D178,1,_xll.BDP(K36,$M$3)*L36)</f>
        <v>144.47</v>
      </c>
      <c r="N36" s="104">
        <f>H36*J36*T36/M36</f>
        <v>-17996.815947947671</v>
      </c>
      <c r="O36" s="253">
        <f>N36 / Y178</f>
        <v>-1.1319986390725744E-4</v>
      </c>
      <c r="P36" s="140">
        <f>IF(OR(OR(J36=0,G36 = "#N/A N/A"),G36="#N/A Real Time"),0,G36*J36*T36/M36)</f>
        <v>479165.22461410676</v>
      </c>
      <c r="Q36" s="255">
        <f>P36 / Y178*100</f>
        <v>0.30139463765307295</v>
      </c>
      <c r="R36" s="106">
        <f>IF(Q36&lt;0,Q36,0)</f>
        <v>0</v>
      </c>
      <c r="S36" s="255">
        <f>IF(Q36&gt;0,Q36,0)</f>
        <v>0.30139463765307295</v>
      </c>
      <c r="T36">
        <f>IF(EXACT(D36,UPPER(D36)),1,0.01)/V36</f>
        <v>1</v>
      </c>
      <c r="U36">
        <v>0</v>
      </c>
      <c r="V36">
        <v>1</v>
      </c>
      <c r="W36" s="105">
        <f>IF(AND(Q36&lt;0,O36&gt;0),O36,0)</f>
        <v>0</v>
      </c>
      <c r="X36" s="105">
        <f>IF(AND(Q36&gt;0,O36&gt;0),O36,0)</f>
        <v>0</v>
      </c>
      <c r="Z36" s="107">
        <f>_xll.BDH(C36,$Z$3,$D$1,$D$1)</f>
        <v>11180</v>
      </c>
      <c r="AA36" s="107">
        <f>IF(OR(OR(F36="#N/A N/A",F36="#N/A Real Time"),OR(Z36="#N/A N/A",Z36="#N/A Real Time")),0,  F36 - Z36)</f>
        <v>-130</v>
      </c>
      <c r="AB36" s="117">
        <f>IF(OR(Z36=0,Z36="#N/A N/A"),0,AA36 / Z36*100)</f>
        <v>-1.1627906976744187</v>
      </c>
      <c r="AC36" s="109">
        <v>6500</v>
      </c>
      <c r="AD36" s="110">
        <f>IF(D36 = D178,1,_xll.BDP(K36,$AD$3)*L36)</f>
        <v>144.58000000000001</v>
      </c>
      <c r="AE36" s="259">
        <f>AA36*AC36*T36/AD36 / AF178</f>
        <v>-3.6338867216913301E-5</v>
      </c>
      <c r="AF36" s="111"/>
    </row>
    <row r="37" spans="1:32" ht="12" customHeight="1" x14ac:dyDescent="0.2">
      <c r="B37">
        <v>27628</v>
      </c>
      <c r="C37" t="s">
        <v>666</v>
      </c>
      <c r="D37" t="str">
        <f>_xll.BDP(C37,$D$3)</f>
        <v>JPY</v>
      </c>
      <c r="E37" t="s">
        <v>711</v>
      </c>
      <c r="F37" s="99">
        <f>_xll.BDP(C37,$F$3)</f>
        <v>306</v>
      </c>
      <c r="G37" s="99">
        <f>_xll.BDP(C37,$G$3)</f>
        <v>303</v>
      </c>
      <c r="H37" s="100">
        <f>IF(OR(OR(G37="#N/A N/A",G37="#N/A Real Time"),OR(F37="#N/A N/A",F37="#N/A Real Time")),0,  G37 - F37)</f>
        <v>-3</v>
      </c>
      <c r="I37" s="101">
        <f>IF(OR(F37=0,F37="#N/A N/A"),0,H37 / F37*100)</f>
        <v>-0.98039215686274506</v>
      </c>
      <c r="J37" s="102">
        <v>2293662</v>
      </c>
      <c r="K37" t="str">
        <f>CONCATENATE(D178,D37, " Curncy")</f>
        <v>EURJPY Curncy</v>
      </c>
      <c r="L37">
        <f>IF(D37 = D178,1,_xll.BDP(K37,$L$3))</f>
        <v>1</v>
      </c>
      <c r="M37" s="247">
        <f>IF(D37 = D178,1,_xll.BDP(K37,$M$3)*L37)</f>
        <v>144.47</v>
      </c>
      <c r="N37" s="104">
        <f>H37*J37*T37/M37</f>
        <v>-47629.168685540251</v>
      </c>
      <c r="O37" s="253">
        <f>N37 / Y178</f>
        <v>-2.9958718413374761E-4</v>
      </c>
      <c r="P37" s="140">
        <f>IF(OR(OR(J37=0,G37 = "#N/A N/A"),G37="#N/A Real Time"),0,G37*J37*T37/M37)</f>
        <v>4810546.0372395655</v>
      </c>
      <c r="Q37" s="255">
        <f>P37 / Y178*100</f>
        <v>3.0258305597508506</v>
      </c>
      <c r="R37" s="106">
        <f>IF(Q37&lt;0,Q37,0)</f>
        <v>0</v>
      </c>
      <c r="S37" s="255">
        <f>IF(Q37&gt;0,Q37,0)</f>
        <v>3.0258305597508506</v>
      </c>
      <c r="T37">
        <f>IF(EXACT(D37,UPPER(D37)),1,0.01)/V37</f>
        <v>1</v>
      </c>
      <c r="U37">
        <v>0</v>
      </c>
      <c r="V37">
        <v>1</v>
      </c>
      <c r="W37" s="105">
        <f>IF(AND(Q37&lt;0,O37&gt;0),O37,0)</f>
        <v>0</v>
      </c>
      <c r="X37" s="105">
        <f>IF(AND(Q37&gt;0,O37&gt;0),O37,0)</f>
        <v>0</v>
      </c>
      <c r="Z37" s="107">
        <f>_xll.BDH(C37,$Z$3,$D$1,$D$1)</f>
        <v>312</v>
      </c>
      <c r="AA37" s="107">
        <f>IF(OR(OR(F37="#N/A N/A",F37="#N/A Real Time"),OR(Z37="#N/A N/A",Z37="#N/A Real Time")),0,  F37 - Z37)</f>
        <v>-6</v>
      </c>
      <c r="AB37" s="117">
        <f>IF(OR(Z37=0,Z37="#N/A N/A"),0,AA37 / Z37*100)</f>
        <v>-1.9230769230769231</v>
      </c>
      <c r="AC37" s="109">
        <v>2293662</v>
      </c>
      <c r="AD37" s="110">
        <f>IF(D37 = D178,1,_xll.BDP(K37,$AD$3)*L37)</f>
        <v>144.58000000000001</v>
      </c>
      <c r="AE37" s="259">
        <f>AA37*AC37*T37/AD37 / AF178</f>
        <v>-5.9182777887677954E-4</v>
      </c>
      <c r="AF37" s="111"/>
    </row>
    <row r="38" spans="1:32" ht="12" customHeight="1" x14ac:dyDescent="0.2">
      <c r="B38">
        <v>23181</v>
      </c>
      <c r="C38" t="s">
        <v>1754</v>
      </c>
      <c r="D38" t="str">
        <f>_xll.BDP(C38,$D$3)</f>
        <v>JPY</v>
      </c>
      <c r="E38" t="s">
        <v>1755</v>
      </c>
      <c r="F38" s="99">
        <f>_xll.BDP(C38,$F$3)</f>
        <v>2607</v>
      </c>
      <c r="G38" s="99">
        <f>_xll.BDP(C38,$G$3)</f>
        <v>2588</v>
      </c>
      <c r="H38" s="100">
        <f>IF(OR(OR(G38="#N/A N/A",G38="#N/A Real Time"),OR(F38="#N/A N/A",F38="#N/A Real Time")),0,  G38 - F38)</f>
        <v>-19</v>
      </c>
      <c r="I38" s="101">
        <f>IF(OR(F38=0,F38="#N/A N/A"),0,H38 / F38*100)</f>
        <v>-0.72880705792098199</v>
      </c>
      <c r="J38" s="102">
        <v>31700</v>
      </c>
      <c r="K38" t="str">
        <f>CONCATENATE(D178,D38, " Curncy")</f>
        <v>EURJPY Curncy</v>
      </c>
      <c r="L38">
        <f>IF(D38 = D178,1,_xll.BDP(K38,$L$3))</f>
        <v>1</v>
      </c>
      <c r="M38" s="247">
        <f>IF(D38 = D178,1,_xll.BDP(K38,$M$3)*L38)</f>
        <v>144.47</v>
      </c>
      <c r="N38" s="104">
        <f>H38*J38*T38/M38</f>
        <v>-4169.0316328649551</v>
      </c>
      <c r="O38" s="253">
        <f>N38 / Y178</f>
        <v>-2.6223183858208141E-5</v>
      </c>
      <c r="P38" s="140">
        <f>IF(OR(OR(J38=0,G38 = "#N/A N/A"),G38="#N/A Real Time"),0,G38*J38*T38/M38)</f>
        <v>567865.99293971062</v>
      </c>
      <c r="Q38" s="255">
        <f>P38 / Y178*100</f>
        <v>0.35718736750022451</v>
      </c>
      <c r="R38" s="106">
        <f>IF(Q38&lt;0,Q38,0)</f>
        <v>0</v>
      </c>
      <c r="S38" s="255">
        <f>IF(Q38&gt;0,Q38,0)</f>
        <v>0.35718736750022451</v>
      </c>
      <c r="T38">
        <f>IF(EXACT(D38,UPPER(D38)),1,0.01)/V38</f>
        <v>1</v>
      </c>
      <c r="U38">
        <v>0</v>
      </c>
      <c r="V38">
        <v>1</v>
      </c>
      <c r="W38" s="105">
        <f>IF(AND(Q38&lt;0,O38&gt;0),O38,0)</f>
        <v>0</v>
      </c>
      <c r="X38" s="105">
        <f>IF(AND(Q38&gt;0,O38&gt;0),O38,0)</f>
        <v>0</v>
      </c>
      <c r="Z38" s="107">
        <f>_xll.BDH(C38,$Z$3,$D$1,$D$1)</f>
        <v>2587</v>
      </c>
      <c r="AA38" s="107">
        <f>IF(OR(OR(F38="#N/A N/A",F38="#N/A Real Time"),OR(Z38="#N/A N/A",Z38="#N/A Real Time")),0,  F38 - Z38)</f>
        <v>20</v>
      </c>
      <c r="AB38" s="117">
        <f>IF(OR(Z38=0,Z38="#N/A N/A"),0,AA38 / Z38*100)</f>
        <v>0.7730962504831852</v>
      </c>
      <c r="AC38" s="109">
        <v>31700</v>
      </c>
      <c r="AD38" s="110">
        <f>IF(D38 = D178,1,_xll.BDP(K38,$AD$3)*L38)</f>
        <v>144.58000000000001</v>
      </c>
      <c r="AE38" s="259">
        <f>AA38*AC38*T38/AD38 / AF178</f>
        <v>2.7264901556831989E-5</v>
      </c>
      <c r="AF38" s="111"/>
    </row>
    <row r="39" spans="1:32" ht="12" customHeight="1" x14ac:dyDescent="0.2">
      <c r="A39" s="158" t="s">
        <v>1495</v>
      </c>
      <c r="B39" s="158"/>
      <c r="C39" s="158"/>
      <c r="D39" s="158"/>
      <c r="E39" s="158" t="s">
        <v>21</v>
      </c>
      <c r="F39" s="159"/>
      <c r="G39" s="159"/>
      <c r="H39" s="160"/>
      <c r="I39" s="161"/>
      <c r="J39" s="162"/>
      <c r="K39" s="158"/>
      <c r="L39" s="158"/>
      <c r="M39" s="249"/>
      <c r="N39" s="163">
        <f t="shared" ref="N39:S39" si="6" xml:space="preserve"> SUM(N35:N38)</f>
        <v>-69795.016266352875</v>
      </c>
      <c r="O39" s="266">
        <f t="shared" si="6"/>
        <v>-4.390102318992132E-4</v>
      </c>
      <c r="P39" s="164">
        <f t="shared" si="6"/>
        <v>5857577.2547933832</v>
      </c>
      <c r="Q39" s="256">
        <f t="shared" si="6"/>
        <v>3.6844125649041484</v>
      </c>
      <c r="R39" s="244">
        <f t="shared" si="6"/>
        <v>0</v>
      </c>
      <c r="S39" s="256">
        <f t="shared" si="6"/>
        <v>3.6844125649041484</v>
      </c>
      <c r="T39" s="158"/>
      <c r="U39" s="158"/>
      <c r="V39" s="158"/>
      <c r="W39" s="245">
        <f xml:space="preserve"> SUM(W35:W38)</f>
        <v>0</v>
      </c>
      <c r="X39" s="245">
        <f xml:space="preserve"> SUM(X35:X38)</f>
        <v>0</v>
      </c>
      <c r="Y39" s="158"/>
      <c r="Z39" s="165"/>
      <c r="AA39" s="165"/>
      <c r="AB39" s="166"/>
      <c r="AC39" s="167"/>
      <c r="AD39" s="168"/>
      <c r="AE39" s="268">
        <f xml:space="preserve"> SUM(AE35:AE38)</f>
        <v>-6.0090174453686091E-4</v>
      </c>
      <c r="AF39" s="169"/>
    </row>
    <row r="40" spans="1:32" ht="12" customHeight="1" x14ac:dyDescent="0.2">
      <c r="F40" s="99"/>
      <c r="G40" s="99"/>
      <c r="H40" s="100"/>
      <c r="I40" s="101"/>
      <c r="J40" s="102"/>
      <c r="M40" s="247"/>
      <c r="N40" s="104"/>
      <c r="O40" s="253"/>
      <c r="P40" s="140"/>
      <c r="Q40" s="255"/>
      <c r="R40" s="106"/>
      <c r="S40" s="255"/>
      <c r="W40" s="105"/>
      <c r="X40" s="105"/>
      <c r="Z40" s="107"/>
      <c r="AA40" s="107"/>
      <c r="AB40" s="117"/>
      <c r="AC40" s="109"/>
      <c r="AD40" s="110"/>
      <c r="AE40" s="259"/>
      <c r="AF40" s="111"/>
    </row>
    <row r="41" spans="1:32" ht="12" customHeight="1" x14ac:dyDescent="0.2">
      <c r="B41">
        <v>24637</v>
      </c>
      <c r="C41" t="s">
        <v>1690</v>
      </c>
      <c r="D41" t="str">
        <f>_xll.BDP(C41,$D$3)</f>
        <v>MYR</v>
      </c>
      <c r="E41" t="s">
        <v>1691</v>
      </c>
      <c r="F41" s="99">
        <f>_xll.BDP(C41,$F$3)</f>
        <v>21.06</v>
      </c>
      <c r="G41" s="99">
        <f>_xll.BDP(C41,$G$3)</f>
        <v>21.06</v>
      </c>
      <c r="H41" s="100">
        <f>IF(OR(OR(G41="#N/A N/A",G41="#N/A Real Time"),OR(F41="#N/A N/A",F41="#N/A Real Time")),0,  G41 - F41)</f>
        <v>0</v>
      </c>
      <c r="I41" s="101">
        <f>IF(OR(F41=0,F41="#N/A N/A"),0,H41 / F41*100)</f>
        <v>0</v>
      </c>
      <c r="J41" s="102">
        <v>432845</v>
      </c>
      <c r="K41" t="str">
        <f>CONCATENATE(D178,D41, " Curncy")</f>
        <v>EURMYR Curncy</v>
      </c>
      <c r="L41">
        <f>IF(D41 = D178,1,_xll.BDP(K41,$L$3))</f>
        <v>1</v>
      </c>
      <c r="M41" s="247">
        <f>IF(D41 = D178,1,_xll.BDP(K41,$M$3)*L41)</f>
        <v>4.6805000000000003</v>
      </c>
      <c r="N41" s="104">
        <f>H41*J41*T41/M41</f>
        <v>0</v>
      </c>
      <c r="O41" s="253">
        <f>N41 / Y178</f>
        <v>0</v>
      </c>
      <c r="P41" s="140">
        <f>IF(OR(OR(J41=0,G41 = "#N/A N/A"),G41="#N/A Real Time"),0,G41*J41*T41/M41)</f>
        <v>1947594.4236726842</v>
      </c>
      <c r="Q41" s="255">
        <f>P41 / Y178*100</f>
        <v>1.2250357193402486</v>
      </c>
      <c r="R41" s="106">
        <f>IF(Q41&lt;0,Q41,0)</f>
        <v>0</v>
      </c>
      <c r="S41" s="255">
        <f>IF(Q41&gt;0,Q41,0)</f>
        <v>1.2250357193402486</v>
      </c>
      <c r="T41">
        <f>IF(EXACT(D41,UPPER(D41)),1,0.01)/V41</f>
        <v>1</v>
      </c>
      <c r="U41">
        <v>0</v>
      </c>
      <c r="V41">
        <v>1</v>
      </c>
      <c r="W41" s="105">
        <f>IF(AND(Q41&lt;0,O41&gt;0),O41,0)</f>
        <v>0</v>
      </c>
      <c r="X41" s="105">
        <f>IF(AND(Q41&gt;0,O41&gt;0),O41,0)</f>
        <v>0</v>
      </c>
      <c r="Z41" s="107">
        <f>_xll.BDH(C41,$Z$3,$D$1,$D$1)</f>
        <v>21.1</v>
      </c>
      <c r="AA41" s="107">
        <f>IF(OR(OR(F41="#N/A N/A",F41="#N/A Real Time"),OR(Z41="#N/A N/A",Z41="#N/A Real Time")),0,  F41 - Z41)</f>
        <v>-4.00000000000027E-2</v>
      </c>
      <c r="AB41" s="117">
        <f>IF(OR(Z41=0,Z41="#N/A N/A"),0,AA41 / Z41*100)</f>
        <v>-0.18957345971565259</v>
      </c>
      <c r="AC41" s="109">
        <v>432845</v>
      </c>
      <c r="AD41" s="110">
        <f>IF(D41 = D178,1,_xll.BDP(K41,$AD$3)*L41)</f>
        <v>4.6578999999999997</v>
      </c>
      <c r="AE41" s="259">
        <f>AA41*AC41*T41/AD41 / AF178</f>
        <v>-2.3111340308057588E-5</v>
      </c>
      <c r="AF41" s="111"/>
    </row>
    <row r="42" spans="1:32" ht="12" customHeight="1" x14ac:dyDescent="0.2">
      <c r="B42">
        <v>33812</v>
      </c>
      <c r="C42" t="s">
        <v>1728</v>
      </c>
      <c r="D42" t="str">
        <f>_xll.BDP(C42,$D$3)</f>
        <v>MYR</v>
      </c>
      <c r="E42" t="s">
        <v>1729</v>
      </c>
      <c r="F42" s="99">
        <f>_xll.BDP(C42,$F$3)</f>
        <v>4.33</v>
      </c>
      <c r="G42" s="99">
        <f>_xll.BDP(C42,$G$3)</f>
        <v>4.33</v>
      </c>
      <c r="H42" s="100">
        <f>IF(OR(OR(G42="#N/A N/A",G42="#N/A Real Time"),OR(F42="#N/A N/A",F42="#N/A Real Time")),0,  G42 - F42)</f>
        <v>0</v>
      </c>
      <c r="I42" s="101">
        <f>IF(OR(F42=0,F42="#N/A N/A"),0,H42 / F42*100)</f>
        <v>0</v>
      </c>
      <c r="J42" s="102">
        <v>379388</v>
      </c>
      <c r="K42" t="str">
        <f>CONCATENATE(D178,D42, " Curncy")</f>
        <v>EURMYR Curncy</v>
      </c>
      <c r="L42">
        <f>IF(D42 = D178,1,_xll.BDP(K42,$L$3))</f>
        <v>1</v>
      </c>
      <c r="M42" s="247">
        <f>IF(D42 = D178,1,_xll.BDP(K42,$M$3)*L42)</f>
        <v>4.6805000000000003</v>
      </c>
      <c r="N42" s="104">
        <f>H42*J42*T42/M42</f>
        <v>0</v>
      </c>
      <c r="O42" s="253">
        <f>N42 / Y178</f>
        <v>0</v>
      </c>
      <c r="P42" s="140">
        <f>IF(OR(OR(J42=0,G42 = "#N/A N/A"),G42="#N/A Real Time"),0,G42*J42*T42/M42)</f>
        <v>350977.46821920731</v>
      </c>
      <c r="Q42" s="255">
        <f>P42 / Y178*100</f>
        <v>0.22076461609565359</v>
      </c>
      <c r="R42" s="106">
        <f>IF(Q42&lt;0,Q42,0)</f>
        <v>0</v>
      </c>
      <c r="S42" s="255">
        <f>IF(Q42&gt;0,Q42,0)</f>
        <v>0.22076461609565359</v>
      </c>
      <c r="T42">
        <f>IF(EXACT(D42,UPPER(D42)),1,0.01)/V42</f>
        <v>1</v>
      </c>
      <c r="U42">
        <v>0</v>
      </c>
      <c r="V42">
        <v>1</v>
      </c>
      <c r="W42" s="105">
        <f>IF(AND(Q42&lt;0,O42&gt;0),O42,0)</f>
        <v>0</v>
      </c>
      <c r="X42" s="105">
        <f>IF(AND(Q42&gt;0,O42&gt;0),O42,0)</f>
        <v>0</v>
      </c>
      <c r="Z42" s="107">
        <f>_xll.BDH(C42,$Z$3,$D$1,$D$1)</f>
        <v>4.34</v>
      </c>
      <c r="AA42" s="107">
        <f>IF(OR(OR(F42="#N/A N/A",F42="#N/A Real Time"),OR(Z42="#N/A N/A",Z42="#N/A Real Time")),0,  F42 - Z42)</f>
        <v>-9.9999999999997868E-3</v>
      </c>
      <c r="AB42" s="117">
        <f>IF(OR(Z42=0,Z42="#N/A N/A"),0,AA42 / Z42*100)</f>
        <v>-0.23041474654377389</v>
      </c>
      <c r="AC42" s="109">
        <v>379388</v>
      </c>
      <c r="AD42" s="110">
        <f>IF(D42 = D178,1,_xll.BDP(K42,$AD$3)*L42)</f>
        <v>4.6578999999999997</v>
      </c>
      <c r="AE42" s="259">
        <f>AA42*AC42*T42/AD42 / AF178</f>
        <v>-5.0642638685860847E-6</v>
      </c>
      <c r="AF42" s="111"/>
    </row>
    <row r="43" spans="1:32" ht="12" customHeight="1" x14ac:dyDescent="0.2">
      <c r="A43" s="158" t="s">
        <v>1692</v>
      </c>
      <c r="B43" s="158"/>
      <c r="C43" s="158"/>
      <c r="D43" s="158"/>
      <c r="E43" s="158" t="s">
        <v>1689</v>
      </c>
      <c r="F43" s="159"/>
      <c r="G43" s="159"/>
      <c r="H43" s="160"/>
      <c r="I43" s="161"/>
      <c r="J43" s="162"/>
      <c r="K43" s="158"/>
      <c r="L43" s="158"/>
      <c r="M43" s="249"/>
      <c r="N43" s="163">
        <f t="shared" ref="N43:S43" si="7" xml:space="preserve"> SUM(N40:N42)</f>
        <v>0</v>
      </c>
      <c r="O43" s="266">
        <f t="shared" si="7"/>
        <v>0</v>
      </c>
      <c r="P43" s="164">
        <f t="shared" si="7"/>
        <v>2298571.8918918916</v>
      </c>
      <c r="Q43" s="256">
        <f t="shared" si="7"/>
        <v>1.4458003354359021</v>
      </c>
      <c r="R43" s="244">
        <f t="shared" si="7"/>
        <v>0</v>
      </c>
      <c r="S43" s="256">
        <f t="shared" si="7"/>
        <v>1.4458003354359021</v>
      </c>
      <c r="T43" s="158"/>
      <c r="U43" s="158"/>
      <c r="V43" s="158"/>
      <c r="W43" s="245">
        <f xml:space="preserve"> SUM(W40:W42)</f>
        <v>0</v>
      </c>
      <c r="X43" s="245">
        <f xml:space="preserve"> SUM(X40:X42)</f>
        <v>0</v>
      </c>
      <c r="Y43" s="158"/>
      <c r="Z43" s="165"/>
      <c r="AA43" s="165"/>
      <c r="AB43" s="166"/>
      <c r="AC43" s="167"/>
      <c r="AD43" s="168"/>
      <c r="AE43" s="268">
        <f xml:space="preserve"> SUM(AE40:AE42)</f>
        <v>-2.8175604176643672E-5</v>
      </c>
      <c r="AF43" s="169"/>
    </row>
    <row r="44" spans="1:32" ht="12" customHeight="1" x14ac:dyDescent="0.2">
      <c r="F44" s="99"/>
      <c r="G44" s="99"/>
      <c r="H44" s="100"/>
      <c r="I44" s="101"/>
      <c r="J44" s="102"/>
      <c r="M44" s="247"/>
      <c r="N44" s="104"/>
      <c r="O44" s="253"/>
      <c r="P44" s="140"/>
      <c r="Q44" s="255"/>
      <c r="R44" s="106"/>
      <c r="S44" s="255"/>
      <c r="W44" s="105"/>
      <c r="X44" s="105"/>
      <c r="Z44" s="107"/>
      <c r="AA44" s="107"/>
      <c r="AB44" s="117"/>
      <c r="AC44" s="109"/>
      <c r="AD44" s="110"/>
      <c r="AE44" s="259"/>
      <c r="AF44" s="111"/>
    </row>
    <row r="45" spans="1:32" ht="12" customHeight="1" x14ac:dyDescent="0.2">
      <c r="B45">
        <v>29480</v>
      </c>
      <c r="C45" t="s">
        <v>1781</v>
      </c>
      <c r="D45" t="str">
        <f>_xll.BDP(C45,$D$3)</f>
        <v>EUR</v>
      </c>
      <c r="E45" t="s">
        <v>1782</v>
      </c>
      <c r="F45" s="99">
        <f>_xll.BDP(C45,$F$3)</f>
        <v>58.17</v>
      </c>
      <c r="G45" s="99">
        <f>_xll.BDP(C45,$G$3)</f>
        <v>59.11</v>
      </c>
      <c r="H45" s="100">
        <f>IF(OR(OR(G45="#N/A N/A",G45="#N/A Real Time"),OR(F45="#N/A N/A",F45="#N/A Real Time")),0,  G45 - F45)</f>
        <v>0.93999999999999773</v>
      </c>
      <c r="I45" s="101">
        <f>IF(OR(F45=0,F45="#N/A N/A"),0,H45 / F45*100)</f>
        <v>1.615953240501973</v>
      </c>
      <c r="J45" s="102">
        <v>23941</v>
      </c>
      <c r="K45" t="str">
        <f>CONCATENATE(D178,D45, " Curncy")</f>
        <v>EUREUR Curncy</v>
      </c>
      <c r="L45">
        <f>IF(D45 = D178,1,_xll.BDP(K45,$L$3))</f>
        <v>1</v>
      </c>
      <c r="M45" s="247">
        <f>IF(D45 = D178,1,_xll.BDP(K45,$M$3)*L45)</f>
        <v>1</v>
      </c>
      <c r="N45" s="104">
        <f>H45*J45*T45/M45</f>
        <v>22504.539999999946</v>
      </c>
      <c r="O45" s="253">
        <f>N45 / Y178</f>
        <v>1.4155342104201158E-4</v>
      </c>
      <c r="P45" s="140">
        <f>IF(OR(OR(J45=0,G45 = "#N/A N/A"),G45="#N/A Real Time"),0,G45*J45*T45/M45)</f>
        <v>1415152.51</v>
      </c>
      <c r="Q45" s="255">
        <f>P45 / Y178*100</f>
        <v>0.89013007636099195</v>
      </c>
      <c r="R45" s="106">
        <f>IF(Q45&lt;0,Q45,0)</f>
        <v>0</v>
      </c>
      <c r="S45" s="255">
        <f>IF(Q45&gt;0,Q45,0)</f>
        <v>0.89013007636099195</v>
      </c>
      <c r="T45">
        <f>IF(EXACT(D45,UPPER(D45)),1,0.01)/V45</f>
        <v>1</v>
      </c>
      <c r="U45">
        <v>0</v>
      </c>
      <c r="V45">
        <v>1</v>
      </c>
      <c r="W45" s="105">
        <f>IF(AND(Q45&lt;0,O45&gt;0),O45,0)</f>
        <v>0</v>
      </c>
      <c r="X45" s="105">
        <f>IF(AND(Q45&gt;0,O45&gt;0),O45,0)</f>
        <v>1.4155342104201158E-4</v>
      </c>
      <c r="Z45" s="107">
        <f>_xll.BDH(C45,$Z$3,$D$1,$D$1)</f>
        <v>58.75</v>
      </c>
      <c r="AA45" s="107">
        <f>IF(OR(OR(F45="#N/A N/A",F45="#N/A Real Time"),OR(Z45="#N/A N/A",Z45="#N/A Real Time")),0,  F45 - Z45)</f>
        <v>-0.57999999999999829</v>
      </c>
      <c r="AB45" s="117">
        <f>IF(OR(Z45=0,Z45="#N/A N/A"),0,AA45 / Z45*100)</f>
        <v>-0.98723404255318858</v>
      </c>
      <c r="AC45" s="109">
        <v>23941</v>
      </c>
      <c r="AD45" s="110">
        <f>IF(D45 = D178,1,_xll.BDP(K45,$AD$3)*L45)</f>
        <v>1</v>
      </c>
      <c r="AE45" s="259">
        <f>AA45*AC45*T45/AD45 / AF178</f>
        <v>-8.6336249099186056E-5</v>
      </c>
      <c r="AF45" s="111"/>
    </row>
    <row r="46" spans="1:32" ht="12" customHeight="1" x14ac:dyDescent="0.2">
      <c r="A46" s="158" t="s">
        <v>1785</v>
      </c>
      <c r="B46" s="158"/>
      <c r="C46" s="158"/>
      <c r="D46" s="158"/>
      <c r="E46" s="158" t="s">
        <v>117</v>
      </c>
      <c r="F46" s="159"/>
      <c r="G46" s="159"/>
      <c r="H46" s="160"/>
      <c r="I46" s="161"/>
      <c r="J46" s="162"/>
      <c r="K46" s="158"/>
      <c r="L46" s="158"/>
      <c r="M46" s="249"/>
      <c r="N46" s="163">
        <f t="shared" ref="N46:S46" si="8" xml:space="preserve"> SUM(N44:N45)</f>
        <v>22504.539999999946</v>
      </c>
      <c r="O46" s="266">
        <f t="shared" si="8"/>
        <v>1.4155342104201158E-4</v>
      </c>
      <c r="P46" s="164">
        <f t="shared" si="8"/>
        <v>1415152.51</v>
      </c>
      <c r="Q46" s="256">
        <f t="shared" si="8"/>
        <v>0.89013007636099195</v>
      </c>
      <c r="R46" s="244">
        <f t="shared" si="8"/>
        <v>0</v>
      </c>
      <c r="S46" s="256">
        <f t="shared" si="8"/>
        <v>0.89013007636099195</v>
      </c>
      <c r="T46" s="158"/>
      <c r="U46" s="158"/>
      <c r="V46" s="158"/>
      <c r="W46" s="245">
        <f xml:space="preserve"> SUM(W44:W45)</f>
        <v>0</v>
      </c>
      <c r="X46" s="245">
        <f xml:space="preserve"> SUM(X44:X45)</f>
        <v>1.4155342104201158E-4</v>
      </c>
      <c r="Y46" s="158"/>
      <c r="Z46" s="165"/>
      <c r="AA46" s="165"/>
      <c r="AB46" s="166"/>
      <c r="AC46" s="167"/>
      <c r="AD46" s="168"/>
      <c r="AE46" s="268">
        <f xml:space="preserve"> SUM(AE44:AE45)</f>
        <v>-8.6336249099186056E-5</v>
      </c>
      <c r="AF46" s="169"/>
    </row>
    <row r="47" spans="1:32" ht="12" customHeight="1" x14ac:dyDescent="0.2">
      <c r="F47" s="146"/>
      <c r="G47" s="146"/>
      <c r="H47" s="124"/>
      <c r="I47" s="35"/>
      <c r="J47" s="147"/>
      <c r="M47" s="250"/>
      <c r="N47" s="147"/>
      <c r="O47" s="254"/>
      <c r="P47" s="148"/>
      <c r="Q47" s="257"/>
      <c r="R47" s="177"/>
      <c r="S47" s="257"/>
      <c r="W47" s="178"/>
      <c r="X47" s="178"/>
      <c r="Z47" s="144"/>
      <c r="AA47" s="144"/>
      <c r="AB47" s="145"/>
      <c r="AC47" s="149"/>
      <c r="AD47" s="150"/>
      <c r="AE47" s="260"/>
      <c r="AF47" s="111"/>
    </row>
    <row r="48" spans="1:32" ht="12" customHeight="1" x14ac:dyDescent="0.2">
      <c r="B48">
        <v>24498</v>
      </c>
      <c r="C48" t="s">
        <v>1582</v>
      </c>
      <c r="D48" t="str">
        <f>_xll.BDP(C48,$D$3)</f>
        <v>NOK</v>
      </c>
      <c r="E48" t="s">
        <v>245</v>
      </c>
      <c r="F48" s="99">
        <f>_xll.BDP(C48,$F$3)</f>
        <v>337.7</v>
      </c>
      <c r="G48" s="99">
        <f>_xll.BDP(C48,$G$3)</f>
        <v>331.3</v>
      </c>
      <c r="H48" s="100">
        <f>IF(OR(OR(G48="#N/A N/A",G48="#N/A Real Time"),OR(F48="#N/A N/A",F48="#N/A Real Time")),0,  G48 - F48)</f>
        <v>-6.3999999999999773</v>
      </c>
      <c r="I48" s="101">
        <f>IF(OR(F48=0,F48="#N/A N/A"),0,H48 / F48*100)</f>
        <v>-1.8951732306781099</v>
      </c>
      <c r="J48" s="102">
        <v>65012</v>
      </c>
      <c r="K48" t="str">
        <f>CONCATENATE(D178,D48, " Curncy")</f>
        <v>EURNOK Curncy</v>
      </c>
      <c r="L48">
        <f>IF(D48 = D178,1,_xll.BDP(K48,$L$3))</f>
        <v>1</v>
      </c>
      <c r="M48" s="247">
        <f>IF(D48 = D178,1,_xll.BDP(K48,$M$3)*L48)</f>
        <v>10.361700000000001</v>
      </c>
      <c r="N48" s="104">
        <f>H48*J48*T48/M48</f>
        <v>-40155.264097590021</v>
      </c>
      <c r="O48" s="253">
        <f>N48 / Y178</f>
        <v>-2.5257636929523308E-4</v>
      </c>
      <c r="P48" s="140">
        <f>IF(OR(OR(J48=0,G48 = "#N/A N/A"),G48="#N/A Real Time"),0,G48*J48*T48/M48)</f>
        <v>2078662.3430518159</v>
      </c>
      <c r="Q48" s="255">
        <f>P48 / Y178*100</f>
        <v>1.3074773616798596</v>
      </c>
      <c r="R48" s="106">
        <f>IF(Q48&lt;0,Q48,0)</f>
        <v>0</v>
      </c>
      <c r="S48" s="255">
        <f>IF(Q48&gt;0,Q48,0)</f>
        <v>1.3074773616798596</v>
      </c>
      <c r="T48">
        <f>IF(EXACT(D48,UPPER(D48)),1,0.01)/V48</f>
        <v>1</v>
      </c>
      <c r="U48">
        <v>0</v>
      </c>
      <c r="V48">
        <v>1</v>
      </c>
      <c r="W48" s="105">
        <f>IF(AND(Q48&lt;0,O48&gt;0),O48,0)</f>
        <v>0</v>
      </c>
      <c r="X48" s="105">
        <f>IF(AND(Q48&gt;0,O48&gt;0),O48,0)</f>
        <v>0</v>
      </c>
      <c r="Z48" s="107">
        <f>_xll.BDH(C48,$Z$3,$D$1,$D$1)</f>
        <v>337.9</v>
      </c>
      <c r="AA48" s="107">
        <f>IF(OR(OR(F48="#N/A N/A",F48="#N/A Real Time"),OR(Z48="#N/A N/A",Z48="#N/A Real Time")),0,  F48 - Z48)</f>
        <v>-0.19999999999998863</v>
      </c>
      <c r="AB48" s="117">
        <f>IF(OR(Z48=0,Z48="#N/A N/A"),0,AA48 / Z48*100)</f>
        <v>-5.918910920390312E-2</v>
      </c>
      <c r="AC48" s="109">
        <v>65012</v>
      </c>
      <c r="AD48" s="110">
        <f>IF(D48 = D178,1,_xll.BDP(K48,$AD$3)*L48)</f>
        <v>10.2681</v>
      </c>
      <c r="AE48" s="259">
        <f>AA48*AC48*T48/AD48 / AF178</f>
        <v>-7.8732914681745341E-6</v>
      </c>
      <c r="AF48" s="111"/>
    </row>
    <row r="49" spans="1:32" ht="12" customHeight="1" x14ac:dyDescent="0.2">
      <c r="B49">
        <v>34356</v>
      </c>
      <c r="C49" t="s">
        <v>1799</v>
      </c>
      <c r="D49" t="str">
        <f>_xll.BDP(C49,$D$3)</f>
        <v>NOK</v>
      </c>
      <c r="E49" t="s">
        <v>1800</v>
      </c>
      <c r="F49" s="99">
        <f>_xll.BDP(C49,$F$3)</f>
        <v>67.900000000000006</v>
      </c>
      <c r="G49" s="99">
        <f>_xll.BDP(C49,$G$3)</f>
        <v>68.099999999999994</v>
      </c>
      <c r="H49" s="100">
        <f>IF(OR(OR(G49="#N/A N/A",G49="#N/A Real Time"),OR(F49="#N/A N/A",F49="#N/A Real Time")),0,  G49 - F49)</f>
        <v>0.19999999999998863</v>
      </c>
      <c r="I49" s="101">
        <f>IF(OR(F49=0,F49="#N/A N/A"),0,H49 / F49*100)</f>
        <v>0.29455081001471073</v>
      </c>
      <c r="J49" s="102">
        <v>120358</v>
      </c>
      <c r="K49" t="str">
        <f>CONCATENATE(D178,D49, " Curncy")</f>
        <v>EURNOK Curncy</v>
      </c>
      <c r="L49">
        <f>IF(D49 = D178,1,_xll.BDP(K49,$L$3))</f>
        <v>1</v>
      </c>
      <c r="M49" s="247">
        <f>IF(D49 = D178,1,_xll.BDP(K49,$M$3)*L49)</f>
        <v>10.361700000000001</v>
      </c>
      <c r="N49" s="104">
        <f>H49*J49*T49/M49</f>
        <v>2323.1323045444888</v>
      </c>
      <c r="O49" s="253">
        <f>N49 / Y178</f>
        <v>1.461248820200215E-5</v>
      </c>
      <c r="P49" s="140">
        <f>IF(OR(OR(J49=0,G49 = "#N/A N/A"),G49="#N/A Real Time"),0,G49*J49*T49/M49)</f>
        <v>791026.54969744326</v>
      </c>
      <c r="Q49" s="255">
        <f>P49 / Y178*100</f>
        <v>0.49755522327820145</v>
      </c>
      <c r="R49" s="106">
        <f>IF(Q49&lt;0,Q49,0)</f>
        <v>0</v>
      </c>
      <c r="S49" s="255">
        <f>IF(Q49&gt;0,Q49,0)</f>
        <v>0.49755522327820145</v>
      </c>
      <c r="T49">
        <f>IF(EXACT(D49,UPPER(D49)),1,0.01)/V49</f>
        <v>1</v>
      </c>
      <c r="U49">
        <v>0</v>
      </c>
      <c r="V49">
        <v>1</v>
      </c>
      <c r="W49" s="105">
        <f>IF(AND(Q49&lt;0,O49&gt;0),O49,0)</f>
        <v>0</v>
      </c>
      <c r="X49" s="105">
        <f>IF(AND(Q49&gt;0,O49&gt;0),O49,0)</f>
        <v>1.461248820200215E-5</v>
      </c>
      <c r="Z49" s="107">
        <f>_xll.BDH(C49,$Z$3,$D$1,$D$1)</f>
        <v>67.2</v>
      </c>
      <c r="AA49" s="107">
        <f>IF(OR(OR(F49="#N/A N/A",F49="#N/A Real Time"),OR(Z49="#N/A N/A",Z49="#N/A Real Time")),0,  F49 - Z49)</f>
        <v>0.70000000000000284</v>
      </c>
      <c r="AB49" s="117">
        <f>IF(OR(Z49=0,Z49="#N/A N/A"),0,AA49 / Z49*100)</f>
        <v>1.0416666666666707</v>
      </c>
      <c r="AC49" s="109">
        <v>120358</v>
      </c>
      <c r="AD49" s="110">
        <f>IF(D49 = D178,1,_xll.BDP(K49,$AD$3)*L49)</f>
        <v>10.2681</v>
      </c>
      <c r="AE49" s="259">
        <f>AA49*AC49*T49/AD49 / AF178</f>
        <v>5.1015930148943713E-5</v>
      </c>
      <c r="AF49" s="111"/>
    </row>
    <row r="50" spans="1:32" ht="12" customHeight="1" x14ac:dyDescent="0.2">
      <c r="B50">
        <v>1464</v>
      </c>
      <c r="C50" t="s">
        <v>1263</v>
      </c>
      <c r="D50" t="str">
        <f>_xll.BDP(C50,$D$3)</f>
        <v>NOK</v>
      </c>
      <c r="E50" t="s">
        <v>229</v>
      </c>
      <c r="F50" s="99">
        <f>_xll.BDP(C50,$F$3)</f>
        <v>155.15</v>
      </c>
      <c r="G50" s="99">
        <f>_xll.BDP(C50,$G$3)</f>
        <v>154.6</v>
      </c>
      <c r="H50" s="100">
        <f>IF(OR(OR(G50="#N/A N/A",G50="#N/A Real Time"),OR(F50="#N/A N/A",F50="#N/A Real Time")),0,  G50 - F50)</f>
        <v>-0.55000000000001137</v>
      </c>
      <c r="I50" s="101">
        <f>IF(OR(F50=0,F50="#N/A N/A"),0,H50 / F50*100)</f>
        <v>-0.35449564937158323</v>
      </c>
      <c r="J50" s="102">
        <v>129547</v>
      </c>
      <c r="K50" t="str">
        <f>CONCATENATE(D178,D50, " Curncy")</f>
        <v>EURNOK Curncy</v>
      </c>
      <c r="L50">
        <f>IF(D50 = D178,1,_xll.BDP(K50,$L$3))</f>
        <v>1</v>
      </c>
      <c r="M50" s="247">
        <f>IF(D50 = D178,1,_xll.BDP(K50,$M$3)*L50)</f>
        <v>10.361700000000001</v>
      </c>
      <c r="N50" s="104">
        <f>H50*J50*T50/M50</f>
        <v>-6876.3668123957914</v>
      </c>
      <c r="O50" s="253">
        <f>N50 / Y178</f>
        <v>-4.325230582959611E-5</v>
      </c>
      <c r="P50" s="140">
        <f>IF(OR(OR(J50=0,G50 = "#N/A N/A"),G50="#N/A Real Time"),0,G50*J50*T50/M50)</f>
        <v>1932884.1985388496</v>
      </c>
      <c r="Q50" s="255">
        <f>P50 / Y178*100</f>
        <v>1.2157829965918945</v>
      </c>
      <c r="R50" s="106">
        <f>IF(Q50&lt;0,Q50,0)</f>
        <v>0</v>
      </c>
      <c r="S50" s="255">
        <f>IF(Q50&gt;0,Q50,0)</f>
        <v>1.2157829965918945</v>
      </c>
      <c r="T50">
        <f>IF(EXACT(D50,UPPER(D50)),1,0.01)/V50</f>
        <v>1</v>
      </c>
      <c r="U50">
        <v>0</v>
      </c>
      <c r="V50">
        <v>1</v>
      </c>
      <c r="W50" s="105">
        <f>IF(AND(Q50&lt;0,O50&gt;0),O50,0)</f>
        <v>0</v>
      </c>
      <c r="X50" s="105">
        <f>IF(AND(Q50&gt;0,O50&gt;0),O50,0)</f>
        <v>0</v>
      </c>
      <c r="Z50" s="107">
        <f>_xll.BDH(C50,$Z$3,$D$1,$D$1)</f>
        <v>154.69999999999999</v>
      </c>
      <c r="AA50" s="107">
        <f>IF(OR(OR(F50="#N/A N/A",F50="#N/A Real Time"),OR(Z50="#N/A N/A",Z50="#N/A Real Time")),0,  F50 - Z50)</f>
        <v>0.45000000000001705</v>
      </c>
      <c r="AB50" s="117">
        <f>IF(OR(Z50=0,Z50="#N/A N/A"),0,AA50 / Z50*100)</f>
        <v>0.29088558500324313</v>
      </c>
      <c r="AC50" s="109">
        <v>129547</v>
      </c>
      <c r="AD50" s="110">
        <f>IF(D50 = D178,1,_xll.BDP(K50,$AD$3)*L50)</f>
        <v>10.2681</v>
      </c>
      <c r="AE50" s="259">
        <f>AA50*AC50*T50/AD50 / AF178</f>
        <v>3.5299835447491714E-5</v>
      </c>
      <c r="AF50" s="111"/>
    </row>
    <row r="51" spans="1:32" ht="12" customHeight="1" x14ac:dyDescent="0.2">
      <c r="B51">
        <v>26989</v>
      </c>
      <c r="C51" t="s">
        <v>114</v>
      </c>
      <c r="D51" t="str">
        <f>_xll.BDP(C51,$D$3)</f>
        <v>NOK</v>
      </c>
      <c r="E51" t="s">
        <v>227</v>
      </c>
      <c r="F51" s="99">
        <f>_xll.BDP(C51,$F$3)</f>
        <v>31.8</v>
      </c>
      <c r="G51" s="99">
        <f>_xll.BDP(C51,$G$3)</f>
        <v>32</v>
      </c>
      <c r="H51" s="100">
        <f>IF(OR(OR(G51="#N/A N/A",G51="#N/A Real Time"),OR(F51="#N/A N/A",F51="#N/A Real Time")),0,  G51 - F51)</f>
        <v>0.19999999999999929</v>
      </c>
      <c r="I51" s="101">
        <f>IF(OR(F51=0,F51="#N/A N/A"),0,H51 / F51*100)</f>
        <v>0.62893081761006064</v>
      </c>
      <c r="J51" s="102">
        <v>3205</v>
      </c>
      <c r="K51" t="str">
        <f>CONCATENATE(D178,D51, " Curncy")</f>
        <v>EURNOK Curncy</v>
      </c>
      <c r="L51">
        <f>IF(D51 = D178,1,_xll.BDP(K51,$L$3))</f>
        <v>1</v>
      </c>
      <c r="M51" s="247">
        <f>IF(D51 = D178,1,_xll.BDP(K51,$M$3)*L51)</f>
        <v>10.361700000000001</v>
      </c>
      <c r="N51" s="104">
        <f>H51*J51*T51/M51</f>
        <v>61.862435700705255</v>
      </c>
      <c r="O51" s="253">
        <f>N51 / Y178</f>
        <v>3.8911434792385536E-7</v>
      </c>
      <c r="P51" s="140">
        <f>IF(OR(OR(J51=0,G51 = "#N/A N/A"),G51="#N/A Real Time"),0,G51*J51*T51/M51)</f>
        <v>9897.9897121128761</v>
      </c>
      <c r="Q51" s="255">
        <f>P51 / Y178*100</f>
        <v>6.2258295667817079E-3</v>
      </c>
      <c r="R51" s="106">
        <f>IF(Q51&lt;0,Q51,0)</f>
        <v>0</v>
      </c>
      <c r="S51" s="255">
        <f>IF(Q51&gt;0,Q51,0)</f>
        <v>6.2258295667817079E-3</v>
      </c>
      <c r="T51">
        <f>IF(EXACT(D51,UPPER(D51)),1,0.01)/V51</f>
        <v>1</v>
      </c>
      <c r="U51">
        <v>0</v>
      </c>
      <c r="V51">
        <v>1</v>
      </c>
      <c r="W51" s="105">
        <f>IF(AND(Q51&lt;0,O51&gt;0),O51,0)</f>
        <v>0</v>
      </c>
      <c r="X51" s="105">
        <f>IF(AND(Q51&gt;0,O51&gt;0),O51,0)</f>
        <v>3.8911434792385536E-7</v>
      </c>
      <c r="Z51" s="107">
        <f>_xll.BDH(C51,$Z$3,$D$1,$D$1)</f>
        <v>32</v>
      </c>
      <c r="AA51" s="107">
        <f>IF(OR(OR(F51="#N/A N/A",F51="#N/A Real Time"),OR(Z51="#N/A N/A",Z51="#N/A Real Time")),0,  F51 - Z51)</f>
        <v>-0.19999999999999929</v>
      </c>
      <c r="AB51" s="117">
        <f>IF(OR(Z51=0,Z51="#N/A N/A"),0,AA51 / Z51*100)</f>
        <v>-0.62499999999999778</v>
      </c>
      <c r="AC51" s="109">
        <v>3205</v>
      </c>
      <c r="AD51" s="110">
        <f>IF(D51 = D178,1,_xll.BDP(K51,$AD$3)*L51)</f>
        <v>10.2681</v>
      </c>
      <c r="AE51" s="259">
        <f>AA51*AC51*T51/AD51 / AF178</f>
        <v>-3.8814217614441529E-7</v>
      </c>
      <c r="AF51" s="111"/>
    </row>
    <row r="52" spans="1:32" ht="12" customHeight="1" x14ac:dyDescent="0.2">
      <c r="B52">
        <v>100</v>
      </c>
      <c r="C52" t="s">
        <v>618</v>
      </c>
      <c r="D52" t="str">
        <f>_xll.BDP(C52,$D$3)</f>
        <v>NOK</v>
      </c>
      <c r="E52" t="s">
        <v>643</v>
      </c>
      <c r="F52" s="99">
        <f>_xll.BDP(C52,$F$3)</f>
        <v>467.6</v>
      </c>
      <c r="G52" s="99">
        <f>_xll.BDP(C52,$G$3)</f>
        <v>467.3</v>
      </c>
      <c r="H52" s="100">
        <f>IF(OR(OR(G52="#N/A N/A",G52="#N/A Real Time"),OR(F52="#N/A N/A",F52="#N/A Real Time")),0,  G52 - F52)</f>
        <v>-0.30000000000001137</v>
      </c>
      <c r="I52" s="101">
        <f>IF(OR(F52=0,F52="#N/A N/A"),0,H52 / F52*100)</f>
        <v>-6.4157399486743233E-2</v>
      </c>
      <c r="J52" s="102">
        <v>31573</v>
      </c>
      <c r="K52" t="str">
        <f>CONCATENATE(D178,D52, " Curncy")</f>
        <v>EURNOK Curncy</v>
      </c>
      <c r="L52">
        <f>IF(D52 = D178,1,_xll.BDP(K52,$L$3))</f>
        <v>1</v>
      </c>
      <c r="M52" s="247">
        <f>IF(D52 = D178,1,_xll.BDP(K52,$M$3)*L52)</f>
        <v>10.361700000000001</v>
      </c>
      <c r="N52" s="104">
        <f>H52*J52*T52/M52</f>
        <v>-914.12606039552963</v>
      </c>
      <c r="O52" s="253">
        <f>N52 / Y178</f>
        <v>-5.7498474135727285E-6</v>
      </c>
      <c r="P52" s="140">
        <f>IF(OR(OR(J52=0,G52 = "#N/A N/A"),G52="#N/A Real Time"),0,G52*J52*T52/M52)</f>
        <v>1423903.6934093826</v>
      </c>
      <c r="Q52" s="255">
        <f>P52 / Y178*100</f>
        <v>0.89563456545414466</v>
      </c>
      <c r="R52" s="106">
        <f>IF(Q52&lt;0,Q52,0)</f>
        <v>0</v>
      </c>
      <c r="S52" s="255">
        <f>IF(Q52&gt;0,Q52,0)</f>
        <v>0.89563456545414466</v>
      </c>
      <c r="T52">
        <f>IF(EXACT(D52,UPPER(D52)),1,0.01)/V52</f>
        <v>1</v>
      </c>
      <c r="U52">
        <v>0</v>
      </c>
      <c r="V52">
        <v>1</v>
      </c>
      <c r="W52" s="105">
        <f>IF(AND(Q52&lt;0,O52&gt;0),O52,0)</f>
        <v>0</v>
      </c>
      <c r="X52" s="105">
        <f>IF(AND(Q52&gt;0,O52&gt;0),O52,0)</f>
        <v>0</v>
      </c>
      <c r="Z52" s="107">
        <f>_xll.BDH(C52,$Z$3,$D$1,$D$1)</f>
        <v>464.6</v>
      </c>
      <c r="AA52" s="107">
        <f>IF(OR(OR(F52="#N/A N/A",F52="#N/A Real Time"),OR(Z52="#N/A N/A",Z52="#N/A Real Time")),0,  F52 - Z52)</f>
        <v>3</v>
      </c>
      <c r="AB52" s="117">
        <f>IF(OR(Z52=0,Z52="#N/A N/A"),0,AA52 / Z52*100)</f>
        <v>0.64571674558760228</v>
      </c>
      <c r="AC52" s="109">
        <v>31573</v>
      </c>
      <c r="AD52" s="110">
        <f>IF(D52 = D178,1,_xll.BDP(K52,$AD$3)*L52)</f>
        <v>10.2681</v>
      </c>
      <c r="AE52" s="259">
        <f>AA52*AC52*T52/AD52 / AF178</f>
        <v>5.7354818693015596E-5</v>
      </c>
      <c r="AF52" s="111"/>
    </row>
    <row r="53" spans="1:32" ht="12" customHeight="1" x14ac:dyDescent="0.2">
      <c r="A53" s="158" t="s">
        <v>1496</v>
      </c>
      <c r="B53" s="158"/>
      <c r="C53" s="158"/>
      <c r="D53" s="158"/>
      <c r="E53" s="158" t="s">
        <v>112</v>
      </c>
      <c r="F53" s="159"/>
      <c r="G53" s="159"/>
      <c r="H53" s="160"/>
      <c r="I53" s="161"/>
      <c r="J53" s="162"/>
      <c r="K53" s="158"/>
      <c r="L53" s="158"/>
      <c r="M53" s="249"/>
      <c r="N53" s="163">
        <f t="shared" ref="N53:S53" si="9" xml:space="preserve"> SUM(N47:N52)</f>
        <v>-45560.762230136148</v>
      </c>
      <c r="O53" s="266">
        <f t="shared" si="9"/>
        <v>-2.8657691998847589E-4</v>
      </c>
      <c r="P53" s="164">
        <f t="shared" si="9"/>
        <v>6236374.7744096033</v>
      </c>
      <c r="Q53" s="256">
        <f t="shared" si="9"/>
        <v>3.9226759765708819</v>
      </c>
      <c r="R53" s="244">
        <f t="shared" si="9"/>
        <v>0</v>
      </c>
      <c r="S53" s="256">
        <f t="shared" si="9"/>
        <v>3.9226759765708819</v>
      </c>
      <c r="T53" s="158"/>
      <c r="U53" s="158"/>
      <c r="V53" s="158"/>
      <c r="W53" s="245">
        <f xml:space="preserve"> SUM(W47:W52)</f>
        <v>0</v>
      </c>
      <c r="X53" s="245">
        <f xml:space="preserve"> SUM(X47:X52)</f>
        <v>1.5001602549926006E-5</v>
      </c>
      <c r="Y53" s="158"/>
      <c r="Z53" s="165"/>
      <c r="AA53" s="165"/>
      <c r="AB53" s="166"/>
      <c r="AC53" s="167"/>
      <c r="AD53" s="168"/>
      <c r="AE53" s="268">
        <f xml:space="preserve"> SUM(AE47:AE52)</f>
        <v>1.3540915064513207E-4</v>
      </c>
      <c r="AF53" s="169"/>
    </row>
    <row r="54" spans="1:32" ht="12" customHeight="1" x14ac:dyDescent="0.2">
      <c r="F54" s="146"/>
      <c r="G54" s="146"/>
      <c r="H54" s="124"/>
      <c r="I54" s="35"/>
      <c r="J54" s="147"/>
      <c r="M54" s="250"/>
      <c r="N54" s="147"/>
      <c r="O54" s="254"/>
      <c r="P54" s="148"/>
      <c r="Q54" s="257"/>
      <c r="R54" s="177"/>
      <c r="S54" s="257"/>
      <c r="W54" s="178"/>
      <c r="X54" s="178"/>
      <c r="Z54" s="144"/>
      <c r="AA54" s="144"/>
      <c r="AB54" s="145"/>
      <c r="AC54" s="149"/>
      <c r="AD54" s="150"/>
      <c r="AE54" s="260"/>
      <c r="AF54" s="111"/>
    </row>
    <row r="55" spans="1:32" ht="12" customHeight="1" x14ac:dyDescent="0.2">
      <c r="B55">
        <v>34315</v>
      </c>
      <c r="C55" t="s">
        <v>1788</v>
      </c>
      <c r="D55" t="str">
        <f>_xll.BDP(C55,$D$3)</f>
        <v>USD</v>
      </c>
      <c r="E55" t="s">
        <v>1789</v>
      </c>
      <c r="F55" s="99">
        <f>_xll.BDP(C55,$F$3)</f>
        <v>70.575000000000003</v>
      </c>
      <c r="G55" s="99">
        <f>_xll.BDP(C55,$G$3)</f>
        <v>70.072999999999993</v>
      </c>
      <c r="H55" s="100">
        <f>IF(OR(OR(G55="#N/A N/A",G55="#N/A Real Time"),OR(F55="#N/A N/A",F55="#N/A Real Time")),0,  G55 - F55)</f>
        <v>-0.50200000000000955</v>
      </c>
      <c r="I55" s="101">
        <f>IF(OR(F55=0,F55="#N/A N/A"),0,H55 / F55*100)</f>
        <v>-0.7113000354233221</v>
      </c>
      <c r="J55" s="102">
        <v>1061000</v>
      </c>
      <c r="K55" t="str">
        <f>CONCATENATE(D178,D55, " Curncy")</f>
        <v>EURUSD Curncy</v>
      </c>
      <c r="L55">
        <f>IF(D55 = D178,1,_xll.BDP(K55,$L$3))</f>
        <v>1</v>
      </c>
      <c r="M55" s="247">
        <f>IF(D55 = D178,1,_xll.BDP(K55,$M$3)*L55)</f>
        <v>1.0417000000000001</v>
      </c>
      <c r="N55" s="104">
        <f>H55*J55*T55/M55</f>
        <v>-5113.0075837574168</v>
      </c>
      <c r="O55" s="253">
        <f>N55 / Y178</f>
        <v>-3.2160786903203246E-5</v>
      </c>
      <c r="P55" s="140">
        <f>IF(OR(OR(J55=0,G55 = "#N/A N/A"),G55="#N/A Real Time"),0,G55*J55*T55/M55)</f>
        <v>713712.70999328024</v>
      </c>
      <c r="Q55" s="255">
        <f>P55 / Y178*100</f>
        <v>0.44892486467492398</v>
      </c>
      <c r="R55" s="106">
        <f>IF(Q55&lt;0,Q55,0)</f>
        <v>0</v>
      </c>
      <c r="S55" s="255">
        <f>IF(Q55&gt;0,Q55,0)</f>
        <v>0.44892486467492398</v>
      </c>
      <c r="T55">
        <f>IF(EXACT(D55,UPPER(D55)),1,0.01)/V55</f>
        <v>0.01</v>
      </c>
      <c r="U55">
        <v>4</v>
      </c>
      <c r="V55">
        <v>100</v>
      </c>
      <c r="W55" s="105">
        <f>IF(AND(Q55&lt;0,O55&gt;0),O55,0)</f>
        <v>0</v>
      </c>
      <c r="X55" s="105">
        <f>IF(AND(Q55&gt;0,O55&gt;0),O55,0)</f>
        <v>0</v>
      </c>
      <c r="Z55" s="107" t="str">
        <f>_xll.BDH(C55,$Z$3,$D$1,$D$1)</f>
        <v>#N/A N/A</v>
      </c>
      <c r="AA55" s="107">
        <f>IF(OR(OR(F55="#N/A N/A",F55="#N/A Real Time"),OR(Z55="#N/A N/A",Z55="#N/A Real Time")),0,  F55 - Z55)</f>
        <v>0</v>
      </c>
      <c r="AB55" s="117">
        <f>IF(OR(Z55=0,Z55="#N/A N/A"),0,AA55 / Z55*100)</f>
        <v>0</v>
      </c>
      <c r="AC55" s="109">
        <v>1061000</v>
      </c>
      <c r="AD55" s="110">
        <f>IF(D55 = D178,1,_xll.BDP(K55,$AD$3)*L55)</f>
        <v>1.0395000000000001</v>
      </c>
      <c r="AE55" s="259">
        <f>AA55*AC55*T55/AD55 / AF178</f>
        <v>0</v>
      </c>
      <c r="AF55" s="111"/>
    </row>
    <row r="56" spans="1:32" ht="12" customHeight="1" x14ac:dyDescent="0.2">
      <c r="B56">
        <v>32941</v>
      </c>
      <c r="C56" t="s">
        <v>1635</v>
      </c>
      <c r="D56" t="str">
        <f>_xll.BDP(C56,$D$3)</f>
        <v>USD</v>
      </c>
      <c r="E56" t="s">
        <v>1600</v>
      </c>
      <c r="F56" s="99">
        <f>_xll.BDP(C56,$F$3)</f>
        <v>99.677999999999997</v>
      </c>
      <c r="G56" s="99">
        <f>_xll.BDP(C56,$G$3)</f>
        <v>99.724000000000004</v>
      </c>
      <c r="H56" s="100">
        <f>IF(OR(OR(G56="#N/A N/A",G56="#N/A Real Time"),OR(F56="#N/A N/A",F56="#N/A Real Time")),0,  G56 - F56)</f>
        <v>4.600000000000648E-2</v>
      </c>
      <c r="I56" s="101">
        <f>IF(OR(F56=0,F56="#N/A N/A"),0,H56 / F56*100)</f>
        <v>4.614859848713506E-2</v>
      </c>
      <c r="J56" s="102">
        <v>131000</v>
      </c>
      <c r="K56" t="str">
        <f>CONCATENATE(D178,D56, " Curncy")</f>
        <v>EURUSD Curncy</v>
      </c>
      <c r="L56">
        <f>IF(D56 = D178,1,_xll.BDP(K56,$L$3))</f>
        <v>1</v>
      </c>
      <c r="M56" s="247">
        <f>IF(D56 = D178,1,_xll.BDP(K56,$M$3)*L56)</f>
        <v>1.0417000000000001</v>
      </c>
      <c r="N56" s="104">
        <f>H56*J56*T56/M56</f>
        <v>57.847748872044242</v>
      </c>
      <c r="O56" s="253">
        <f>N56 / Y178</f>
        <v>3.6386199195438114E-7</v>
      </c>
      <c r="P56" s="140">
        <f>IF(OR(OR(J56=0,G56 = "#N/A N/A"),G56="#N/A Real Time"),0,G56*J56*T56/M56)</f>
        <v>125408.88931554189</v>
      </c>
      <c r="Q56" s="255">
        <f>P56 / Y178*100</f>
        <v>7.888211583837737E-2</v>
      </c>
      <c r="R56" s="106">
        <f>IF(Q56&lt;0,Q56,0)</f>
        <v>0</v>
      </c>
      <c r="S56" s="255">
        <f>IF(Q56&gt;0,Q56,0)</f>
        <v>7.888211583837737E-2</v>
      </c>
      <c r="T56">
        <f>IF(EXACT(D56,UPPER(D56)),1,0.01)/V56</f>
        <v>0.01</v>
      </c>
      <c r="U56">
        <v>4</v>
      </c>
      <c r="V56">
        <v>100</v>
      </c>
      <c r="W56" s="105">
        <f>IF(AND(Q56&lt;0,O56&gt;0),O56,0)</f>
        <v>0</v>
      </c>
      <c r="X56" s="105">
        <f>IF(AND(Q56&gt;0,O56&gt;0),O56,0)</f>
        <v>3.6386199195438114E-7</v>
      </c>
      <c r="Z56" s="107" t="str">
        <f>_xll.BDH(C56,$Z$3,$D$1,$D$1)</f>
        <v>#N/A N/A</v>
      </c>
      <c r="AA56" s="107">
        <f>IF(OR(OR(F56="#N/A N/A",F56="#N/A Real Time"),OR(Z56="#N/A N/A",Z56="#N/A Real Time")),0,  F56 - Z56)</f>
        <v>0</v>
      </c>
      <c r="AB56" s="117">
        <f>IF(OR(Z56=0,Z56="#N/A N/A"),0,AA56 / Z56*100)</f>
        <v>0</v>
      </c>
      <c r="AC56" s="109">
        <v>131000</v>
      </c>
      <c r="AD56" s="110">
        <f>IF(D56 = D178,1,_xll.BDP(K56,$AD$3)*L56)</f>
        <v>1.0395000000000001</v>
      </c>
      <c r="AE56" s="259">
        <f>AA56*AC56*T56/AD56 / AF178</f>
        <v>0</v>
      </c>
      <c r="AF56" s="111"/>
    </row>
    <row r="57" spans="1:32" ht="12" customHeight="1" x14ac:dyDescent="0.2">
      <c r="A57" s="158" t="s">
        <v>1497</v>
      </c>
      <c r="B57" s="158"/>
      <c r="C57" s="158"/>
      <c r="D57" s="158"/>
      <c r="E57" s="158" t="s">
        <v>1164</v>
      </c>
      <c r="F57" s="159"/>
      <c r="G57" s="159"/>
      <c r="H57" s="160"/>
      <c r="I57" s="161"/>
      <c r="J57" s="162"/>
      <c r="K57" s="158"/>
      <c r="L57" s="158"/>
      <c r="M57" s="249"/>
      <c r="N57" s="163">
        <f t="shared" ref="N57:S57" si="10" xml:space="preserve"> SUM(N54:N56)</f>
        <v>-5055.1598348853722</v>
      </c>
      <c r="O57" s="266">
        <f t="shared" si="10"/>
        <v>-3.1796924911248866E-5</v>
      </c>
      <c r="P57" s="164">
        <f t="shared" si="10"/>
        <v>839121.59930882207</v>
      </c>
      <c r="Q57" s="256">
        <f t="shared" si="10"/>
        <v>0.52780698051330133</v>
      </c>
      <c r="R57" s="244">
        <f t="shared" si="10"/>
        <v>0</v>
      </c>
      <c r="S57" s="256">
        <f t="shared" si="10"/>
        <v>0.52780698051330133</v>
      </c>
      <c r="T57" s="158"/>
      <c r="U57" s="158"/>
      <c r="V57" s="158"/>
      <c r="W57" s="245">
        <f xml:space="preserve"> SUM(W54:W56)</f>
        <v>0</v>
      </c>
      <c r="X57" s="245">
        <f xml:space="preserve"> SUM(X54:X56)</f>
        <v>3.6386199195438114E-7</v>
      </c>
      <c r="Y57" s="158"/>
      <c r="Z57" s="165"/>
      <c r="AA57" s="165"/>
      <c r="AB57" s="166"/>
      <c r="AC57" s="167"/>
      <c r="AD57" s="168"/>
      <c r="AE57" s="268">
        <f xml:space="preserve"> SUM(AE54:AE56)</f>
        <v>0</v>
      </c>
      <c r="AF57" s="169"/>
    </row>
    <row r="58" spans="1:32" ht="12" customHeight="1" x14ac:dyDescent="0.2">
      <c r="F58" s="99"/>
      <c r="G58" s="99"/>
      <c r="H58" s="100"/>
      <c r="I58" s="101"/>
      <c r="J58" s="102"/>
      <c r="M58" s="247"/>
      <c r="N58" s="104"/>
      <c r="O58" s="253"/>
      <c r="P58" s="140"/>
      <c r="Q58" s="255"/>
      <c r="R58" s="106"/>
      <c r="S58" s="255"/>
      <c r="W58" s="105"/>
      <c r="X58" s="105"/>
      <c r="Z58" s="107"/>
      <c r="AA58" s="107"/>
      <c r="AB58" s="117"/>
      <c r="AC58" s="109"/>
      <c r="AD58" s="110"/>
      <c r="AE58" s="259"/>
      <c r="AF58" s="111"/>
    </row>
    <row r="59" spans="1:32" ht="12" customHeight="1" x14ac:dyDescent="0.2">
      <c r="B59">
        <v>25858</v>
      </c>
      <c r="C59" t="s">
        <v>1679</v>
      </c>
      <c r="D59" t="str">
        <f>_xll.BDP(C59,$D$3)</f>
        <v>SGD</v>
      </c>
      <c r="E59" t="s">
        <v>1680</v>
      </c>
      <c r="F59" s="99">
        <f>_xll.BDP(C59,$F$3)</f>
        <v>0.28499999999999998</v>
      </c>
      <c r="G59" s="99">
        <f>_xll.BDP(C59,$G$3)</f>
        <v>0.28000000000000003</v>
      </c>
      <c r="H59" s="100">
        <f>IF(OR(OR(G59="#N/A N/A",G59="#N/A Real Time"),OR(F59="#N/A N/A",F59="#N/A Real Time")),0,  G59 - F59)</f>
        <v>-4.9999999999999489E-3</v>
      </c>
      <c r="I59" s="101">
        <f>IF(OR(F59=0,F59="#N/A N/A"),0,H59 / F59*100)</f>
        <v>-1.7543859649122628</v>
      </c>
      <c r="J59" s="102">
        <v>30137447</v>
      </c>
      <c r="K59" t="str">
        <f>CONCATENATE(D178,D59, " Curncy")</f>
        <v>EURSGD Curncy</v>
      </c>
      <c r="L59">
        <f>IF(D59 = D178,1,_xll.BDP(K59,$L$3))</f>
        <v>1</v>
      </c>
      <c r="M59" s="247">
        <f>IF(D59 = D178,1,_xll.BDP(K59,$M$3)*L59)</f>
        <v>1.4320999999999999</v>
      </c>
      <c r="N59" s="104">
        <f>H59*J59*T59/M59</f>
        <v>-105221.1682145091</v>
      </c>
      <c r="O59" s="253">
        <f>N59 / Y178</f>
        <v>-6.6184051426071216E-4</v>
      </c>
      <c r="P59" s="140">
        <f>IF(OR(OR(J59=0,G59 = "#N/A N/A"),G59="#N/A Real Time"),0,G59*J59*T59/M59)</f>
        <v>5892385.4200125691</v>
      </c>
      <c r="Q59" s="255">
        <f>P59 / Y178*100</f>
        <v>3.7063068798600254</v>
      </c>
      <c r="R59" s="106">
        <f>IF(Q59&lt;0,Q59,0)</f>
        <v>0</v>
      </c>
      <c r="S59" s="255">
        <f>IF(Q59&gt;0,Q59,0)</f>
        <v>3.7063068798600254</v>
      </c>
      <c r="T59">
        <f>IF(EXACT(D59,UPPER(D59)),1,0.01)/V59</f>
        <v>1</v>
      </c>
      <c r="U59">
        <v>0</v>
      </c>
      <c r="V59">
        <v>1</v>
      </c>
      <c r="W59" s="105">
        <f>IF(AND(Q59&lt;0,O59&gt;0),O59,0)</f>
        <v>0</v>
      </c>
      <c r="X59" s="105">
        <f>IF(AND(Q59&gt;0,O59&gt;0),O59,0)</f>
        <v>0</v>
      </c>
      <c r="Z59" s="107">
        <f>_xll.BDH(C59,$Z$3,$D$1,$D$1)</f>
        <v>0.28499999999999998</v>
      </c>
      <c r="AA59" s="107">
        <f>IF(OR(OR(F59="#N/A N/A",F59="#N/A Real Time"),OR(Z59="#N/A N/A",Z59="#N/A Real Time")),0,  F59 - Z59)</f>
        <v>0</v>
      </c>
      <c r="AB59" s="117">
        <f>IF(OR(Z59=0,Z59="#N/A N/A"),0,AA59 / Z59*100)</f>
        <v>0</v>
      </c>
      <c r="AC59" s="109">
        <v>30033683</v>
      </c>
      <c r="AD59" s="110">
        <f>IF(D59 = D178,1,_xll.BDP(K59,$AD$3)*L59)</f>
        <v>1.4313</v>
      </c>
      <c r="AE59" s="259">
        <f>AA59*AC59*T59/AD59 / AF178</f>
        <v>0</v>
      </c>
      <c r="AF59" s="111"/>
    </row>
    <row r="60" spans="1:32" ht="12" customHeight="1" x14ac:dyDescent="0.2">
      <c r="A60" s="158" t="s">
        <v>1681</v>
      </c>
      <c r="B60" s="158"/>
      <c r="C60" s="158"/>
      <c r="D60" s="158"/>
      <c r="E60" s="158" t="s">
        <v>707</v>
      </c>
      <c r="F60" s="159"/>
      <c r="G60" s="159"/>
      <c r="H60" s="160"/>
      <c r="I60" s="161"/>
      <c r="J60" s="162"/>
      <c r="K60" s="158"/>
      <c r="L60" s="158"/>
      <c r="M60" s="249"/>
      <c r="N60" s="163">
        <f t="shared" ref="N60:S60" si="11" xml:space="preserve"> SUM(N58:N59)</f>
        <v>-105221.1682145091</v>
      </c>
      <c r="O60" s="266">
        <f t="shared" si="11"/>
        <v>-6.6184051426071216E-4</v>
      </c>
      <c r="P60" s="164">
        <f t="shared" si="11"/>
        <v>5892385.4200125691</v>
      </c>
      <c r="Q60" s="256">
        <f t="shared" si="11"/>
        <v>3.7063068798600254</v>
      </c>
      <c r="R60" s="244">
        <f t="shared" si="11"/>
        <v>0</v>
      </c>
      <c r="S60" s="256">
        <f t="shared" si="11"/>
        <v>3.7063068798600254</v>
      </c>
      <c r="T60" s="158"/>
      <c r="U60" s="158"/>
      <c r="V60" s="158"/>
      <c r="W60" s="245">
        <f xml:space="preserve"> SUM(W58:W59)</f>
        <v>0</v>
      </c>
      <c r="X60" s="245">
        <f xml:space="preserve"> SUM(X58:X59)</f>
        <v>0</v>
      </c>
      <c r="Y60" s="158"/>
      <c r="Z60" s="165"/>
      <c r="AA60" s="165"/>
      <c r="AB60" s="166"/>
      <c r="AC60" s="167"/>
      <c r="AD60" s="168"/>
      <c r="AE60" s="268">
        <f xml:space="preserve"> SUM(AE58:AE59)</f>
        <v>0</v>
      </c>
      <c r="AF60" s="169"/>
    </row>
    <row r="61" spans="1:32" ht="12" customHeight="1" x14ac:dyDescent="0.2">
      <c r="F61" s="146"/>
      <c r="G61" s="146"/>
      <c r="H61" s="124"/>
      <c r="I61" s="35"/>
      <c r="J61" s="147"/>
      <c r="M61" s="250"/>
      <c r="N61" s="147"/>
      <c r="O61" s="254"/>
      <c r="P61" s="148"/>
      <c r="Q61" s="257"/>
      <c r="R61" s="177"/>
      <c r="S61" s="257"/>
      <c r="W61" s="178"/>
      <c r="X61" s="178"/>
      <c r="Z61" s="144"/>
      <c r="AA61" s="144"/>
      <c r="AB61" s="145"/>
      <c r="AC61" s="149"/>
      <c r="AD61" s="150"/>
      <c r="AE61" s="260"/>
      <c r="AF61" s="111"/>
    </row>
    <row r="62" spans="1:32" ht="12" customHeight="1" x14ac:dyDescent="0.2">
      <c r="B62">
        <v>924</v>
      </c>
      <c r="C62" t="s">
        <v>346</v>
      </c>
      <c r="D62" t="str">
        <f>_xll.BDP(C62,$D$3)</f>
        <v>ZAr</v>
      </c>
      <c r="E62" t="s">
        <v>347</v>
      </c>
      <c r="F62" s="99">
        <f>_xll.BDP(C62,$F$3)</f>
        <v>31750</v>
      </c>
      <c r="G62" s="99">
        <f>_xll.BDP(C62,$G$3)</f>
        <v>30916</v>
      </c>
      <c r="H62" s="100">
        <f>IF(OR(OR(G62="#N/A N/A",G62="#N/A Real Time"),OR(F62="#N/A N/A",F62="#N/A Real Time")),0,  G62 - F62)</f>
        <v>-834</v>
      </c>
      <c r="I62" s="101">
        <f>IF(OR(F62=0,F62="#N/A N/A"),0,H62 / F62*100)</f>
        <v>-2.6267716535433068</v>
      </c>
      <c r="J62" s="102">
        <v>26339</v>
      </c>
      <c r="K62" t="str">
        <f>CONCATENATE(D178,D62, " Curncy")</f>
        <v>EURZAr Curncy</v>
      </c>
      <c r="L62">
        <f>IF(D62 = D178,1,_xll.BDP(K62,$L$3))</f>
        <v>1</v>
      </c>
      <c r="M62" s="247">
        <f>IF(D62 = D178,1,_xll.BDP(K62,$M$3)*L62)</f>
        <v>17.834</v>
      </c>
      <c r="N62" s="104">
        <f>H62*J62*T62/M62</f>
        <v>-12317.329819446002</v>
      </c>
      <c r="O62" s="253">
        <f>N62 / Y178</f>
        <v>-7.7475930369843977E-5</v>
      </c>
      <c r="P62" s="140">
        <f>IF(OR(OR(J62=0,G62 = "#N/A N/A"),G62="#N/A Real Time"),0,G62*J62*T62/M62)</f>
        <v>456597.80419423577</v>
      </c>
      <c r="Q62" s="255">
        <f>P62 / Y178*100</f>
        <v>0.28719974380264945</v>
      </c>
      <c r="R62" s="106">
        <f>IF(Q62&lt;0,Q62,0)</f>
        <v>0</v>
      </c>
      <c r="S62" s="255">
        <f>IF(Q62&gt;0,Q62,0)</f>
        <v>0.28719974380264945</v>
      </c>
      <c r="T62">
        <f>IF(EXACT(D62,UPPER(D62)),1,0.01)/V62</f>
        <v>0.01</v>
      </c>
      <c r="U62">
        <v>0</v>
      </c>
      <c r="V62">
        <v>1</v>
      </c>
      <c r="W62" s="105">
        <f>IF(AND(Q62&lt;0,O62&gt;0),O62,0)</f>
        <v>0</v>
      </c>
      <c r="X62" s="105">
        <f>IF(AND(Q62&gt;0,O62&gt;0),O62,0)</f>
        <v>0</v>
      </c>
      <c r="Z62" s="107">
        <f>_xll.BDH(C62,$Z$3,$D$1,$D$1)</f>
        <v>32213</v>
      </c>
      <c r="AA62" s="107">
        <f>IF(OR(OR(F62="#N/A N/A",F62="#N/A Real Time"),OR(Z62="#N/A N/A",Z62="#N/A Real Time")),0,  F62 - Z62)</f>
        <v>-463</v>
      </c>
      <c r="AB62" s="117">
        <f>IF(OR(Z62=0,Z62="#N/A N/A"),0,AA62 / Z62*100)</f>
        <v>-1.4373079191630709</v>
      </c>
      <c r="AC62" s="109">
        <v>26339</v>
      </c>
      <c r="AD62" s="110">
        <f>IF(D62 = D178,1,_xll.BDP(K62,$AD$3)*L62)</f>
        <v>17.77</v>
      </c>
      <c r="AE62" s="259">
        <f>AA62*AC62*T62/AD62 / AF178</f>
        <v>-4.2669321985682875E-5</v>
      </c>
      <c r="AF62" s="111"/>
    </row>
    <row r="63" spans="1:32" ht="12" customHeight="1" x14ac:dyDescent="0.2">
      <c r="A63" s="158" t="s">
        <v>1498</v>
      </c>
      <c r="B63" s="158"/>
      <c r="C63" s="158"/>
      <c r="D63" s="158"/>
      <c r="E63" s="158" t="s">
        <v>110</v>
      </c>
      <c r="F63" s="159"/>
      <c r="G63" s="159"/>
      <c r="H63" s="160"/>
      <c r="I63" s="161"/>
      <c r="J63" s="162"/>
      <c r="K63" s="158"/>
      <c r="L63" s="158"/>
      <c r="M63" s="249"/>
      <c r="N63" s="163">
        <f t="shared" ref="N63:S63" si="12" xml:space="preserve"> SUM(N61:N62)</f>
        <v>-12317.329819446002</v>
      </c>
      <c r="O63" s="266">
        <f t="shared" si="12"/>
        <v>-7.7475930369843977E-5</v>
      </c>
      <c r="P63" s="164">
        <f t="shared" si="12"/>
        <v>456597.80419423577</v>
      </c>
      <c r="Q63" s="256">
        <f t="shared" si="12"/>
        <v>0.28719974380264945</v>
      </c>
      <c r="R63" s="244">
        <f t="shared" si="12"/>
        <v>0</v>
      </c>
      <c r="S63" s="256">
        <f t="shared" si="12"/>
        <v>0.28719974380264945</v>
      </c>
      <c r="T63" s="158"/>
      <c r="U63" s="158"/>
      <c r="V63" s="158"/>
      <c r="W63" s="245">
        <f xml:space="preserve"> SUM(W61:W62)</f>
        <v>0</v>
      </c>
      <c r="X63" s="245">
        <f xml:space="preserve"> SUM(X61:X62)</f>
        <v>0</v>
      </c>
      <c r="Y63" s="158"/>
      <c r="Z63" s="165"/>
      <c r="AA63" s="165"/>
      <c r="AB63" s="166"/>
      <c r="AC63" s="167"/>
      <c r="AD63" s="168"/>
      <c r="AE63" s="268">
        <f xml:space="preserve"> SUM(AE61:AE62)</f>
        <v>-4.2669321985682875E-5</v>
      </c>
      <c r="AF63" s="169"/>
    </row>
    <row r="64" spans="1:32" ht="12" customHeight="1" x14ac:dyDescent="0.2">
      <c r="F64" s="99"/>
      <c r="G64" s="99"/>
      <c r="H64" s="100"/>
      <c r="I64" s="101"/>
      <c r="J64" s="102"/>
      <c r="M64" s="247"/>
      <c r="N64" s="104"/>
      <c r="O64" s="253"/>
      <c r="P64" s="140"/>
      <c r="Q64" s="255"/>
      <c r="R64" s="106"/>
      <c r="S64" s="255"/>
      <c r="W64" s="105"/>
      <c r="X64" s="105"/>
      <c r="Z64" s="107"/>
      <c r="AA64" s="107"/>
      <c r="AB64" s="117"/>
      <c r="AC64" s="109"/>
      <c r="AD64" s="110"/>
      <c r="AE64" s="259"/>
      <c r="AF64" s="111"/>
    </row>
    <row r="65" spans="1:32" ht="12" customHeight="1" x14ac:dyDescent="0.2">
      <c r="B65">
        <v>2099</v>
      </c>
      <c r="C65" t="s">
        <v>1682</v>
      </c>
      <c r="D65" t="str">
        <f>_xll.BDP(C65,$D$3)</f>
        <v>EUR</v>
      </c>
      <c r="E65" t="s">
        <v>1683</v>
      </c>
      <c r="F65" s="99">
        <f>_xll.BDP(C65,$F$3)</f>
        <v>15.22</v>
      </c>
      <c r="G65" s="99">
        <f>_xll.BDP(C65,$G$3)</f>
        <v>15.12</v>
      </c>
      <c r="H65" s="100">
        <f>IF(OR(OR(G65="#N/A N/A",G65="#N/A Real Time"),OR(F65="#N/A N/A",F65="#N/A Real Time")),0,  G65 - F65)</f>
        <v>-0.10000000000000142</v>
      </c>
      <c r="I65" s="101">
        <f>IF(OR(F65=0,F65="#N/A N/A"),0,H65 / F65*100)</f>
        <v>-0.65703022339028527</v>
      </c>
      <c r="J65" s="102">
        <v>63589</v>
      </c>
      <c r="K65" t="str">
        <f>CONCATENATE(D178,D65, " Curncy")</f>
        <v>EUREUR Curncy</v>
      </c>
      <c r="L65">
        <f>IF(D65 = D178,1,_xll.BDP(K65,$L$3))</f>
        <v>1</v>
      </c>
      <c r="M65" s="247">
        <f>IF(D65 = D178,1,_xll.BDP(K65,$M$3)*L65)</f>
        <v>1</v>
      </c>
      <c r="N65" s="104">
        <f>H65*J65*T65/M65</f>
        <v>-6358.9000000000906</v>
      </c>
      <c r="O65" s="253">
        <f>N65 / Y178</f>
        <v>-3.9997442696631987E-5</v>
      </c>
      <c r="P65" s="140">
        <f>IF(OR(OR(J65=0,G65 = "#N/A N/A"),G65="#N/A Real Time"),0,G65*J65*T65/M65)</f>
        <v>961465.67999999993</v>
      </c>
      <c r="Q65" s="255">
        <f>P65 / Y178*100</f>
        <v>0.60476133357306694</v>
      </c>
      <c r="R65" s="106">
        <f>IF(Q65&lt;0,Q65,0)</f>
        <v>0</v>
      </c>
      <c r="S65" s="255">
        <f>IF(Q65&gt;0,Q65,0)</f>
        <v>0.60476133357306694</v>
      </c>
      <c r="T65">
        <f>IF(EXACT(D65,UPPER(D65)),1,0.01)/V65</f>
        <v>1</v>
      </c>
      <c r="U65">
        <v>0</v>
      </c>
      <c r="V65">
        <v>1</v>
      </c>
      <c r="W65" s="105">
        <f>IF(AND(Q65&lt;0,O65&gt;0),O65,0)</f>
        <v>0</v>
      </c>
      <c r="X65" s="105">
        <f>IF(AND(Q65&gt;0,O65&gt;0),O65,0)</f>
        <v>0</v>
      </c>
      <c r="Z65" s="107">
        <f>_xll.BDH(C65,$Z$3,$D$1,$D$1)</f>
        <v>15.08</v>
      </c>
      <c r="AA65" s="107">
        <f>IF(OR(OR(F65="#N/A N/A",F65="#N/A Real Time"),OR(Z65="#N/A N/A",Z65="#N/A Real Time")),0,  F65 - Z65)</f>
        <v>0.14000000000000057</v>
      </c>
      <c r="AB65" s="117">
        <f>IF(OR(Z65=0,Z65="#N/A N/A"),0,AA65 / Z65*100)</f>
        <v>0.9283819628647253</v>
      </c>
      <c r="AC65" s="109">
        <v>63589</v>
      </c>
      <c r="AD65" s="110">
        <f>IF(D65 = D178,1,_xll.BDP(K65,$AD$3)*L65)</f>
        <v>1</v>
      </c>
      <c r="AE65" s="259">
        <f>AA65*AC65*T65/AD65 / AF178</f>
        <v>5.5351950279749874E-5</v>
      </c>
      <c r="AF65" s="111"/>
    </row>
    <row r="66" spans="1:32" ht="12" customHeight="1" x14ac:dyDescent="0.2">
      <c r="A66" s="158" t="s">
        <v>1684</v>
      </c>
      <c r="B66" s="158"/>
      <c r="C66" s="158"/>
      <c r="D66" s="158"/>
      <c r="E66" s="158" t="s">
        <v>522</v>
      </c>
      <c r="F66" s="159"/>
      <c r="G66" s="159"/>
      <c r="H66" s="160"/>
      <c r="I66" s="161"/>
      <c r="J66" s="162"/>
      <c r="K66" s="158"/>
      <c r="L66" s="158"/>
      <c r="M66" s="249"/>
      <c r="N66" s="163">
        <f t="shared" ref="N66:S66" si="13" xml:space="preserve"> SUM(N64:N65)</f>
        <v>-6358.9000000000906</v>
      </c>
      <c r="O66" s="266">
        <f t="shared" si="13"/>
        <v>-3.9997442696631987E-5</v>
      </c>
      <c r="P66" s="164">
        <f t="shared" si="13"/>
        <v>961465.67999999993</v>
      </c>
      <c r="Q66" s="256">
        <f t="shared" si="13"/>
        <v>0.60476133357306694</v>
      </c>
      <c r="R66" s="244">
        <f t="shared" si="13"/>
        <v>0</v>
      </c>
      <c r="S66" s="256">
        <f t="shared" si="13"/>
        <v>0.60476133357306694</v>
      </c>
      <c r="T66" s="158"/>
      <c r="U66" s="158"/>
      <c r="V66" s="158"/>
      <c r="W66" s="245">
        <f xml:space="preserve"> SUM(W64:W65)</f>
        <v>0</v>
      </c>
      <c r="X66" s="245">
        <f xml:space="preserve"> SUM(X64:X65)</f>
        <v>0</v>
      </c>
      <c r="Y66" s="158"/>
      <c r="Z66" s="165"/>
      <c r="AA66" s="165"/>
      <c r="AB66" s="166"/>
      <c r="AC66" s="167"/>
      <c r="AD66" s="168"/>
      <c r="AE66" s="268">
        <f xml:space="preserve"> SUM(AE64:AE65)</f>
        <v>5.5351950279749874E-5</v>
      </c>
      <c r="AF66" s="169"/>
    </row>
    <row r="67" spans="1:32" ht="12" customHeight="1" x14ac:dyDescent="0.2">
      <c r="F67" s="146"/>
      <c r="G67" s="146"/>
      <c r="H67" s="124"/>
      <c r="I67" s="35"/>
      <c r="J67" s="147"/>
      <c r="M67" s="250"/>
      <c r="N67" s="147"/>
      <c r="O67" s="254"/>
      <c r="P67" s="148"/>
      <c r="Q67" s="257"/>
      <c r="R67" s="177"/>
      <c r="S67" s="257"/>
      <c r="W67" s="178"/>
      <c r="X67" s="178"/>
      <c r="Z67" s="144"/>
      <c r="AA67" s="144"/>
      <c r="AB67" s="145"/>
      <c r="AC67" s="149"/>
      <c r="AD67" s="150"/>
      <c r="AE67" s="260"/>
      <c r="AF67" s="111"/>
    </row>
    <row r="68" spans="1:32" ht="12" customHeight="1" x14ac:dyDescent="0.2">
      <c r="B68">
        <v>17998</v>
      </c>
      <c r="C68" t="s">
        <v>737</v>
      </c>
      <c r="D68" t="str">
        <f>_xll.BDP(C68,$D$3)</f>
        <v>SEK</v>
      </c>
      <c r="E68" t="s">
        <v>765</v>
      </c>
      <c r="F68" s="99">
        <f>_xll.BDP(C68,$F$3)</f>
        <v>58.78</v>
      </c>
      <c r="G68" s="99">
        <f>_xll.BDP(C68,$G$3)</f>
        <v>60.46</v>
      </c>
      <c r="H68" s="100">
        <f>IF(OR(OR(G68="#N/A N/A",G68="#N/A Real Time"),OR(F68="#N/A N/A",F68="#N/A Real Time")),0,  G68 - F68)</f>
        <v>1.6799999999999997</v>
      </c>
      <c r="I68" s="101">
        <f>IF(OR(F68=0,F68="#N/A N/A"),0,H68 / F68*100)</f>
        <v>2.8581150051037763</v>
      </c>
      <c r="J68" s="102">
        <v>-475900</v>
      </c>
      <c r="K68" t="str">
        <f>CONCATENATE(D178,D68, " Curncy")</f>
        <v>EURSEK Curncy</v>
      </c>
      <c r="L68">
        <f>IF(D68 = D178,1,_xll.BDP(K68,$L$3))</f>
        <v>1</v>
      </c>
      <c r="M68" s="247">
        <f>IF(D68 = D178,1,_xll.BDP(K68,$M$3)*L68)</f>
        <v>10.887</v>
      </c>
      <c r="N68" s="104">
        <f>H68*J68*T68/M68</f>
        <v>-73437.310553871575</v>
      </c>
      <c r="O68" s="253">
        <f>N68 / Y178</f>
        <v>-4.6192024102804002E-4</v>
      </c>
      <c r="P68" s="140">
        <f>IF(OR(OR(J68=0,G68 = "#N/A N/A"),G68="#N/A Real Time"),0,G68*J68*T68/M68)</f>
        <v>-2642868.9262423073</v>
      </c>
      <c r="Q68" s="255">
        <f>P68 / Y178*100</f>
        <v>-1.6623629626521017</v>
      </c>
      <c r="R68" s="106">
        <f>IF(Q68&lt;0,Q68,0)</f>
        <v>-1.6623629626521017</v>
      </c>
      <c r="S68" s="255">
        <f>IF(Q68&gt;0,Q68,0)</f>
        <v>0</v>
      </c>
      <c r="T68">
        <f>IF(EXACT(D68,UPPER(D68)),1,0.01)/V68</f>
        <v>1</v>
      </c>
      <c r="U68">
        <v>0</v>
      </c>
      <c r="V68">
        <v>1</v>
      </c>
      <c r="W68" s="105">
        <f>IF(AND(Q68&lt;0,O68&gt;0),O68,0)</f>
        <v>0</v>
      </c>
      <c r="X68" s="105">
        <f>IF(AND(Q68&gt;0,O68&gt;0),O68,0)</f>
        <v>0</v>
      </c>
      <c r="Z68" s="107">
        <f>_xll.BDH(C68,$Z$3,$D$1,$D$1)</f>
        <v>60.5</v>
      </c>
      <c r="AA68" s="107">
        <f>IF(OR(OR(F68="#N/A N/A",F68="#N/A Real Time"),OR(Z68="#N/A N/A",Z68="#N/A Real Time")),0,  F68 - Z68)</f>
        <v>-1.7199999999999989</v>
      </c>
      <c r="AB68" s="117">
        <f>IF(OR(Z68=0,Z68="#N/A N/A"),0,AA68 / Z68*100)</f>
        <v>-2.8429752066115683</v>
      </c>
      <c r="AC68" s="109">
        <v>-475900</v>
      </c>
      <c r="AD68" s="110">
        <f>IF(D68 = D178,1,_xll.BDP(K68,$AD$3)*L68)</f>
        <v>10.849</v>
      </c>
      <c r="AE68" s="259">
        <f>AA68*AC68*T68/AD68 / AF178</f>
        <v>4.6911286040187143E-4</v>
      </c>
      <c r="AF68" s="111"/>
    </row>
    <row r="69" spans="1:32" ht="12" customHeight="1" x14ac:dyDescent="0.2">
      <c r="B69">
        <v>31927</v>
      </c>
      <c r="C69" t="s">
        <v>1573</v>
      </c>
      <c r="D69" t="str">
        <f>_xll.BDP(C69,$D$3)</f>
        <v>SEK</v>
      </c>
      <c r="E69" t="s">
        <v>1613</v>
      </c>
      <c r="F69" s="99">
        <f>_xll.BDP(C69,$F$3)</f>
        <v>47.18</v>
      </c>
      <c r="G69" s="99">
        <f>_xll.BDP(C69,$G$3)</f>
        <v>46.865000000000002</v>
      </c>
      <c r="H69" s="100">
        <f>IF(OR(OR(G69="#N/A N/A",G69="#N/A Real Time"),OR(F69="#N/A N/A",F69="#N/A Real Time")),0,  G69 - F69)</f>
        <v>-0.31499999999999773</v>
      </c>
      <c r="I69" s="101">
        <f>IF(OR(F69=0,F69="#N/A N/A"),0,H69 / F69*100)</f>
        <v>-0.66765578635014355</v>
      </c>
      <c r="J69" s="102">
        <v>-537419</v>
      </c>
      <c r="K69" t="str">
        <f>CONCATENATE(D178,D69, " Curncy")</f>
        <v>EURSEK Curncy</v>
      </c>
      <c r="L69">
        <f>IF(D69 = D178,1,_xll.BDP(K69,$L$3))</f>
        <v>1</v>
      </c>
      <c r="M69" s="247">
        <f>IF(D69 = D178,1,_xll.BDP(K69,$M$3)*L69)</f>
        <v>10.887</v>
      </c>
      <c r="N69" s="104">
        <f>H69*J69*T69/M69</f>
        <v>15549.461284100189</v>
      </c>
      <c r="O69" s="253">
        <f>N69 / Y178</f>
        <v>9.7806017813503282E-5</v>
      </c>
      <c r="P69" s="140">
        <f>IF(OR(OR(J69=0,G69 = "#N/A N/A"),G69="#N/A Real Time"),0,G69*J69*T69/M69)</f>
        <v>-2313414.2954900339</v>
      </c>
      <c r="Q69" s="255">
        <f>P69 / Y178*100</f>
        <v>-1.4551361983586875</v>
      </c>
      <c r="R69" s="106">
        <f>IF(Q69&lt;0,Q69,0)</f>
        <v>-1.4551361983586875</v>
      </c>
      <c r="S69" s="255">
        <f>IF(Q69&gt;0,Q69,0)</f>
        <v>0</v>
      </c>
      <c r="T69">
        <f>IF(EXACT(D69,UPPER(D69)),1,0.01)/V69</f>
        <v>1</v>
      </c>
      <c r="U69">
        <v>0</v>
      </c>
      <c r="V69">
        <v>1</v>
      </c>
      <c r="W69" s="105">
        <f>IF(AND(Q69&lt;0,O69&gt;0),O69,0)</f>
        <v>9.7806017813503282E-5</v>
      </c>
      <c r="X69" s="105">
        <f>IF(AND(Q69&gt;0,O69&gt;0),O69,0)</f>
        <v>0</v>
      </c>
      <c r="Z69" s="107">
        <f>_xll.BDH(C69,$Z$3,$D$1,$D$1)</f>
        <v>44.965000000000003</v>
      </c>
      <c r="AA69" s="107">
        <f>IF(OR(OR(F69="#N/A N/A",F69="#N/A Real Time"),OR(Z69="#N/A N/A",Z69="#N/A Real Time")),0,  F69 - Z69)</f>
        <v>2.2149999999999963</v>
      </c>
      <c r="AB69" s="117">
        <f>IF(OR(Z69=0,Z69="#N/A N/A"),0,AA69 / Z69*100)</f>
        <v>4.9260535972422907</v>
      </c>
      <c r="AC69" s="109">
        <v>-537419</v>
      </c>
      <c r="AD69" s="110">
        <f>IF(D69 = D178,1,_xll.BDP(K69,$AD$3)*L69)</f>
        <v>10.849</v>
      </c>
      <c r="AE69" s="259">
        <f>AA69*AC69*T69/AD69 / AF178</f>
        <v>-6.8221291112842929E-4</v>
      </c>
      <c r="AF69" s="111"/>
    </row>
    <row r="70" spans="1:32" ht="12" customHeight="1" x14ac:dyDescent="0.2">
      <c r="B70">
        <v>113</v>
      </c>
      <c r="C70" t="s">
        <v>105</v>
      </c>
      <c r="D70" t="str">
        <f>_xll.BDP(C70,$D$3)</f>
        <v>SEK</v>
      </c>
      <c r="E70" t="s">
        <v>275</v>
      </c>
      <c r="F70" s="99">
        <f>_xll.BDP(C70,$F$3)</f>
        <v>65.59</v>
      </c>
      <c r="G70" s="99">
        <f>_xll.BDP(C70,$G$3)</f>
        <v>65.150000000000006</v>
      </c>
      <c r="H70" s="100">
        <f>IF(OR(OR(G70="#N/A N/A",G70="#N/A Real Time"),OR(F70="#N/A N/A",F70="#N/A Real Time")),0,  G70 - F70)</f>
        <v>-0.43999999999999773</v>
      </c>
      <c r="I70" s="101">
        <f>IF(OR(F70=0,F70="#N/A N/A"),0,H70 / F70*100)</f>
        <v>-0.67083396859276978</v>
      </c>
      <c r="J70" s="102">
        <v>56904</v>
      </c>
      <c r="K70" t="str">
        <f>CONCATENATE(D178,D70, " Curncy")</f>
        <v>EURSEK Curncy</v>
      </c>
      <c r="L70">
        <f>IF(D70 = D178,1,_xll.BDP(K70,$L$3))</f>
        <v>1</v>
      </c>
      <c r="M70" s="247">
        <f>IF(D70 = D178,1,_xll.BDP(K70,$M$3)*L70)</f>
        <v>10.887</v>
      </c>
      <c r="N70" s="104">
        <f>H70*J70*T70/M70</f>
        <v>-2299.785064756119</v>
      </c>
      <c r="O70" s="253">
        <f>N70 / Y178</f>
        <v>-1.4465634204367365E-5</v>
      </c>
      <c r="P70" s="140">
        <f>IF(OR(OR(J70=0,G70 = "#N/A N/A"),G70="#N/A Real Time"),0,G70*J70*T70/M70)</f>
        <v>340524.99311104987</v>
      </c>
      <c r="Q70" s="255">
        <f>P70 / Y178*100</f>
        <v>0.2141900155487588</v>
      </c>
      <c r="R70" s="106">
        <f>IF(Q70&lt;0,Q70,0)</f>
        <v>0</v>
      </c>
      <c r="S70" s="255">
        <f>IF(Q70&gt;0,Q70,0)</f>
        <v>0.2141900155487588</v>
      </c>
      <c r="T70">
        <f>IF(EXACT(D70,UPPER(D70)),1,0.01)/V70</f>
        <v>1</v>
      </c>
      <c r="U70">
        <v>0</v>
      </c>
      <c r="V70">
        <v>1</v>
      </c>
      <c r="W70" s="105">
        <f>IF(AND(Q70&lt;0,O70&gt;0),O70,0)</f>
        <v>0</v>
      </c>
      <c r="X70" s="105">
        <f>IF(AND(Q70&gt;0,O70&gt;0),O70,0)</f>
        <v>0</v>
      </c>
      <c r="Z70" s="107">
        <f>_xll.BDH(C70,$Z$3,$D$1,$D$1)</f>
        <v>65.09</v>
      </c>
      <c r="AA70" s="107">
        <f>IF(OR(OR(F70="#N/A N/A",F70="#N/A Real Time"),OR(Z70="#N/A N/A",Z70="#N/A Real Time")),0,  F70 - Z70)</f>
        <v>0.5</v>
      </c>
      <c r="AB70" s="117">
        <f>IF(OR(Z70=0,Z70="#N/A N/A"),0,AA70 / Z70*100)</f>
        <v>0.76816715317253026</v>
      </c>
      <c r="AC70" s="109">
        <v>56904</v>
      </c>
      <c r="AD70" s="110">
        <f>IF(D70 = D178,1,_xll.BDP(K70,$AD$3)*L70)</f>
        <v>10.849</v>
      </c>
      <c r="AE70" s="259">
        <f>AA70*AC70*T70/AD70 / AF178</f>
        <v>1.6305945533009738E-5</v>
      </c>
      <c r="AF70" s="111"/>
    </row>
    <row r="71" spans="1:32" ht="12" customHeight="1" x14ac:dyDescent="0.2">
      <c r="A71" s="158" t="s">
        <v>1499</v>
      </c>
      <c r="B71" s="158"/>
      <c r="C71" s="158"/>
      <c r="D71" s="158"/>
      <c r="E71" s="158" t="s">
        <v>104</v>
      </c>
      <c r="F71" s="159"/>
      <c r="G71" s="159"/>
      <c r="H71" s="160"/>
      <c r="I71" s="161"/>
      <c r="J71" s="162"/>
      <c r="K71" s="158"/>
      <c r="L71" s="158"/>
      <c r="M71" s="249"/>
      <c r="N71" s="163">
        <f t="shared" ref="N71:S71" si="14" xml:space="preserve"> SUM(N67:N70)</f>
        <v>-60187.634334527509</v>
      </c>
      <c r="O71" s="266">
        <f t="shared" si="14"/>
        <v>-3.7857985741890409E-4</v>
      </c>
      <c r="P71" s="164">
        <f t="shared" si="14"/>
        <v>-4615758.228621291</v>
      </c>
      <c r="Q71" s="256">
        <f t="shared" si="14"/>
        <v>-2.9033091454620306</v>
      </c>
      <c r="R71" s="244">
        <f t="shared" si="14"/>
        <v>-3.1174991610107892</v>
      </c>
      <c r="S71" s="256">
        <f t="shared" si="14"/>
        <v>0.2141900155487588</v>
      </c>
      <c r="T71" s="158"/>
      <c r="U71" s="158"/>
      <c r="V71" s="158"/>
      <c r="W71" s="245">
        <f xml:space="preserve"> SUM(W67:W70)</f>
        <v>9.7806017813503282E-5</v>
      </c>
      <c r="X71" s="245">
        <f xml:space="preserve"> SUM(X67:X70)</f>
        <v>0</v>
      </c>
      <c r="Y71" s="158"/>
      <c r="Z71" s="165"/>
      <c r="AA71" s="165"/>
      <c r="AB71" s="166"/>
      <c r="AC71" s="167"/>
      <c r="AD71" s="168"/>
      <c r="AE71" s="268">
        <f xml:space="preserve"> SUM(AE67:AE70)</f>
        <v>-1.9679410519354813E-4</v>
      </c>
      <c r="AF71" s="169"/>
    </row>
    <row r="72" spans="1:32" ht="12" customHeight="1" x14ac:dyDescent="0.2">
      <c r="F72" s="146"/>
      <c r="G72" s="146"/>
      <c r="H72" s="124"/>
      <c r="I72" s="35"/>
      <c r="J72" s="147"/>
      <c r="M72" s="250"/>
      <c r="N72" s="147"/>
      <c r="O72" s="254"/>
      <c r="P72" s="148"/>
      <c r="Q72" s="257"/>
      <c r="R72" s="177"/>
      <c r="S72" s="257"/>
      <c r="W72" s="178"/>
      <c r="X72" s="178"/>
      <c r="Z72" s="144"/>
      <c r="AA72" s="144"/>
      <c r="AB72" s="145"/>
      <c r="AC72" s="149"/>
      <c r="AD72" s="150"/>
      <c r="AE72" s="260"/>
      <c r="AF72" s="111"/>
    </row>
    <row r="73" spans="1:32" ht="12" customHeight="1" x14ac:dyDescent="0.2">
      <c r="B73">
        <v>18249</v>
      </c>
      <c r="C73" t="s">
        <v>756</v>
      </c>
      <c r="D73" t="str">
        <f>_xll.BDP(C73,$D$3)</f>
        <v>CHF</v>
      </c>
      <c r="E73" t="s">
        <v>783</v>
      </c>
      <c r="F73" s="99">
        <f>_xll.BDP(C73,$F$3)</f>
        <v>943.6</v>
      </c>
      <c r="G73" s="99">
        <f>_xll.BDP(C73,$G$3)</f>
        <v>934.6</v>
      </c>
      <c r="H73" s="100">
        <f>IF(OR(OR(G73="#N/A N/A",G73="#N/A Real Time"),OR(F73="#N/A N/A",F73="#N/A Real Time")),0,  G73 - F73)</f>
        <v>-9</v>
      </c>
      <c r="I73" s="101">
        <f>IF(OR(F73=0,F73="#N/A N/A"),0,H73 / F73*100)</f>
        <v>-0.95379398050021191</v>
      </c>
      <c r="J73" s="102">
        <v>-3708</v>
      </c>
      <c r="K73" t="str">
        <f>CONCATENATE(D178,D73, " Curncy")</f>
        <v>EURCHF Curncy</v>
      </c>
      <c r="L73">
        <f>IF(D73 = D178,1,_xll.BDP(K73,$L$3))</f>
        <v>1</v>
      </c>
      <c r="M73" s="247">
        <f>IF(D73 = D178,1,_xll.BDP(K73,$M$3)*L73)</f>
        <v>0.98365999999999998</v>
      </c>
      <c r="N73" s="104">
        <f>H73*J73*T73/M73</f>
        <v>33926.356667954373</v>
      </c>
      <c r="O73" s="253">
        <f>N73 / Y178</f>
        <v>2.1339657908317226E-4</v>
      </c>
      <c r="P73" s="140">
        <f>IF(OR(OR(J73=0,G73 = "#N/A N/A"),G73="#N/A Real Time"),0,G73*J73*T73/M73)</f>
        <v>-3523063.6602077959</v>
      </c>
      <c r="Q73" s="255">
        <f>P73 / Y178*100</f>
        <v>-2.2160049201236984</v>
      </c>
      <c r="R73" s="106">
        <f>IF(Q73&lt;0,Q73,0)</f>
        <v>-2.2160049201236984</v>
      </c>
      <c r="S73" s="255">
        <f>IF(Q73&gt;0,Q73,0)</f>
        <v>0</v>
      </c>
      <c r="T73">
        <f>IF(EXACT(D73,UPPER(D73)),1,0.01)/V73</f>
        <v>1</v>
      </c>
      <c r="U73">
        <v>0</v>
      </c>
      <c r="V73">
        <v>1</v>
      </c>
      <c r="W73" s="105">
        <f>IF(AND(Q73&lt;0,O73&gt;0),O73,0)</f>
        <v>2.1339657908317226E-4</v>
      </c>
      <c r="X73" s="105">
        <f>IF(AND(Q73&gt;0,O73&gt;0),O73,0)</f>
        <v>0</v>
      </c>
      <c r="Z73" s="107">
        <f>_xll.BDH(C73,$Z$3,$D$1,$D$1)</f>
        <v>965.6</v>
      </c>
      <c r="AA73" s="107">
        <f>IF(OR(OR(F73="#N/A N/A",F73="#N/A Real Time"),OR(Z73="#N/A N/A",Z73="#N/A Real Time")),0,  F73 - Z73)</f>
        <v>-22</v>
      </c>
      <c r="AB73" s="117">
        <f>IF(OR(Z73=0,Z73="#N/A N/A"),0,AA73 / Z73*100)</f>
        <v>-2.2783761391880692</v>
      </c>
      <c r="AC73" s="109">
        <v>-3708</v>
      </c>
      <c r="AD73" s="110">
        <f>IF(D73 = D178,1,_xll.BDP(K73,$AD$3)*L73)</f>
        <v>0.98319999999999996</v>
      </c>
      <c r="AE73" s="259">
        <f>AA73*AC73*T73/AD73 / AF178</f>
        <v>5.1587375396739408E-4</v>
      </c>
      <c r="AF73" s="111"/>
    </row>
    <row r="74" spans="1:32" ht="12" customHeight="1" x14ac:dyDescent="0.2">
      <c r="B74">
        <v>2330</v>
      </c>
      <c r="C74" t="s">
        <v>101</v>
      </c>
      <c r="D74" t="str">
        <f>_xll.BDP(C74,$D$3)</f>
        <v>CHF</v>
      </c>
      <c r="E74" t="s">
        <v>1208</v>
      </c>
      <c r="F74" s="99">
        <f>_xll.BDP(C74,$F$3)</f>
        <v>239.5</v>
      </c>
      <c r="G74" s="99">
        <f>_xll.BDP(C74,$G$3)</f>
        <v>241.2</v>
      </c>
      <c r="H74" s="100">
        <f>IF(OR(OR(G74="#N/A N/A",G74="#N/A Real Time"),OR(F74="#N/A N/A",F74="#N/A Real Time")),0,  G74 - F74)</f>
        <v>1.6999999999999886</v>
      </c>
      <c r="I74" s="101">
        <f>IF(OR(F74=0,F74="#N/A N/A"),0,H74 / F74*100)</f>
        <v>0.70981210855949428</v>
      </c>
      <c r="J74" s="102">
        <v>-3279</v>
      </c>
      <c r="K74" t="str">
        <f>CONCATENATE(D178,D74, " Curncy")</f>
        <v>EURCHF Curncy</v>
      </c>
      <c r="L74">
        <f>IF(D74 = D178,1,_xll.BDP(K74,$L$3))</f>
        <v>1</v>
      </c>
      <c r="M74" s="247">
        <f>IF(D74 = D178,1,_xll.BDP(K74,$M$3)*L74)</f>
        <v>0.98365999999999998</v>
      </c>
      <c r="N74" s="104">
        <f>H74*J74*T74/M74</f>
        <v>-5666.8970985909391</v>
      </c>
      <c r="O74" s="253">
        <f>N74 / Y178</f>
        <v>-3.5644748615106055E-5</v>
      </c>
      <c r="P74" s="140">
        <f>IF(OR(OR(J74=0,G74 = "#N/A N/A"),G74="#N/A Real Time"),0,G74*J74*T74/M74)</f>
        <v>-804032.69422361383</v>
      </c>
      <c r="Q74" s="255">
        <f>P74 / Y178*100</f>
        <v>-0.50573608035080231</v>
      </c>
      <c r="R74" s="106">
        <f>IF(Q74&lt;0,Q74,0)</f>
        <v>-0.50573608035080231</v>
      </c>
      <c r="S74" s="255">
        <f>IF(Q74&gt;0,Q74,0)</f>
        <v>0</v>
      </c>
      <c r="T74">
        <f>IF(EXACT(D74,UPPER(D74)),1,0.01)/V74</f>
        <v>1</v>
      </c>
      <c r="U74">
        <v>0</v>
      </c>
      <c r="V74">
        <v>1</v>
      </c>
      <c r="W74" s="105">
        <f>IF(AND(Q74&lt;0,O74&gt;0),O74,0)</f>
        <v>0</v>
      </c>
      <c r="X74" s="105">
        <f>IF(AND(Q74&gt;0,O74&gt;0),O74,0)</f>
        <v>0</v>
      </c>
      <c r="Z74" s="107">
        <f>_xll.BDH(C74,$Z$3,$D$1,$D$1)</f>
        <v>244.4</v>
      </c>
      <c r="AA74" s="107">
        <f>IF(OR(OR(F74="#N/A N/A",F74="#N/A Real Time"),OR(Z74="#N/A N/A",Z74="#N/A Real Time")),0,  F74 - Z74)</f>
        <v>-4.9000000000000057</v>
      </c>
      <c r="AB74" s="117">
        <f>IF(OR(Z74=0,Z74="#N/A N/A"),0,AA74 / Z74*100)</f>
        <v>-2.0049099836333903</v>
      </c>
      <c r="AC74" s="109">
        <v>-3279</v>
      </c>
      <c r="AD74" s="110">
        <f>IF(D74 = D178,1,_xll.BDP(K74,$AD$3)*L74)</f>
        <v>0.98319999999999996</v>
      </c>
      <c r="AE74" s="259">
        <f>AA74*AC74*T74/AD74 / AF178</f>
        <v>1.0160580553556838E-4</v>
      </c>
      <c r="AF74" s="111"/>
    </row>
    <row r="75" spans="1:32" ht="12" customHeight="1" x14ac:dyDescent="0.2">
      <c r="B75">
        <v>6433</v>
      </c>
      <c r="C75" t="s">
        <v>1249</v>
      </c>
      <c r="D75" t="str">
        <f>_xll.BDP(C75,$D$3)</f>
        <v>CHF</v>
      </c>
      <c r="E75" t="s">
        <v>1250</v>
      </c>
      <c r="F75" s="99">
        <f>_xll.BDP(C75,$F$3)</f>
        <v>59.76</v>
      </c>
      <c r="G75" s="99">
        <f>_xll.BDP(C75,$G$3)</f>
        <v>58.8</v>
      </c>
      <c r="H75" s="100">
        <f>IF(OR(OR(G75="#N/A N/A",G75="#N/A Real Time"),OR(F75="#N/A N/A",F75="#N/A Real Time")),0,  G75 - F75)</f>
        <v>-0.96000000000000085</v>
      </c>
      <c r="I75" s="101">
        <f>IF(OR(F75=0,F75="#N/A N/A"),0,H75 / F75*100)</f>
        <v>-1.6064257028112465</v>
      </c>
      <c r="J75" s="102">
        <v>-36292</v>
      </c>
      <c r="K75" t="str">
        <f>CONCATENATE(D178,D75, " Curncy")</f>
        <v>EURCHF Curncy</v>
      </c>
      <c r="L75">
        <f>IF(D75 = D178,1,_xll.BDP(K75,$L$3))</f>
        <v>1</v>
      </c>
      <c r="M75" s="247">
        <f>IF(D75 = D178,1,_xll.BDP(K75,$M$3)*L75)</f>
        <v>0.98365999999999998</v>
      </c>
      <c r="N75" s="104">
        <f>H75*J75*T75/M75</f>
        <v>35419.067563995719</v>
      </c>
      <c r="O75" s="253">
        <f>N75 / Y178</f>
        <v>2.2278572162780279E-4</v>
      </c>
      <c r="P75" s="140">
        <f>IF(OR(OR(J75=0,G75 = "#N/A N/A"),G75="#N/A Real Time"),0,G75*J75*T75/M75)</f>
        <v>-2169417.8882947359</v>
      </c>
      <c r="Q75" s="255">
        <f>P75 / Y178*100</f>
        <v>-1.3645625449702909</v>
      </c>
      <c r="R75" s="106">
        <f>IF(Q75&lt;0,Q75,0)</f>
        <v>-1.3645625449702909</v>
      </c>
      <c r="S75" s="255">
        <f>IF(Q75&gt;0,Q75,0)</f>
        <v>0</v>
      </c>
      <c r="T75">
        <f>IF(EXACT(D75,UPPER(D75)),1,0.01)/V75</f>
        <v>1</v>
      </c>
      <c r="U75">
        <v>0</v>
      </c>
      <c r="V75">
        <v>1</v>
      </c>
      <c r="W75" s="105">
        <f>IF(AND(Q75&lt;0,O75&gt;0),O75,0)</f>
        <v>2.2278572162780279E-4</v>
      </c>
      <c r="X75" s="105">
        <f>IF(AND(Q75&gt;0,O75&gt;0),O75,0)</f>
        <v>0</v>
      </c>
      <c r="Z75" s="107">
        <f>_xll.BDH(C75,$Z$3,$D$1,$D$1)</f>
        <v>60.08</v>
      </c>
      <c r="AA75" s="107">
        <f>IF(OR(OR(F75="#N/A N/A",F75="#N/A Real Time"),OR(Z75="#N/A N/A",Z75="#N/A Real Time")),0,  F75 - Z75)</f>
        <v>-0.32000000000000028</v>
      </c>
      <c r="AB75" s="117">
        <f>IF(OR(Z75=0,Z75="#N/A N/A"),0,AA75 / Z75*100)</f>
        <v>-0.53262316910785668</v>
      </c>
      <c r="AC75" s="109">
        <v>-36292</v>
      </c>
      <c r="AD75" s="110">
        <f>IF(D75 = D178,1,_xll.BDP(K75,$AD$3)*L75)</f>
        <v>0.98319999999999996</v>
      </c>
      <c r="AE75" s="259">
        <f>AA75*AC75*T75/AD75 / AF178</f>
        <v>7.344156233788244E-5</v>
      </c>
      <c r="AF75" s="111"/>
    </row>
    <row r="76" spans="1:32" ht="12" customHeight="1" x14ac:dyDescent="0.2">
      <c r="A76" s="158" t="s">
        <v>1500</v>
      </c>
      <c r="B76" s="158"/>
      <c r="C76" s="158"/>
      <c r="D76" s="158"/>
      <c r="E76" s="158" t="s">
        <v>100</v>
      </c>
      <c r="F76" s="159"/>
      <c r="G76" s="159"/>
      <c r="H76" s="160"/>
      <c r="I76" s="161"/>
      <c r="J76" s="162"/>
      <c r="K76" s="158"/>
      <c r="L76" s="158"/>
      <c r="M76" s="249"/>
      <c r="N76" s="163">
        <f t="shared" ref="N76:S76" si="15" xml:space="preserve"> SUM(N72:N75)</f>
        <v>63678.527133359152</v>
      </c>
      <c r="O76" s="266">
        <f t="shared" si="15"/>
        <v>4.0053755209586899E-4</v>
      </c>
      <c r="P76" s="164">
        <f t="shared" si="15"/>
        <v>-6496514.2427261453</v>
      </c>
      <c r="Q76" s="256">
        <f t="shared" si="15"/>
        <v>-4.0863035454447916</v>
      </c>
      <c r="R76" s="244">
        <f t="shared" si="15"/>
        <v>-4.0863035454447916</v>
      </c>
      <c r="S76" s="256">
        <f t="shared" si="15"/>
        <v>0</v>
      </c>
      <c r="T76" s="158"/>
      <c r="U76" s="158"/>
      <c r="V76" s="158"/>
      <c r="W76" s="245">
        <f xml:space="preserve"> SUM(W72:W75)</f>
        <v>4.3618230071097502E-4</v>
      </c>
      <c r="X76" s="245">
        <f xml:space="preserve"> SUM(X72:X75)</f>
        <v>0</v>
      </c>
      <c r="Y76" s="158"/>
      <c r="Z76" s="165"/>
      <c r="AA76" s="165"/>
      <c r="AB76" s="166"/>
      <c r="AC76" s="167"/>
      <c r="AD76" s="168"/>
      <c r="AE76" s="268">
        <f xml:space="preserve"> SUM(AE72:AE75)</f>
        <v>6.9092112184084497E-4</v>
      </c>
      <c r="AF76" s="169"/>
    </row>
    <row r="77" spans="1:32" ht="12" customHeight="1" x14ac:dyDescent="0.2">
      <c r="F77" s="146"/>
      <c r="G77" s="146"/>
      <c r="H77" s="124"/>
      <c r="I77" s="35"/>
      <c r="J77" s="147"/>
      <c r="M77" s="250"/>
      <c r="N77" s="147"/>
      <c r="O77" s="254"/>
      <c r="P77" s="148"/>
      <c r="Q77" s="257"/>
      <c r="R77" s="177"/>
      <c r="S77" s="257"/>
      <c r="W77" s="178"/>
      <c r="X77" s="178"/>
      <c r="Z77" s="144"/>
      <c r="AA77" s="144"/>
      <c r="AB77" s="145"/>
      <c r="AC77" s="149"/>
      <c r="AD77" s="150"/>
      <c r="AE77" s="260"/>
      <c r="AF77" s="111"/>
    </row>
    <row r="78" spans="1:32" ht="12" customHeight="1" x14ac:dyDescent="0.2">
      <c r="B78">
        <v>30201</v>
      </c>
      <c r="C78" t="s">
        <v>1601</v>
      </c>
      <c r="D78" t="str">
        <f>_xll.BDP(C78,$D$3)</f>
        <v>GBp</v>
      </c>
      <c r="E78" t="s">
        <v>1602</v>
      </c>
      <c r="F78" s="99">
        <f>_xll.BDP(C78,$F$3)</f>
        <v>17</v>
      </c>
      <c r="G78" s="99">
        <f>_xll.BDP(C78,$G$3)</f>
        <v>17</v>
      </c>
      <c r="H78" s="100">
        <f t="shared" ref="H78:H109" si="16">IF(OR(OR(G78="#N/A N/A",G78="#N/A Real Time"),OR(F78="#N/A N/A",F78="#N/A Real Time")),0,  G78 - F78)</f>
        <v>0</v>
      </c>
      <c r="I78" s="101">
        <f t="shared" ref="I78:I109" si="17">IF(OR(F78=0,F78="#N/A N/A"),0,H78 / F78*100)</f>
        <v>0</v>
      </c>
      <c r="J78" s="102">
        <v>7625314</v>
      </c>
      <c r="K78" t="str">
        <f>CONCATENATE(D178,D78, " Curncy")</f>
        <v>EURGBp Curncy</v>
      </c>
      <c r="L78">
        <f>IF(D78 = D178,1,_xll.BDP(K78,$L$3))</f>
        <v>1</v>
      </c>
      <c r="M78" s="247">
        <f>IF(D78 = D178,1,_xll.BDP(K78,$M$3)*L78)</f>
        <v>0.86451999999999996</v>
      </c>
      <c r="N78" s="104">
        <f t="shared" ref="N78:N109" si="18">H78*J78*T78/M78</f>
        <v>0</v>
      </c>
      <c r="O78" s="253">
        <f>N78 / Y178</f>
        <v>0</v>
      </c>
      <c r="P78" s="140">
        <f t="shared" ref="P78:P109" si="19">IF(OR(OR(J78=0,G78 = "#N/A N/A"),G78="#N/A Real Time"),0,G78*J78*T78/M78)</f>
        <v>1499448.6882894556</v>
      </c>
      <c r="Q78" s="255">
        <f>P78 / Y178*100</f>
        <v>0.94315232172854802</v>
      </c>
      <c r="R78" s="106">
        <f t="shared" ref="R78:R109" si="20">IF(Q78&lt;0,Q78,0)</f>
        <v>0</v>
      </c>
      <c r="S78" s="255">
        <f t="shared" ref="S78:S109" si="21">IF(Q78&gt;0,Q78,0)</f>
        <v>0.94315232172854802</v>
      </c>
      <c r="T78">
        <f t="shared" ref="T78:T109" si="22">IF(EXACT(D78,UPPER(D78)),1,0.01)/V78</f>
        <v>0.01</v>
      </c>
      <c r="U78">
        <v>0</v>
      </c>
      <c r="V78">
        <v>1</v>
      </c>
      <c r="W78" s="105">
        <f t="shared" ref="W78:W109" si="23">IF(AND(Q78&lt;0,O78&gt;0),O78,0)</f>
        <v>0</v>
      </c>
      <c r="X78" s="105">
        <f t="shared" ref="X78:X109" si="24">IF(AND(Q78&gt;0,O78&gt;0),O78,0)</f>
        <v>0</v>
      </c>
      <c r="Z78" s="107">
        <f>_xll.BDH(C78,$Z$3,$D$1,$D$1)</f>
        <v>17.399999999999999</v>
      </c>
      <c r="AA78" s="107">
        <f t="shared" ref="AA78:AA109" si="25">IF(OR(OR(F78="#N/A N/A",F78="#N/A Real Time"),OR(Z78="#N/A N/A",Z78="#N/A Real Time")),0,  F78 - Z78)</f>
        <v>-0.39999999999999858</v>
      </c>
      <c r="AB78" s="117">
        <f t="shared" ref="AB78:AB109" si="26">IF(OR(Z78=0,Z78="#N/A N/A"),0,AA78 / Z78*100)</f>
        <v>-2.2988505747126355</v>
      </c>
      <c r="AC78" s="109">
        <v>7625314</v>
      </c>
      <c r="AD78" s="110">
        <f>IF(D78 = D178,1,_xll.BDP(K78,$AD$3)*L78)</f>
        <v>0.85989000000000004</v>
      </c>
      <c r="AE78" s="259">
        <f>AA78*AC78*T78/AD78 / AF178</f>
        <v>-2.2054525653552104E-4</v>
      </c>
      <c r="AF78" s="111"/>
    </row>
    <row r="79" spans="1:32" ht="12" customHeight="1" x14ac:dyDescent="0.2">
      <c r="B79">
        <v>8125</v>
      </c>
      <c r="C79" t="s">
        <v>1703</v>
      </c>
      <c r="D79" t="str">
        <f>_xll.BDP(C79,$D$3)</f>
        <v>GBp</v>
      </c>
      <c r="E79" t="s">
        <v>1704</v>
      </c>
      <c r="F79" s="99">
        <f>_xll.BDP(C79,$F$3)</f>
        <v>810</v>
      </c>
      <c r="G79" s="99">
        <f>_xll.BDP(C79,$G$3)</f>
        <v>808</v>
      </c>
      <c r="H79" s="100">
        <f t="shared" si="16"/>
        <v>-2</v>
      </c>
      <c r="I79" s="101">
        <f t="shared" si="17"/>
        <v>-0.24691358024691357</v>
      </c>
      <c r="J79" s="102">
        <v>83402</v>
      </c>
      <c r="K79" t="str">
        <f>CONCATENATE(D178,D79, " Curncy")</f>
        <v>EURGBp Curncy</v>
      </c>
      <c r="L79">
        <f>IF(D79 = D178,1,_xll.BDP(K79,$L$3))</f>
        <v>1</v>
      </c>
      <c r="M79" s="247">
        <f>IF(D79 = D178,1,_xll.BDP(K79,$M$3)*L79)</f>
        <v>0.86451999999999996</v>
      </c>
      <c r="N79" s="104">
        <f t="shared" si="18"/>
        <v>-1929.4406144450099</v>
      </c>
      <c r="O79" s="253">
        <f>N79 / Y178</f>
        <v>-1.2136169842711412E-5</v>
      </c>
      <c r="P79" s="140">
        <f t="shared" si="19"/>
        <v>779494.00823578413</v>
      </c>
      <c r="Q79" s="255">
        <f>P79 / Y178*100</f>
        <v>0.49030126164554111</v>
      </c>
      <c r="R79" s="106">
        <f t="shared" si="20"/>
        <v>0</v>
      </c>
      <c r="S79" s="255">
        <f t="shared" si="21"/>
        <v>0.49030126164554111</v>
      </c>
      <c r="T79">
        <f t="shared" si="22"/>
        <v>0.01</v>
      </c>
      <c r="U79">
        <v>0</v>
      </c>
      <c r="V79">
        <v>1</v>
      </c>
      <c r="W79" s="105">
        <f t="shared" si="23"/>
        <v>0</v>
      </c>
      <c r="X79" s="105">
        <f t="shared" si="24"/>
        <v>0</v>
      </c>
      <c r="Z79" s="107">
        <f>_xll.BDH(C79,$Z$3,$D$1,$D$1)</f>
        <v>796</v>
      </c>
      <c r="AA79" s="107">
        <f t="shared" si="25"/>
        <v>14</v>
      </c>
      <c r="AB79" s="117">
        <f t="shared" si="26"/>
        <v>1.7587939698492463</v>
      </c>
      <c r="AC79" s="109">
        <v>83402</v>
      </c>
      <c r="AD79" s="110">
        <f>IF(D79 = D178,1,_xll.BDP(K79,$AD$3)*L79)</f>
        <v>0.85989000000000004</v>
      </c>
      <c r="AE79" s="259">
        <f>AA79*AC79*T79/AD79 / AF178</f>
        <v>8.4427610718082656E-5</v>
      </c>
      <c r="AF79" s="111"/>
    </row>
    <row r="80" spans="1:32" ht="12" customHeight="1" x14ac:dyDescent="0.2">
      <c r="B80">
        <v>19961</v>
      </c>
      <c r="C80" t="s">
        <v>1639</v>
      </c>
      <c r="D80" t="str">
        <f>_xll.BDP(C80,$D$3)</f>
        <v>GBp</v>
      </c>
      <c r="E80" t="s">
        <v>1640</v>
      </c>
      <c r="F80" s="99">
        <f>_xll.BDP(C80,$F$3)</f>
        <v>63.95</v>
      </c>
      <c r="G80" s="99">
        <f>_xll.BDP(C80,$G$3)</f>
        <v>61.95</v>
      </c>
      <c r="H80" s="100">
        <f t="shared" si="16"/>
        <v>-2</v>
      </c>
      <c r="I80" s="101">
        <f t="shared" si="17"/>
        <v>-3.1274433150899137</v>
      </c>
      <c r="J80" s="102">
        <v>883822</v>
      </c>
      <c r="K80" t="str">
        <f>CONCATENATE(D178,D80, " Curncy")</f>
        <v>EURGBp Curncy</v>
      </c>
      <c r="L80">
        <f>IF(D80 = D178,1,_xll.BDP(K80,$L$3))</f>
        <v>1</v>
      </c>
      <c r="M80" s="247">
        <f>IF(D80 = D178,1,_xll.BDP(K80,$M$3)*L80)</f>
        <v>0.86451999999999996</v>
      </c>
      <c r="N80" s="104">
        <f t="shared" si="18"/>
        <v>-20446.536806551612</v>
      </c>
      <c r="O80" s="253">
        <f>N80 / Y178</f>
        <v>-1.2860859335177676E-4</v>
      </c>
      <c r="P80" s="140">
        <f t="shared" si="19"/>
        <v>633331.47758293629</v>
      </c>
      <c r="Q80" s="255">
        <f>P80 / Y178*100</f>
        <v>0.39836511790712859</v>
      </c>
      <c r="R80" s="106">
        <f t="shared" si="20"/>
        <v>0</v>
      </c>
      <c r="S80" s="255">
        <f t="shared" si="21"/>
        <v>0.39836511790712859</v>
      </c>
      <c r="T80">
        <f t="shared" si="22"/>
        <v>0.01</v>
      </c>
      <c r="U80">
        <v>0</v>
      </c>
      <c r="V80">
        <v>1</v>
      </c>
      <c r="W80" s="105">
        <f t="shared" si="23"/>
        <v>0</v>
      </c>
      <c r="X80" s="105">
        <f t="shared" si="24"/>
        <v>0</v>
      </c>
      <c r="Z80" s="107">
        <f>_xll.BDH(C80,$Z$3,$D$1,$D$1)</f>
        <v>65.650000000000006</v>
      </c>
      <c r="AA80" s="107">
        <f t="shared" si="25"/>
        <v>-1.7000000000000028</v>
      </c>
      <c r="AB80" s="117">
        <f t="shared" si="26"/>
        <v>-2.5894897182025938</v>
      </c>
      <c r="AC80" s="109">
        <v>883822</v>
      </c>
      <c r="AD80" s="110">
        <f>IF(D80 = D178,1,_xll.BDP(K80,$AD$3)*L80)</f>
        <v>0.85989000000000004</v>
      </c>
      <c r="AE80" s="259">
        <f>AA80*AC80*T80/AD80 / AF178</f>
        <v>-1.0864099318629867E-4</v>
      </c>
      <c r="AF80" s="111"/>
    </row>
    <row r="81" spans="2:32" ht="12" customHeight="1" x14ac:dyDescent="0.2">
      <c r="B81">
        <v>10264</v>
      </c>
      <c r="C81" t="s">
        <v>95</v>
      </c>
      <c r="D81" t="str">
        <f>_xll.BDP(C81,$D$3)</f>
        <v>GBp</v>
      </c>
      <c r="E81" t="s">
        <v>1207</v>
      </c>
      <c r="F81" s="99">
        <f>_xll.BDP(C81,$F$3)</f>
        <v>232</v>
      </c>
      <c r="G81" s="99">
        <f>_xll.BDP(C81,$G$3)</f>
        <v>227.6</v>
      </c>
      <c r="H81" s="100">
        <f t="shared" si="16"/>
        <v>-4.4000000000000057</v>
      </c>
      <c r="I81" s="101">
        <f t="shared" si="17"/>
        <v>-1.8965517241379335</v>
      </c>
      <c r="J81" s="102">
        <v>-978429</v>
      </c>
      <c r="K81" t="str">
        <f>CONCATENATE(D178,D81, " Curncy")</f>
        <v>EURGBp Curncy</v>
      </c>
      <c r="L81">
        <f>IF(D81 = D178,1,_xll.BDP(K81,$L$3))</f>
        <v>1</v>
      </c>
      <c r="M81" s="247">
        <f>IF(D81 = D178,1,_xll.BDP(K81,$M$3)*L81)</f>
        <v>0.86451999999999996</v>
      </c>
      <c r="N81" s="104">
        <f t="shared" si="18"/>
        <v>49797.432101050363</v>
      </c>
      <c r="O81" s="253">
        <f>N81 / Y178</f>
        <v>3.1322554795658927E-4</v>
      </c>
      <c r="P81" s="140">
        <f t="shared" si="19"/>
        <v>-2575885.3514088746</v>
      </c>
      <c r="Q81" s="255">
        <f>P81 / Y178*100</f>
        <v>-1.6202303344299915</v>
      </c>
      <c r="R81" s="106">
        <f t="shared" si="20"/>
        <v>-1.6202303344299915</v>
      </c>
      <c r="S81" s="255">
        <f t="shared" si="21"/>
        <v>0</v>
      </c>
      <c r="T81">
        <f t="shared" si="22"/>
        <v>0.01</v>
      </c>
      <c r="U81">
        <v>0</v>
      </c>
      <c r="V81">
        <v>1</v>
      </c>
      <c r="W81" s="105">
        <f t="shared" si="23"/>
        <v>3.1322554795658927E-4</v>
      </c>
      <c r="X81" s="105">
        <f t="shared" si="24"/>
        <v>0</v>
      </c>
      <c r="Z81" s="107">
        <f>_xll.BDH(C81,$Z$3,$D$1,$D$1)</f>
        <v>234.2</v>
      </c>
      <c r="AA81" s="107">
        <f t="shared" si="25"/>
        <v>-2.1999999999999886</v>
      </c>
      <c r="AB81" s="117">
        <f t="shared" si="26"/>
        <v>-0.93936806148590468</v>
      </c>
      <c r="AC81" s="109">
        <v>-978429</v>
      </c>
      <c r="AD81" s="110">
        <f>IF(D81 = D178,1,_xll.BDP(K81,$AD$3)*L81)</f>
        <v>0.85989000000000004</v>
      </c>
      <c r="AE81" s="259">
        <f>AA81*AC81*T81/AD81 / AF178</f>
        <v>1.5564386088721873E-4</v>
      </c>
      <c r="AF81" s="111"/>
    </row>
    <row r="82" spans="2:32" ht="12" customHeight="1" x14ac:dyDescent="0.2">
      <c r="B82">
        <v>7274</v>
      </c>
      <c r="C82" t="s">
        <v>926</v>
      </c>
      <c r="D82" t="str">
        <f>_xll.BDP(C82,$D$3)</f>
        <v>GBp</v>
      </c>
      <c r="E82" t="s">
        <v>1012</v>
      </c>
      <c r="F82" s="99">
        <f>_xll.BDP(C82,$F$3)</f>
        <v>1589.5</v>
      </c>
      <c r="G82" s="99">
        <f>_xll.BDP(C82,$G$3)</f>
        <v>1583</v>
      </c>
      <c r="H82" s="100">
        <f t="shared" si="16"/>
        <v>-6.5</v>
      </c>
      <c r="I82" s="101">
        <f t="shared" si="17"/>
        <v>-0.40893362692670648</v>
      </c>
      <c r="J82" s="102">
        <v>26447</v>
      </c>
      <c r="K82" t="str">
        <f>CONCATENATE(D178,D82, " Curncy")</f>
        <v>EURGBp Curncy</v>
      </c>
      <c r="L82">
        <f>IF(D82 = D178,1,_xll.BDP(K82,$L$3))</f>
        <v>1</v>
      </c>
      <c r="M82" s="247">
        <f>IF(D82 = D178,1,_xll.BDP(K82,$M$3)*L82)</f>
        <v>0.86451999999999996</v>
      </c>
      <c r="N82" s="104">
        <f t="shared" si="18"/>
        <v>-1988.4502382825153</v>
      </c>
      <c r="O82" s="253">
        <f>N82 / Y178</f>
        <v>-1.2507340021199892E-5</v>
      </c>
      <c r="P82" s="140">
        <f t="shared" si="19"/>
        <v>484264.11187711102</v>
      </c>
      <c r="Q82" s="255">
        <f>P82 / Y178*100</f>
        <v>0.30460183467014501</v>
      </c>
      <c r="R82" s="106">
        <f t="shared" si="20"/>
        <v>0</v>
      </c>
      <c r="S82" s="255">
        <f t="shared" si="21"/>
        <v>0.30460183467014501</v>
      </c>
      <c r="T82">
        <f t="shared" si="22"/>
        <v>0.01</v>
      </c>
      <c r="U82">
        <v>0</v>
      </c>
      <c r="V82">
        <v>1</v>
      </c>
      <c r="W82" s="105">
        <f t="shared" si="23"/>
        <v>0</v>
      </c>
      <c r="X82" s="105">
        <f t="shared" si="24"/>
        <v>0</v>
      </c>
      <c r="Z82" s="107">
        <f>_xll.BDH(C82,$Z$3,$D$1,$D$1)</f>
        <v>1583</v>
      </c>
      <c r="AA82" s="107">
        <f t="shared" si="25"/>
        <v>6.5</v>
      </c>
      <c r="AB82" s="117">
        <f t="shared" si="26"/>
        <v>0.41061276058117502</v>
      </c>
      <c r="AC82" s="109">
        <v>26447</v>
      </c>
      <c r="AD82" s="110">
        <f>IF(D82 = D178,1,_xll.BDP(K82,$AD$3)*L82)</f>
        <v>0.85989000000000004</v>
      </c>
      <c r="AE82" s="259">
        <f>AA82*AC82*T82/AD82 / AF178</f>
        <v>1.2429961112869301E-5</v>
      </c>
      <c r="AF82" s="111"/>
    </row>
    <row r="83" spans="2:32" ht="12" customHeight="1" x14ac:dyDescent="0.2">
      <c r="B83">
        <v>34078</v>
      </c>
      <c r="D83" t="s">
        <v>66</v>
      </c>
      <c r="E83" t="s">
        <v>1761</v>
      </c>
      <c r="F83" s="99">
        <v>4.5199999999999997E-2</v>
      </c>
      <c r="G83" s="99">
        <v>4.5199999999999997E-2</v>
      </c>
      <c r="H83" s="100">
        <f t="shared" si="16"/>
        <v>0</v>
      </c>
      <c r="I83" s="101">
        <f t="shared" si="17"/>
        <v>0</v>
      </c>
      <c r="J83" s="102">
        <v>4806000</v>
      </c>
      <c r="K83" t="str">
        <f>CONCATENATE(D178,D83, " Curncy")</f>
        <v>EURGBP Curncy</v>
      </c>
      <c r="L83">
        <f>IF(D83 = D178,1,_xll.BDP(K83,$L$3))</f>
        <v>1</v>
      </c>
      <c r="M83" s="247">
        <f>IF(D83 = D178,1,_xll.BDP(K83,$M$3)*L83)</f>
        <v>0.86451999999999996</v>
      </c>
      <c r="N83" s="104">
        <f t="shared" si="18"/>
        <v>0</v>
      </c>
      <c r="O83" s="253">
        <f>N83 / Y178</f>
        <v>0</v>
      </c>
      <c r="P83" s="140">
        <f t="shared" si="19"/>
        <v>251273.77041595336</v>
      </c>
      <c r="Q83" s="255">
        <f>P83 / Y178*100</f>
        <v>0.1580510502347672</v>
      </c>
      <c r="R83" s="106">
        <f t="shared" si="20"/>
        <v>0</v>
      </c>
      <c r="S83" s="255">
        <f t="shared" si="21"/>
        <v>0.1580510502347672</v>
      </c>
      <c r="T83">
        <f t="shared" si="22"/>
        <v>1</v>
      </c>
      <c r="U83">
        <v>1</v>
      </c>
      <c r="V83">
        <v>1</v>
      </c>
      <c r="W83" s="105">
        <f t="shared" si="23"/>
        <v>0</v>
      </c>
      <c r="X83" s="105">
        <f t="shared" si="24"/>
        <v>0</v>
      </c>
      <c r="Z83" s="107">
        <v>4.5199999999999997E-2</v>
      </c>
      <c r="AA83" s="107">
        <f t="shared" si="25"/>
        <v>0</v>
      </c>
      <c r="AB83" s="117">
        <f t="shared" si="26"/>
        <v>0</v>
      </c>
      <c r="AC83" s="109">
        <v>4806000</v>
      </c>
      <c r="AD83" s="110">
        <f>IF(D83 = D178,1,_xll.BDP(K83,$AD$3)*L83)</f>
        <v>0.85989000000000004</v>
      </c>
      <c r="AE83" s="259">
        <f>AA83*AC83*T83/AD83 / AF178</f>
        <v>0</v>
      </c>
      <c r="AF83" s="111"/>
    </row>
    <row r="84" spans="2:32" ht="12" customHeight="1" x14ac:dyDescent="0.2">
      <c r="B84">
        <v>34251</v>
      </c>
      <c r="D84" t="s">
        <v>66</v>
      </c>
      <c r="E84" t="s">
        <v>1773</v>
      </c>
      <c r="F84" s="99">
        <v>3.7900000000000003E-2</v>
      </c>
      <c r="G84" s="99">
        <v>3.7900000000000003E-2</v>
      </c>
      <c r="H84" s="100">
        <f t="shared" si="16"/>
        <v>0</v>
      </c>
      <c r="I84" s="101">
        <f t="shared" si="17"/>
        <v>0</v>
      </c>
      <c r="J84" s="102">
        <v>2728000</v>
      </c>
      <c r="K84" t="str">
        <f>CONCATENATE(D178,D84, " Curncy")</f>
        <v>EURGBP Curncy</v>
      </c>
      <c r="L84">
        <f>IF(D84 = D178,1,_xll.BDP(K84,$L$3))</f>
        <v>1</v>
      </c>
      <c r="M84" s="247">
        <f>IF(D84 = D178,1,_xll.BDP(K84,$M$3)*L84)</f>
        <v>0.86451999999999996</v>
      </c>
      <c r="N84" s="104">
        <f t="shared" si="18"/>
        <v>0</v>
      </c>
      <c r="O84" s="253">
        <f>N84 / Y178</f>
        <v>0</v>
      </c>
      <c r="P84" s="140">
        <f t="shared" si="19"/>
        <v>119593.76301300146</v>
      </c>
      <c r="Q84" s="255">
        <f>P84 / Y178*100</f>
        <v>7.5224404896869643E-2</v>
      </c>
      <c r="R84" s="106">
        <f t="shared" si="20"/>
        <v>0</v>
      </c>
      <c r="S84" s="255">
        <f t="shared" si="21"/>
        <v>7.5224404896869643E-2</v>
      </c>
      <c r="T84">
        <f t="shared" si="22"/>
        <v>1</v>
      </c>
      <c r="U84">
        <v>1</v>
      </c>
      <c r="V84">
        <v>1</v>
      </c>
      <c r="W84" s="105">
        <f t="shared" si="23"/>
        <v>0</v>
      </c>
      <c r="X84" s="105">
        <f t="shared" si="24"/>
        <v>0</v>
      </c>
      <c r="Z84" s="107">
        <v>3.7900000000000003E-2</v>
      </c>
      <c r="AA84" s="107">
        <f t="shared" si="25"/>
        <v>0</v>
      </c>
      <c r="AB84" s="117">
        <f t="shared" si="26"/>
        <v>0</v>
      </c>
      <c r="AC84" s="109">
        <v>2728000</v>
      </c>
      <c r="AD84" s="110">
        <f>IF(D84 = D178,1,_xll.BDP(K84,$AD$3)*L84)</f>
        <v>0.85989000000000004</v>
      </c>
      <c r="AE84" s="259">
        <f>AA84*AC84*T84/AD84 / AF178</f>
        <v>0</v>
      </c>
      <c r="AF84" s="111"/>
    </row>
    <row r="85" spans="2:32" ht="12" customHeight="1" x14ac:dyDescent="0.2">
      <c r="B85">
        <v>6286</v>
      </c>
      <c r="C85" t="s">
        <v>93</v>
      </c>
      <c r="D85" t="str">
        <f>_xll.BDP(C85,$D$3)</f>
        <v>GBp</v>
      </c>
      <c r="E85" t="s">
        <v>353</v>
      </c>
      <c r="F85" s="99">
        <f>_xll.BDP(C85,$F$3)</f>
        <v>806.8</v>
      </c>
      <c r="G85" s="99">
        <f>_xll.BDP(C85,$G$3)</f>
        <v>816</v>
      </c>
      <c r="H85" s="100">
        <f t="shared" si="16"/>
        <v>9.2000000000000455</v>
      </c>
      <c r="I85" s="101">
        <f t="shared" si="17"/>
        <v>1.1403073872087315</v>
      </c>
      <c r="J85" s="102">
        <v>186769</v>
      </c>
      <c r="K85" t="str">
        <f>CONCATENATE(D178,D85, " Curncy")</f>
        <v>EURGBp Curncy</v>
      </c>
      <c r="L85">
        <f>IF(D85 = D178,1,_xll.BDP(K85,$L$3))</f>
        <v>1</v>
      </c>
      <c r="M85" s="247">
        <f>IF(D85 = D178,1,_xll.BDP(K85,$M$3)*L85)</f>
        <v>0.86451999999999996</v>
      </c>
      <c r="N85" s="104">
        <f t="shared" si="18"/>
        <v>19875.477721741641</v>
      </c>
      <c r="O85" s="253">
        <f>N85 / Y178</f>
        <v>1.2501663514814443E-4</v>
      </c>
      <c r="P85" s="140">
        <f t="shared" si="19"/>
        <v>1762868.4587979459</v>
      </c>
      <c r="Q85" s="255">
        <f>P85 / Y178*100</f>
        <v>1.1088431987052756</v>
      </c>
      <c r="R85" s="106">
        <f t="shared" si="20"/>
        <v>0</v>
      </c>
      <c r="S85" s="255">
        <f t="shared" si="21"/>
        <v>1.1088431987052756</v>
      </c>
      <c r="T85">
        <f t="shared" si="22"/>
        <v>0.01</v>
      </c>
      <c r="U85">
        <v>0</v>
      </c>
      <c r="V85">
        <v>1</v>
      </c>
      <c r="W85" s="105">
        <f t="shared" si="23"/>
        <v>0</v>
      </c>
      <c r="X85" s="105">
        <f t="shared" si="24"/>
        <v>1.2501663514814443E-4</v>
      </c>
      <c r="Z85" s="107">
        <f>_xll.BDH(C85,$Z$3,$D$1,$D$1)</f>
        <v>797.8</v>
      </c>
      <c r="AA85" s="107">
        <f t="shared" si="25"/>
        <v>9</v>
      </c>
      <c r="AB85" s="117">
        <f t="shared" si="26"/>
        <v>1.1281022812735022</v>
      </c>
      <c r="AC85" s="109">
        <v>186769</v>
      </c>
      <c r="AD85" s="110">
        <f>IF(D85 = D178,1,_xll.BDP(K85,$AD$3)*L85)</f>
        <v>0.85989000000000004</v>
      </c>
      <c r="AE85" s="259">
        <f>AA85*AC85*T85/AD85 / AF178</f>
        <v>1.2154225818141582E-4</v>
      </c>
      <c r="AF85" s="111"/>
    </row>
    <row r="86" spans="2:32" ht="12" customHeight="1" x14ac:dyDescent="0.2">
      <c r="B86">
        <v>2204</v>
      </c>
      <c r="C86" t="s">
        <v>92</v>
      </c>
      <c r="D86" t="str">
        <f>_xll.BDP(C86,$D$3)</f>
        <v>GBp</v>
      </c>
      <c r="E86" t="s">
        <v>354</v>
      </c>
      <c r="F86" s="99">
        <f>_xll.BDP(C86,$F$3)</f>
        <v>159.06</v>
      </c>
      <c r="G86" s="99">
        <f>_xll.BDP(C86,$G$3)</f>
        <v>159.18</v>
      </c>
      <c r="H86" s="100">
        <f t="shared" si="16"/>
        <v>0.12000000000000455</v>
      </c>
      <c r="I86" s="101">
        <f t="shared" si="17"/>
        <v>7.544322897020278E-2</v>
      </c>
      <c r="J86" s="102">
        <v>947100</v>
      </c>
      <c r="K86" t="str">
        <f>CONCATENATE(D178,D86, " Curncy")</f>
        <v>EURGBp Curncy</v>
      </c>
      <c r="L86">
        <f>IF(D86 = D178,1,_xll.BDP(K86,$L$3))</f>
        <v>1</v>
      </c>
      <c r="M86" s="247">
        <f>IF(D86 = D178,1,_xll.BDP(K86,$M$3)*L86)</f>
        <v>0.86451999999999996</v>
      </c>
      <c r="N86" s="104">
        <f t="shared" si="18"/>
        <v>1314.6254569009893</v>
      </c>
      <c r="O86" s="253">
        <f>N86 / Y178</f>
        <v>8.2689862051502956E-6</v>
      </c>
      <c r="P86" s="140">
        <f t="shared" si="19"/>
        <v>1743850.668579096</v>
      </c>
      <c r="Q86" s="255">
        <f>P86 / Y178*100</f>
        <v>1.0968810201131449</v>
      </c>
      <c r="R86" s="106">
        <f t="shared" si="20"/>
        <v>0</v>
      </c>
      <c r="S86" s="255">
        <f t="shared" si="21"/>
        <v>1.0968810201131449</v>
      </c>
      <c r="T86">
        <f t="shared" si="22"/>
        <v>0.01</v>
      </c>
      <c r="U86">
        <v>0</v>
      </c>
      <c r="V86">
        <v>1</v>
      </c>
      <c r="W86" s="105">
        <f t="shared" si="23"/>
        <v>0</v>
      </c>
      <c r="X86" s="105">
        <f t="shared" si="24"/>
        <v>8.2689862051502956E-6</v>
      </c>
      <c r="Z86" s="107">
        <f>_xll.BDH(C86,$Z$3,$D$1,$D$1)</f>
        <v>159.41999999999999</v>
      </c>
      <c r="AA86" s="107">
        <f t="shared" si="25"/>
        <v>-0.35999999999998522</v>
      </c>
      <c r="AB86" s="117">
        <f t="shared" si="26"/>
        <v>-0.22581859239743149</v>
      </c>
      <c r="AC86" s="109">
        <v>947100</v>
      </c>
      <c r="AD86" s="110">
        <f>IF(D86 = D178,1,_xll.BDP(K86,$AD$3)*L86)</f>
        <v>0.85989000000000004</v>
      </c>
      <c r="AE86" s="259">
        <f>AA86*AC86*T86/AD86 / AF178</f>
        <v>-2.4653485904751689E-5</v>
      </c>
      <c r="AF86" s="111"/>
    </row>
    <row r="87" spans="2:32" ht="12" customHeight="1" x14ac:dyDescent="0.2">
      <c r="B87">
        <v>34014</v>
      </c>
      <c r="C87" t="s">
        <v>1750</v>
      </c>
      <c r="D87" t="str">
        <f>_xll.BDP(C87,$D$3)</f>
        <v>GBp</v>
      </c>
      <c r="E87" t="s">
        <v>1751</v>
      </c>
      <c r="F87" s="99">
        <f>_xll.BDP(C87,$F$3)</f>
        <v>27.7</v>
      </c>
      <c r="G87" s="99">
        <f>_xll.BDP(C87,$G$3)</f>
        <v>28.6</v>
      </c>
      <c r="H87" s="100">
        <f t="shared" si="16"/>
        <v>0.90000000000000213</v>
      </c>
      <c r="I87" s="101">
        <f t="shared" si="17"/>
        <v>3.2490974729241957</v>
      </c>
      <c r="J87" s="102">
        <v>221021</v>
      </c>
      <c r="K87" t="str">
        <f>CONCATENATE(D178,D87, " Curncy")</f>
        <v>EURGBp Curncy</v>
      </c>
      <c r="L87">
        <f>IF(D87 = D178,1,_xll.BDP(K87,$L$3))</f>
        <v>1</v>
      </c>
      <c r="M87" s="247">
        <f>IF(D87 = D178,1,_xll.BDP(K87,$M$3)*L87)</f>
        <v>0.86451999999999996</v>
      </c>
      <c r="N87" s="104">
        <f t="shared" si="18"/>
        <v>2300.9172720122206</v>
      </c>
      <c r="O87" s="253">
        <f>N87 / Y178</f>
        <v>1.4472755781188299E-5</v>
      </c>
      <c r="P87" s="140">
        <f t="shared" si="19"/>
        <v>73118.037755054844</v>
      </c>
      <c r="Q87" s="255">
        <f>P87 / Y178*100</f>
        <v>4.5991201704664933E-2</v>
      </c>
      <c r="R87" s="106">
        <f t="shared" si="20"/>
        <v>0</v>
      </c>
      <c r="S87" s="255">
        <f t="shared" si="21"/>
        <v>4.5991201704664933E-2</v>
      </c>
      <c r="T87">
        <f t="shared" si="22"/>
        <v>0.01</v>
      </c>
      <c r="U87">
        <v>0</v>
      </c>
      <c r="V87">
        <v>1</v>
      </c>
      <c r="W87" s="105">
        <f t="shared" si="23"/>
        <v>0</v>
      </c>
      <c r="X87" s="105">
        <f t="shared" si="24"/>
        <v>1.4472755781188299E-5</v>
      </c>
      <c r="Z87" s="107">
        <f>_xll.BDH(C87,$Z$3,$D$1,$D$1)</f>
        <v>27.75</v>
      </c>
      <c r="AA87" s="107">
        <f t="shared" si="25"/>
        <v>-5.0000000000000711E-2</v>
      </c>
      <c r="AB87" s="117">
        <f t="shared" si="26"/>
        <v>-0.18018018018018275</v>
      </c>
      <c r="AC87" s="109">
        <v>221021</v>
      </c>
      <c r="AD87" s="110">
        <f>IF(D87 = D178,1,_xll.BDP(K87,$AD$3)*L87)</f>
        <v>0.85989000000000004</v>
      </c>
      <c r="AE87" s="259">
        <f>AA87*AC87*T87/AD87 / AF178</f>
        <v>-7.9906763748906372E-7</v>
      </c>
      <c r="AF87" s="111"/>
    </row>
    <row r="88" spans="2:32" ht="12" customHeight="1" x14ac:dyDescent="0.2">
      <c r="B88">
        <v>6009</v>
      </c>
      <c r="C88" t="s">
        <v>932</v>
      </c>
      <c r="D88" t="str">
        <f>_xll.BDP(C88,$D$3)</f>
        <v>GBp</v>
      </c>
      <c r="E88" t="s">
        <v>1018</v>
      </c>
      <c r="F88" s="99">
        <f>_xll.BDP(C88,$F$3)</f>
        <v>488.35</v>
      </c>
      <c r="G88" s="99">
        <f>_xll.BDP(C88,$G$3)</f>
        <v>482.25</v>
      </c>
      <c r="H88" s="100">
        <f t="shared" si="16"/>
        <v>-6.1000000000000227</v>
      </c>
      <c r="I88" s="101">
        <f t="shared" si="17"/>
        <v>-1.2491041261390441</v>
      </c>
      <c r="J88" s="102">
        <v>319509</v>
      </c>
      <c r="K88" t="str">
        <f>CONCATENATE(D178,D88, " Curncy")</f>
        <v>EURGBp Curncy</v>
      </c>
      <c r="L88">
        <f>IF(D88 = D178,1,_xll.BDP(K88,$L$3))</f>
        <v>1</v>
      </c>
      <c r="M88" s="247">
        <f>IF(D88 = D178,1,_xll.BDP(K88,$M$3)*L88)</f>
        <v>0.86451999999999996</v>
      </c>
      <c r="N88" s="104">
        <f t="shared" si="18"/>
        <v>-22544.358719289405</v>
      </c>
      <c r="O88" s="253">
        <f>N88 / Y178</f>
        <v>-1.4180388054649086E-4</v>
      </c>
      <c r="P88" s="140">
        <f t="shared" si="19"/>
        <v>1782297.8676028319</v>
      </c>
      <c r="Q88" s="255">
        <f>P88 / Y178*100</f>
        <v>1.1210642851400814</v>
      </c>
      <c r="R88" s="106">
        <f t="shared" si="20"/>
        <v>0</v>
      </c>
      <c r="S88" s="255">
        <f t="shared" si="21"/>
        <v>1.1210642851400814</v>
      </c>
      <c r="T88">
        <f t="shared" si="22"/>
        <v>0.01</v>
      </c>
      <c r="U88">
        <v>0</v>
      </c>
      <c r="V88">
        <v>1</v>
      </c>
      <c r="W88" s="105">
        <f t="shared" si="23"/>
        <v>0</v>
      </c>
      <c r="X88" s="105">
        <f t="shared" si="24"/>
        <v>0</v>
      </c>
      <c r="Z88" s="107">
        <f>_xll.BDH(C88,$Z$3,$D$1,$D$1)</f>
        <v>483.55</v>
      </c>
      <c r="AA88" s="107">
        <f t="shared" si="25"/>
        <v>4.8000000000000114</v>
      </c>
      <c r="AB88" s="117">
        <f t="shared" si="26"/>
        <v>0.99265846344742248</v>
      </c>
      <c r="AC88" s="109">
        <v>319509</v>
      </c>
      <c r="AD88" s="110">
        <f>IF(D88 = D178,1,_xll.BDP(K88,$AD$3)*L88)</f>
        <v>0.85989000000000004</v>
      </c>
      <c r="AE88" s="259">
        <f>AA88*AC88*T88/AD88 / AF178</f>
        <v>1.1089305075763419E-4</v>
      </c>
      <c r="AF88" s="111"/>
    </row>
    <row r="89" spans="2:32" ht="12" customHeight="1" x14ac:dyDescent="0.2">
      <c r="B89">
        <v>6405</v>
      </c>
      <c r="C89" t="s">
        <v>938</v>
      </c>
      <c r="D89" t="str">
        <f>_xll.BDP(C89,$D$3)</f>
        <v>GBp</v>
      </c>
      <c r="E89" t="s">
        <v>1024</v>
      </c>
      <c r="F89" s="99">
        <f>_xll.BDP(C89,$F$3)</f>
        <v>27.3</v>
      </c>
      <c r="G89" s="99">
        <f>_xll.BDP(C89,$G$3)</f>
        <v>26.2</v>
      </c>
      <c r="H89" s="100">
        <f t="shared" si="16"/>
        <v>-1.1000000000000014</v>
      </c>
      <c r="I89" s="101">
        <f t="shared" si="17"/>
        <v>-4.0293040293040345</v>
      </c>
      <c r="J89" s="102">
        <v>5257380</v>
      </c>
      <c r="K89" t="str">
        <f>CONCATENATE(D178,D89, " Curncy")</f>
        <v>EURGBp Curncy</v>
      </c>
      <c r="L89">
        <f>IF(D89 = D178,1,_xll.BDP(K89,$L$3))</f>
        <v>1</v>
      </c>
      <c r="M89" s="247">
        <f>IF(D89 = D178,1,_xll.BDP(K89,$M$3)*L89)</f>
        <v>0.86451999999999996</v>
      </c>
      <c r="N89" s="104">
        <f t="shared" si="18"/>
        <v>-66893.975847869428</v>
      </c>
      <c r="O89" s="253">
        <f>N89 / Y178</f>
        <v>-4.2076270514161305E-4</v>
      </c>
      <c r="P89" s="140">
        <f t="shared" si="19"/>
        <v>1593292.8792856152</v>
      </c>
      <c r="Q89" s="255">
        <f>P89 / Y178*100</f>
        <v>1.0021802613372952</v>
      </c>
      <c r="R89" s="106">
        <f t="shared" si="20"/>
        <v>0</v>
      </c>
      <c r="S89" s="255">
        <f t="shared" si="21"/>
        <v>1.0021802613372952</v>
      </c>
      <c r="T89">
        <f t="shared" si="22"/>
        <v>0.01</v>
      </c>
      <c r="U89">
        <v>0</v>
      </c>
      <c r="V89">
        <v>1</v>
      </c>
      <c r="W89" s="105">
        <f t="shared" si="23"/>
        <v>0</v>
      </c>
      <c r="X89" s="105">
        <f t="shared" si="24"/>
        <v>0</v>
      </c>
      <c r="Z89" s="107">
        <f>_xll.BDH(C89,$Z$3,$D$1,$D$1)</f>
        <v>27.54</v>
      </c>
      <c r="AA89" s="107">
        <f t="shared" si="25"/>
        <v>-0.23999999999999844</v>
      </c>
      <c r="AB89" s="117">
        <f t="shared" si="26"/>
        <v>-0.87145969498910114</v>
      </c>
      <c r="AC89" s="109">
        <v>5257380</v>
      </c>
      <c r="AD89" s="110">
        <f>IF(D89 = D178,1,_xll.BDP(K89,$AD$3)*L89)</f>
        <v>0.85989000000000004</v>
      </c>
      <c r="AE89" s="259">
        <f>AA89*AC89*T89/AD89 / AF178</f>
        <v>-9.1234817672141558E-5</v>
      </c>
      <c r="AF89" s="111"/>
    </row>
    <row r="90" spans="2:32" ht="12" customHeight="1" x14ac:dyDescent="0.2">
      <c r="B90">
        <v>19718</v>
      </c>
      <c r="D90" t="s">
        <v>66</v>
      </c>
      <c r="E90" t="s">
        <v>89</v>
      </c>
      <c r="F90" s="99">
        <v>0</v>
      </c>
      <c r="G90" s="99">
        <v>0</v>
      </c>
      <c r="H90" s="100">
        <f t="shared" si="16"/>
        <v>0</v>
      </c>
      <c r="I90" s="101">
        <f t="shared" si="17"/>
        <v>0</v>
      </c>
      <c r="J90" s="102">
        <v>667676</v>
      </c>
      <c r="K90" t="str">
        <f>CONCATENATE(D178,D90, " Curncy")</f>
        <v>EURGBP Curncy</v>
      </c>
      <c r="L90">
        <f>IF(D90 = D178,1,_xll.BDP(K90,$L$3))</f>
        <v>1</v>
      </c>
      <c r="M90" s="247">
        <f>IF(D90 = D178,1,_xll.BDP(K90,$M$3)*L90)</f>
        <v>0.86451999999999996</v>
      </c>
      <c r="N90" s="104">
        <f t="shared" si="18"/>
        <v>0</v>
      </c>
      <c r="O90" s="253">
        <f>N90 / Y178</f>
        <v>0</v>
      </c>
      <c r="P90" s="140">
        <f t="shared" si="19"/>
        <v>0</v>
      </c>
      <c r="Q90" s="255">
        <f>P90 / Y178*100</f>
        <v>0</v>
      </c>
      <c r="R90" s="106">
        <f t="shared" si="20"/>
        <v>0</v>
      </c>
      <c r="S90" s="255">
        <f t="shared" si="21"/>
        <v>0</v>
      </c>
      <c r="T90">
        <f t="shared" si="22"/>
        <v>1</v>
      </c>
      <c r="U90">
        <v>1</v>
      </c>
      <c r="V90">
        <v>1</v>
      </c>
      <c r="W90" s="105">
        <f t="shared" si="23"/>
        <v>0</v>
      </c>
      <c r="X90" s="105">
        <f t="shared" si="24"/>
        <v>0</v>
      </c>
      <c r="Z90" s="107">
        <v>0</v>
      </c>
      <c r="AA90" s="107">
        <f t="shared" si="25"/>
        <v>0</v>
      </c>
      <c r="AB90" s="117">
        <f t="shared" si="26"/>
        <v>0</v>
      </c>
      <c r="AC90" s="109">
        <v>667676</v>
      </c>
      <c r="AD90" s="110">
        <f>IF(D90 = D178,1,_xll.BDP(K90,$AD$3)*L90)</f>
        <v>0.85989000000000004</v>
      </c>
      <c r="AE90" s="259">
        <f>AA90*AC90*T90/AD90 / AF178</f>
        <v>0</v>
      </c>
      <c r="AF90" s="111"/>
    </row>
    <row r="91" spans="2:32" ht="12" customHeight="1" x14ac:dyDescent="0.2">
      <c r="B91">
        <v>6152</v>
      </c>
      <c r="C91" t="s">
        <v>941</v>
      </c>
      <c r="D91" t="str">
        <f>_xll.BDP(C91,$D$3)</f>
        <v>GBp</v>
      </c>
      <c r="E91" t="s">
        <v>1028</v>
      </c>
      <c r="F91" s="99">
        <f>_xll.BDP(C91,$F$3)</f>
        <v>1841</v>
      </c>
      <c r="G91" s="99">
        <f>_xll.BDP(C91,$G$3)</f>
        <v>1858</v>
      </c>
      <c r="H91" s="100">
        <f t="shared" si="16"/>
        <v>17</v>
      </c>
      <c r="I91" s="101">
        <f t="shared" si="17"/>
        <v>0.92341118957088542</v>
      </c>
      <c r="J91" s="102">
        <v>-101721</v>
      </c>
      <c r="K91" t="str">
        <f>CONCATENATE(D178,D91, " Curncy")</f>
        <v>EURGBp Curncy</v>
      </c>
      <c r="L91">
        <f>IF(D91 = D178,1,_xll.BDP(K91,$L$3))</f>
        <v>1</v>
      </c>
      <c r="M91" s="247">
        <f>IF(D91 = D178,1,_xll.BDP(K91,$M$3)*L91)</f>
        <v>0.86451999999999996</v>
      </c>
      <c r="N91" s="104">
        <f t="shared" si="18"/>
        <v>-20002.510063387777</v>
      </c>
      <c r="O91" s="253">
        <f>N91 / Y178</f>
        <v>-1.2581566781190865E-4</v>
      </c>
      <c r="P91" s="140">
        <f t="shared" si="19"/>
        <v>-2186156.6881043818</v>
      </c>
      <c r="Q91" s="255">
        <f>P91 / Y178*100</f>
        <v>-1.3750912399678015</v>
      </c>
      <c r="R91" s="106">
        <f t="shared" si="20"/>
        <v>-1.3750912399678015</v>
      </c>
      <c r="S91" s="255">
        <f t="shared" si="21"/>
        <v>0</v>
      </c>
      <c r="T91">
        <f t="shared" si="22"/>
        <v>0.01</v>
      </c>
      <c r="U91">
        <v>0</v>
      </c>
      <c r="V91">
        <v>1</v>
      </c>
      <c r="W91" s="105">
        <f t="shared" si="23"/>
        <v>0</v>
      </c>
      <c r="X91" s="105">
        <f t="shared" si="24"/>
        <v>0</v>
      </c>
      <c r="Z91" s="107">
        <f>_xll.BDH(C91,$Z$3,$D$1,$D$1)</f>
        <v>1828.5</v>
      </c>
      <c r="AA91" s="107">
        <f t="shared" si="25"/>
        <v>12.5</v>
      </c>
      <c r="AB91" s="117">
        <f t="shared" si="26"/>
        <v>0.68362045392398141</v>
      </c>
      <c r="AC91" s="109">
        <v>-101721</v>
      </c>
      <c r="AD91" s="110">
        <f>IF(D91 = D178,1,_xll.BDP(K91,$AD$3)*L91)</f>
        <v>0.85989000000000004</v>
      </c>
      <c r="AE91" s="259">
        <f>AA91*AC91*T91/AD91 / AF178</f>
        <v>-9.1939181291623764E-5</v>
      </c>
      <c r="AF91" s="111"/>
    </row>
    <row r="92" spans="2:32" ht="12" customHeight="1" x14ac:dyDescent="0.2">
      <c r="B92">
        <v>3746</v>
      </c>
      <c r="C92" t="s">
        <v>1609</v>
      </c>
      <c r="D92" t="str">
        <f>_xll.BDP(C92,$D$3)</f>
        <v>GBp</v>
      </c>
      <c r="E92" t="s">
        <v>1610</v>
      </c>
      <c r="F92" s="99">
        <f>_xll.BDP(C92,$F$3)</f>
        <v>82.05</v>
      </c>
      <c r="G92" s="99">
        <f>_xll.BDP(C92,$G$3)</f>
        <v>81.55</v>
      </c>
      <c r="H92" s="100">
        <f t="shared" si="16"/>
        <v>-0.5</v>
      </c>
      <c r="I92" s="101">
        <f t="shared" si="17"/>
        <v>-0.60938452163315049</v>
      </c>
      <c r="J92" s="102">
        <v>3245874</v>
      </c>
      <c r="K92" t="str">
        <f>CONCATENATE(D178,D92, " Curncy")</f>
        <v>EURGBp Curncy</v>
      </c>
      <c r="L92">
        <f>IF(D92 = D178,1,_xll.BDP(K92,$L$3))</f>
        <v>1</v>
      </c>
      <c r="M92" s="247">
        <f>IF(D92 = D178,1,_xll.BDP(K92,$M$3)*L92)</f>
        <v>0.86451999999999996</v>
      </c>
      <c r="N92" s="104">
        <f t="shared" si="18"/>
        <v>-18772.694674501461</v>
      </c>
      <c r="O92" s="253">
        <f>N92 / Y178</f>
        <v>-1.1808013642371006E-4</v>
      </c>
      <c r="P92" s="140">
        <f t="shared" si="19"/>
        <v>3061826.5014111879</v>
      </c>
      <c r="Q92" s="255">
        <f>P92 / Y178*100</f>
        <v>1.925887025070711</v>
      </c>
      <c r="R92" s="106">
        <f t="shared" si="20"/>
        <v>0</v>
      </c>
      <c r="S92" s="255">
        <f t="shared" si="21"/>
        <v>1.925887025070711</v>
      </c>
      <c r="T92">
        <f t="shared" si="22"/>
        <v>0.01</v>
      </c>
      <c r="U92">
        <v>0</v>
      </c>
      <c r="V92">
        <v>1</v>
      </c>
      <c r="W92" s="105">
        <f t="shared" si="23"/>
        <v>0</v>
      </c>
      <c r="X92" s="105">
        <f t="shared" si="24"/>
        <v>0</v>
      </c>
      <c r="Z92" s="107">
        <f>_xll.BDH(C92,$Z$3,$D$1,$D$1)</f>
        <v>83.7</v>
      </c>
      <c r="AA92" s="107">
        <f t="shared" si="25"/>
        <v>-1.6500000000000057</v>
      </c>
      <c r="AB92" s="117">
        <f t="shared" si="26"/>
        <v>-1.9713261648745588</v>
      </c>
      <c r="AC92" s="109">
        <v>3245874</v>
      </c>
      <c r="AD92" s="110">
        <f>IF(D92 = D178,1,_xll.BDP(K92,$AD$3)*L92)</f>
        <v>0.85989000000000004</v>
      </c>
      <c r="AE92" s="259">
        <f>AA92*AC92*T92/AD92 / AF178</f>
        <v>-3.8725372100079141E-4</v>
      </c>
      <c r="AF92" s="111"/>
    </row>
    <row r="93" spans="2:32" ht="12" customHeight="1" x14ac:dyDescent="0.2">
      <c r="B93">
        <v>6404</v>
      </c>
      <c r="C93" t="s">
        <v>1657</v>
      </c>
      <c r="D93" t="str">
        <f>_xll.BDP(C93,$D$3)</f>
        <v>GBp</v>
      </c>
      <c r="E93" t="s">
        <v>1658</v>
      </c>
      <c r="F93" s="99">
        <f>_xll.BDP(C93,$F$3)</f>
        <v>77.7</v>
      </c>
      <c r="G93" s="99">
        <f>_xll.BDP(C93,$G$3)</f>
        <v>76.099999999999994</v>
      </c>
      <c r="H93" s="100">
        <f t="shared" si="16"/>
        <v>-1.6000000000000085</v>
      </c>
      <c r="I93" s="101">
        <f t="shared" si="17"/>
        <v>-2.0592020592020703</v>
      </c>
      <c r="J93" s="102">
        <v>1326405</v>
      </c>
      <c r="K93" t="str">
        <f>CONCATENATE(D178,D93, " Curncy")</f>
        <v>EURGBp Curncy</v>
      </c>
      <c r="L93">
        <f>IF(D93 = D178,1,_xll.BDP(K93,$L$3))</f>
        <v>1</v>
      </c>
      <c r="M93" s="247">
        <f>IF(D93 = D178,1,_xll.BDP(K93,$M$3)*L93)</f>
        <v>0.86451999999999996</v>
      </c>
      <c r="N93" s="104">
        <f t="shared" si="18"/>
        <v>-24548.281127099563</v>
      </c>
      <c r="O93" s="253">
        <f>N93 / Y178</f>
        <v>-1.544085404208217E-4</v>
      </c>
      <c r="P93" s="140">
        <f t="shared" si="19"/>
        <v>1167577.6211076665</v>
      </c>
      <c r="Q93" s="255">
        <f>P93 / Y178*100</f>
        <v>0.73440562037652923</v>
      </c>
      <c r="R93" s="106">
        <f t="shared" si="20"/>
        <v>0</v>
      </c>
      <c r="S93" s="255">
        <f t="shared" si="21"/>
        <v>0.73440562037652923</v>
      </c>
      <c r="T93">
        <f t="shared" si="22"/>
        <v>0.01</v>
      </c>
      <c r="U93">
        <v>0</v>
      </c>
      <c r="V93">
        <v>1</v>
      </c>
      <c r="W93" s="105">
        <f t="shared" si="23"/>
        <v>0</v>
      </c>
      <c r="X93" s="105">
        <f t="shared" si="24"/>
        <v>0</v>
      </c>
      <c r="Z93" s="107">
        <f>_xll.BDH(C93,$Z$3,$D$1,$D$1)</f>
        <v>75.8</v>
      </c>
      <c r="AA93" s="107">
        <f t="shared" si="25"/>
        <v>1.9000000000000057</v>
      </c>
      <c r="AB93" s="117">
        <f t="shared" si="26"/>
        <v>2.5065963060686092</v>
      </c>
      <c r="AC93" s="109">
        <v>1326405</v>
      </c>
      <c r="AD93" s="110">
        <f>IF(D93 = D178,1,_xll.BDP(K93,$AD$3)*L93)</f>
        <v>0.85989000000000004</v>
      </c>
      <c r="AE93" s="259">
        <f>AA93*AC93*T93/AD93 / AF178</f>
        <v>1.8222575125775129E-4</v>
      </c>
      <c r="AF93" s="111"/>
    </row>
    <row r="94" spans="2:32" ht="12" customHeight="1" x14ac:dyDescent="0.2">
      <c r="B94">
        <v>23802</v>
      </c>
      <c r="C94" t="s">
        <v>1331</v>
      </c>
      <c r="D94" t="str">
        <f>_xll.BDP(C94,$D$3)</f>
        <v>GBp</v>
      </c>
      <c r="E94" t="s">
        <v>1332</v>
      </c>
      <c r="F94" s="99">
        <f>_xll.BDP(C94,$F$3)</f>
        <v>11795</v>
      </c>
      <c r="G94" s="99">
        <f>_xll.BDP(C94,$G$3)</f>
        <v>11905</v>
      </c>
      <c r="H94" s="100">
        <f t="shared" si="16"/>
        <v>110</v>
      </c>
      <c r="I94" s="101">
        <f t="shared" si="17"/>
        <v>0.93259855871131825</v>
      </c>
      <c r="J94" s="102">
        <v>18564</v>
      </c>
      <c r="K94" t="str">
        <f>CONCATENATE(D178,D94, " Curncy")</f>
        <v>EURGBp Curncy</v>
      </c>
      <c r="L94">
        <f>IF(D94 = D178,1,_xll.BDP(K94,$L$3))</f>
        <v>1</v>
      </c>
      <c r="M94" s="247">
        <f>IF(D94 = D178,1,_xll.BDP(K94,$M$3)*L94)</f>
        <v>0.86451999999999996</v>
      </c>
      <c r="N94" s="104">
        <f t="shared" si="18"/>
        <v>23620.506176838018</v>
      </c>
      <c r="O94" s="253">
        <f>N94 / Y178</f>
        <v>1.48572841572207E-4</v>
      </c>
      <c r="P94" s="140">
        <f t="shared" si="19"/>
        <v>2556382.9639568781</v>
      </c>
      <c r="Q94" s="255">
        <f>P94 / Y178*100</f>
        <v>1.6079633444701129</v>
      </c>
      <c r="R94" s="106">
        <f t="shared" si="20"/>
        <v>0</v>
      </c>
      <c r="S94" s="255">
        <f t="shared" si="21"/>
        <v>1.6079633444701129</v>
      </c>
      <c r="T94">
        <f t="shared" si="22"/>
        <v>0.01</v>
      </c>
      <c r="U94">
        <v>0</v>
      </c>
      <c r="V94">
        <v>1</v>
      </c>
      <c r="W94" s="105">
        <f t="shared" si="23"/>
        <v>0</v>
      </c>
      <c r="X94" s="105">
        <f t="shared" si="24"/>
        <v>1.48572841572207E-4</v>
      </c>
      <c r="Z94" s="107">
        <f>_xll.BDH(C94,$Z$3,$D$1,$D$1)</f>
        <v>11820</v>
      </c>
      <c r="AA94" s="107">
        <f t="shared" si="25"/>
        <v>-25</v>
      </c>
      <c r="AB94" s="117">
        <f t="shared" si="26"/>
        <v>-0.21150592216582065</v>
      </c>
      <c r="AC94" s="109">
        <v>18564</v>
      </c>
      <c r="AD94" s="110">
        <f>IF(D94 = D178,1,_xll.BDP(K94,$AD$3)*L94)</f>
        <v>0.85989000000000004</v>
      </c>
      <c r="AE94" s="259">
        <f>AA94*AC94*T94/AD94 / AF178</f>
        <v>-3.3557652038373656E-5</v>
      </c>
      <c r="AF94" s="111"/>
    </row>
    <row r="95" spans="2:32" ht="12" customHeight="1" x14ac:dyDescent="0.2">
      <c r="B95">
        <v>30214</v>
      </c>
      <c r="C95" t="s">
        <v>1429</v>
      </c>
      <c r="D95" t="str">
        <f>_xll.BDP(C95,$D$3)</f>
        <v>GBp</v>
      </c>
      <c r="E95" t="s">
        <v>1430</v>
      </c>
      <c r="F95" s="99">
        <f>_xll.BDP(C95,$F$3)</f>
        <v>164</v>
      </c>
      <c r="G95" s="99">
        <f>_xll.BDP(C95,$G$3)</f>
        <v>179</v>
      </c>
      <c r="H95" s="100">
        <f t="shared" si="16"/>
        <v>15</v>
      </c>
      <c r="I95" s="101">
        <f t="shared" si="17"/>
        <v>9.1463414634146343</v>
      </c>
      <c r="J95" s="102">
        <v>136284</v>
      </c>
      <c r="K95" t="str">
        <f>CONCATENATE(D178,D95, " Curncy")</f>
        <v>EURGBp Curncy</v>
      </c>
      <c r="L95">
        <f>IF(D95 = D178,1,_xll.BDP(K95,$L$3))</f>
        <v>1</v>
      </c>
      <c r="M95" s="247">
        <f>IF(D95 = D178,1,_xll.BDP(K95,$M$3)*L95)</f>
        <v>0.86451999999999996</v>
      </c>
      <c r="N95" s="104">
        <f t="shared" si="18"/>
        <v>23646.185166335079</v>
      </c>
      <c r="O95" s="253">
        <f>N95 / Y178</f>
        <v>1.4873436226146394E-4</v>
      </c>
      <c r="P95" s="140">
        <f t="shared" si="19"/>
        <v>282177.80965159863</v>
      </c>
      <c r="Q95" s="255">
        <f>P95 / Y178*100</f>
        <v>0.17748967229868032</v>
      </c>
      <c r="R95" s="106">
        <f t="shared" si="20"/>
        <v>0</v>
      </c>
      <c r="S95" s="255">
        <f t="shared" si="21"/>
        <v>0.17748967229868032</v>
      </c>
      <c r="T95">
        <f t="shared" si="22"/>
        <v>0.01</v>
      </c>
      <c r="U95">
        <v>0</v>
      </c>
      <c r="V95">
        <v>1</v>
      </c>
      <c r="W95" s="105">
        <f t="shared" si="23"/>
        <v>0</v>
      </c>
      <c r="X95" s="105">
        <f t="shared" si="24"/>
        <v>1.4873436226146394E-4</v>
      </c>
      <c r="Z95" s="107">
        <f>_xll.BDH(C95,$Z$3,$D$1,$D$1)</f>
        <v>164</v>
      </c>
      <c r="AA95" s="107">
        <f t="shared" si="25"/>
        <v>0</v>
      </c>
      <c r="AB95" s="117">
        <f t="shared" si="26"/>
        <v>0</v>
      </c>
      <c r="AC95" s="109">
        <v>136284</v>
      </c>
      <c r="AD95" s="110">
        <f>IF(D95 = D178,1,_xll.BDP(K95,$AD$3)*L95)</f>
        <v>0.85989000000000004</v>
      </c>
      <c r="AE95" s="259">
        <f>AA95*AC95*T95/AD95 / AF178</f>
        <v>0</v>
      </c>
      <c r="AF95" s="111"/>
    </row>
    <row r="96" spans="2:32" ht="12" customHeight="1" x14ac:dyDescent="0.2">
      <c r="B96">
        <v>31716</v>
      </c>
      <c r="C96" t="s">
        <v>1768</v>
      </c>
      <c r="D96" t="str">
        <f>_xll.BDP(C96,$D$3)</f>
        <v>GBp</v>
      </c>
      <c r="E96" t="s">
        <v>1769</v>
      </c>
      <c r="F96" s="99">
        <f>_xll.BDP(C96,$F$3)</f>
        <v>156.5</v>
      </c>
      <c r="G96" s="99">
        <f>_xll.BDP(C96,$G$3)</f>
        <v>156.5</v>
      </c>
      <c r="H96" s="100">
        <f t="shared" si="16"/>
        <v>0</v>
      </c>
      <c r="I96" s="101">
        <f t="shared" si="17"/>
        <v>0</v>
      </c>
      <c r="J96" s="102">
        <v>22519</v>
      </c>
      <c r="K96" t="str">
        <f>CONCATENATE(D178,D96, " Curncy")</f>
        <v>EURGBp Curncy</v>
      </c>
      <c r="L96">
        <f>IF(D96 = D178,1,_xll.BDP(K96,$L$3))</f>
        <v>1</v>
      </c>
      <c r="M96" s="247">
        <f>IF(D96 = D178,1,_xll.BDP(K96,$M$3)*L96)</f>
        <v>0.86451999999999996</v>
      </c>
      <c r="N96" s="104">
        <f t="shared" si="18"/>
        <v>0</v>
      </c>
      <c r="O96" s="253">
        <f>N96 / Y178</f>
        <v>0</v>
      </c>
      <c r="P96" s="140">
        <f t="shared" si="19"/>
        <v>40765.089298107625</v>
      </c>
      <c r="Q96" s="255">
        <f>P96 / Y178*100</f>
        <v>2.5641216613315549E-2</v>
      </c>
      <c r="R96" s="106">
        <f t="shared" si="20"/>
        <v>0</v>
      </c>
      <c r="S96" s="255">
        <f t="shared" si="21"/>
        <v>2.5641216613315549E-2</v>
      </c>
      <c r="T96">
        <f t="shared" si="22"/>
        <v>0.01</v>
      </c>
      <c r="U96">
        <v>0</v>
      </c>
      <c r="V96">
        <v>1</v>
      </c>
      <c r="W96" s="105">
        <f t="shared" si="23"/>
        <v>0</v>
      </c>
      <c r="X96" s="105">
        <f t="shared" si="24"/>
        <v>0</v>
      </c>
      <c r="Z96" s="107">
        <f>_xll.BDH(C96,$Z$3,$D$1,$D$1)</f>
        <v>156.5</v>
      </c>
      <c r="AA96" s="107">
        <f t="shared" si="25"/>
        <v>0</v>
      </c>
      <c r="AB96" s="117">
        <f t="shared" si="26"/>
        <v>0</v>
      </c>
      <c r="AC96" s="109">
        <v>22519</v>
      </c>
      <c r="AD96" s="110">
        <f>IF(D96 = D178,1,_xll.BDP(K96,$AD$3)*L96)</f>
        <v>0.85989000000000004</v>
      </c>
      <c r="AE96" s="259">
        <f>AA96*AC96*T96/AD96 / AF178</f>
        <v>0</v>
      </c>
      <c r="AF96" s="111"/>
    </row>
    <row r="97" spans="2:32" ht="12" customHeight="1" x14ac:dyDescent="0.2">
      <c r="B97">
        <v>5988</v>
      </c>
      <c r="C97" t="s">
        <v>1786</v>
      </c>
      <c r="D97" t="str">
        <f>_xll.BDP(C97,$D$3)</f>
        <v>GBp</v>
      </c>
      <c r="E97" t="s">
        <v>1787</v>
      </c>
      <c r="F97" s="99">
        <f>_xll.BDP(C97,$F$3)</f>
        <v>267.5</v>
      </c>
      <c r="G97" s="99">
        <f>_xll.BDP(C97,$G$3)</f>
        <v>266</v>
      </c>
      <c r="H97" s="100">
        <f t="shared" si="16"/>
        <v>-1.5</v>
      </c>
      <c r="I97" s="101">
        <f t="shared" si="17"/>
        <v>-0.56074766355140182</v>
      </c>
      <c r="J97" s="102">
        <v>126905</v>
      </c>
      <c r="K97" t="str">
        <f>CONCATENATE(D178,D97, " Curncy")</f>
        <v>EURGBp Curncy</v>
      </c>
      <c r="L97">
        <f>IF(D97 = D178,1,_xll.BDP(K97,$L$3))</f>
        <v>1</v>
      </c>
      <c r="M97" s="247">
        <f>IF(D97 = D178,1,_xll.BDP(K97,$M$3)*L97)</f>
        <v>0.86451999999999996</v>
      </c>
      <c r="N97" s="104">
        <f t="shared" si="18"/>
        <v>-2201.8865960301673</v>
      </c>
      <c r="O97" s="253">
        <f>N97 / Y178</f>
        <v>-1.3849853425780783E-5</v>
      </c>
      <c r="P97" s="140">
        <f t="shared" si="19"/>
        <v>390467.88969601627</v>
      </c>
      <c r="Q97" s="255">
        <f>P97 / Y178*100</f>
        <v>0.24560406741717919</v>
      </c>
      <c r="R97" s="106">
        <f t="shared" si="20"/>
        <v>0</v>
      </c>
      <c r="S97" s="255">
        <f t="shared" si="21"/>
        <v>0.24560406741717919</v>
      </c>
      <c r="T97">
        <f t="shared" si="22"/>
        <v>0.01</v>
      </c>
      <c r="U97">
        <v>0</v>
      </c>
      <c r="V97">
        <v>1</v>
      </c>
      <c r="W97" s="105">
        <f t="shared" si="23"/>
        <v>0</v>
      </c>
      <c r="X97" s="105">
        <f t="shared" si="24"/>
        <v>0</v>
      </c>
      <c r="Z97" s="107">
        <f>_xll.BDH(C97,$Z$3,$D$1,$D$1)</f>
        <v>270.5</v>
      </c>
      <c r="AA97" s="107">
        <f t="shared" si="25"/>
        <v>-3</v>
      </c>
      <c r="AB97" s="117">
        <f t="shared" si="26"/>
        <v>-1.1090573012939002</v>
      </c>
      <c r="AC97" s="109">
        <v>126905</v>
      </c>
      <c r="AD97" s="110">
        <f>IF(D97 = D178,1,_xll.BDP(K97,$AD$3)*L97)</f>
        <v>0.85989000000000004</v>
      </c>
      <c r="AE97" s="259">
        <f>AA97*AC97*T97/AD97 / AF178</f>
        <v>-2.752833763367685E-5</v>
      </c>
      <c r="AF97" s="111"/>
    </row>
    <row r="98" spans="2:32" ht="12" customHeight="1" x14ac:dyDescent="0.2">
      <c r="B98">
        <v>882</v>
      </c>
      <c r="C98" t="s">
        <v>963</v>
      </c>
      <c r="D98" t="str">
        <f>_xll.BDP(C98,$D$3)</f>
        <v>GBp</v>
      </c>
      <c r="E98" t="s">
        <v>1048</v>
      </c>
      <c r="F98" s="99">
        <f>_xll.BDP(C98,$F$3)</f>
        <v>2.2749999999999999</v>
      </c>
      <c r="G98" s="99">
        <f>_xll.BDP(C98,$G$3)</f>
        <v>2.2000000000000002</v>
      </c>
      <c r="H98" s="100">
        <f t="shared" si="16"/>
        <v>-7.4999999999999734E-2</v>
      </c>
      <c r="I98" s="101">
        <f t="shared" si="17"/>
        <v>-3.296703296703285</v>
      </c>
      <c r="J98" s="102">
        <v>540799</v>
      </c>
      <c r="K98" t="str">
        <f>CONCATENATE(D178,D98, " Curncy")</f>
        <v>EURGBp Curncy</v>
      </c>
      <c r="L98">
        <f>IF(D98 = D178,1,_xll.BDP(K98,$L$3))</f>
        <v>1</v>
      </c>
      <c r="M98" s="247">
        <f>IF(D98 = D178,1,_xll.BDP(K98,$M$3)*L98)</f>
        <v>0.86451999999999996</v>
      </c>
      <c r="N98" s="104">
        <f t="shared" si="18"/>
        <v>-469.16121084532296</v>
      </c>
      <c r="O98" s="253">
        <f>N98 / Y178</f>
        <v>-2.9510211901850972E-6</v>
      </c>
      <c r="P98" s="140">
        <f t="shared" si="19"/>
        <v>13762.06218479619</v>
      </c>
      <c r="Q98" s="255">
        <f>P98 / Y178*100</f>
        <v>8.6563288245429838E-3</v>
      </c>
      <c r="R98" s="106">
        <f t="shared" si="20"/>
        <v>0</v>
      </c>
      <c r="S98" s="255">
        <f t="shared" si="21"/>
        <v>8.6563288245429838E-3</v>
      </c>
      <c r="T98">
        <f t="shared" si="22"/>
        <v>0.01</v>
      </c>
      <c r="U98">
        <v>0</v>
      </c>
      <c r="V98">
        <v>1</v>
      </c>
      <c r="W98" s="105">
        <f t="shared" si="23"/>
        <v>0</v>
      </c>
      <c r="X98" s="105">
        <f t="shared" si="24"/>
        <v>0</v>
      </c>
      <c r="Z98" s="107">
        <f>_xll.BDH(C98,$Z$3,$D$1,$D$1)</f>
        <v>2.3650000000000002</v>
      </c>
      <c r="AA98" s="107">
        <f t="shared" si="25"/>
        <v>-9.0000000000000302E-2</v>
      </c>
      <c r="AB98" s="117">
        <f t="shared" si="26"/>
        <v>-3.8054968287526552</v>
      </c>
      <c r="AC98" s="109">
        <v>540799</v>
      </c>
      <c r="AD98" s="110">
        <f>IF(D98 = D178,1,_xll.BDP(K98,$AD$3)*L98)</f>
        <v>0.85989000000000004</v>
      </c>
      <c r="AE98" s="259">
        <f>AA98*AC98*T98/AD98 / AF178</f>
        <v>-3.5193170002651249E-6</v>
      </c>
      <c r="AF98" s="111"/>
    </row>
    <row r="99" spans="2:32" ht="12" customHeight="1" x14ac:dyDescent="0.2">
      <c r="B99">
        <v>10192</v>
      </c>
      <c r="C99" t="s">
        <v>1583</v>
      </c>
      <c r="D99" t="str">
        <f>_xll.BDP(C99,$D$3)</f>
        <v>GBp</v>
      </c>
      <c r="E99" t="s">
        <v>1584</v>
      </c>
      <c r="F99" s="99">
        <f>_xll.BDP(C99,$F$3)</f>
        <v>1232</v>
      </c>
      <c r="G99" s="99">
        <f>_xll.BDP(C99,$G$3)</f>
        <v>1210.5</v>
      </c>
      <c r="H99" s="100">
        <f t="shared" si="16"/>
        <v>-21.5</v>
      </c>
      <c r="I99" s="101">
        <f t="shared" si="17"/>
        <v>-1.7451298701298701</v>
      </c>
      <c r="J99" s="102">
        <v>-153065</v>
      </c>
      <c r="K99" t="str">
        <f>CONCATENATE(D178,D99, " Curncy")</f>
        <v>EURGBp Curncy</v>
      </c>
      <c r="L99">
        <f>IF(D99 = D178,1,_xll.BDP(K99,$L$3))</f>
        <v>1</v>
      </c>
      <c r="M99" s="247">
        <f>IF(D99 = D178,1,_xll.BDP(K99,$M$3)*L99)</f>
        <v>0.86451999999999996</v>
      </c>
      <c r="N99" s="104">
        <f t="shared" si="18"/>
        <v>38066.181233516865</v>
      </c>
      <c r="O99" s="253">
        <f>N99 / Y178</f>
        <v>2.3943605066397913E-4</v>
      </c>
      <c r="P99" s="140">
        <f t="shared" si="19"/>
        <v>-2143214.529449868</v>
      </c>
      <c r="Q99" s="255">
        <f>P99 / Y178*100</f>
        <v>-1.3480806480406826</v>
      </c>
      <c r="R99" s="106">
        <f t="shared" si="20"/>
        <v>-1.3480806480406826</v>
      </c>
      <c r="S99" s="255">
        <f t="shared" si="21"/>
        <v>0</v>
      </c>
      <c r="T99">
        <f t="shared" si="22"/>
        <v>0.01</v>
      </c>
      <c r="U99">
        <v>0</v>
      </c>
      <c r="V99">
        <v>1</v>
      </c>
      <c r="W99" s="105">
        <f t="shared" si="23"/>
        <v>2.3943605066397913E-4</v>
      </c>
      <c r="X99" s="105">
        <f t="shared" si="24"/>
        <v>0</v>
      </c>
      <c r="Z99" s="107">
        <f>_xll.BDH(C99,$Z$3,$D$1,$D$1)</f>
        <v>1231.5</v>
      </c>
      <c r="AA99" s="107">
        <f t="shared" si="25"/>
        <v>0.5</v>
      </c>
      <c r="AB99" s="117">
        <f t="shared" si="26"/>
        <v>4.0600893219650831E-2</v>
      </c>
      <c r="AC99" s="109">
        <v>-153065</v>
      </c>
      <c r="AD99" s="110">
        <f>IF(D99 = D178,1,_xll.BDP(K99,$AD$3)*L99)</f>
        <v>0.85989000000000004</v>
      </c>
      <c r="AE99" s="259">
        <f>AA99*AC99*T99/AD99 / AF178</f>
        <v>-5.533831080859367E-6</v>
      </c>
      <c r="AF99" s="111"/>
    </row>
    <row r="100" spans="2:32" ht="12" customHeight="1" x14ac:dyDescent="0.2">
      <c r="B100">
        <v>10184</v>
      </c>
      <c r="D100" t="s">
        <v>1148</v>
      </c>
      <c r="E100" t="s">
        <v>360</v>
      </c>
      <c r="F100" s="99">
        <v>1.78</v>
      </c>
      <c r="G100" s="99">
        <v>1.78</v>
      </c>
      <c r="H100" s="100">
        <f t="shared" si="16"/>
        <v>0</v>
      </c>
      <c r="I100" s="101">
        <f t="shared" si="17"/>
        <v>0</v>
      </c>
      <c r="J100" s="102">
        <v>-18593520</v>
      </c>
      <c r="K100" t="str">
        <f>CONCATENATE(D178,D100, " Curncy")</f>
        <v>EURGBp Curncy</v>
      </c>
      <c r="L100">
        <f>IF(D100 = D178,1,_xll.BDP(K100,$L$3))</f>
        <v>1</v>
      </c>
      <c r="M100" s="247">
        <f>IF(D100 = D178,1,_xll.BDP(K100,$M$3)*L100)</f>
        <v>0.86451999999999996</v>
      </c>
      <c r="N100" s="104">
        <f t="shared" si="18"/>
        <v>0</v>
      </c>
      <c r="O100" s="253">
        <f>N100 / Y178</f>
        <v>0</v>
      </c>
      <c r="P100" s="140">
        <f t="shared" si="19"/>
        <v>-382830.53717669926</v>
      </c>
      <c r="Q100" s="255">
        <f>P100 / Y178*100</f>
        <v>-0.24080017728295225</v>
      </c>
      <c r="R100" s="106">
        <f t="shared" si="20"/>
        <v>-0.24080017728295225</v>
      </c>
      <c r="S100" s="255">
        <f t="shared" si="21"/>
        <v>0</v>
      </c>
      <c r="T100">
        <f t="shared" si="22"/>
        <v>0.01</v>
      </c>
      <c r="U100">
        <v>1</v>
      </c>
      <c r="V100">
        <v>1</v>
      </c>
      <c r="W100" s="105">
        <f t="shared" si="23"/>
        <v>0</v>
      </c>
      <c r="X100" s="105">
        <f t="shared" si="24"/>
        <v>0</v>
      </c>
      <c r="Z100" s="107">
        <v>1.78</v>
      </c>
      <c r="AA100" s="107">
        <f t="shared" si="25"/>
        <v>0</v>
      </c>
      <c r="AB100" s="117">
        <f t="shared" si="26"/>
        <v>0</v>
      </c>
      <c r="AC100" s="109">
        <v>-18593520</v>
      </c>
      <c r="AD100" s="110">
        <f>IF(D100 = D178,1,_xll.BDP(K100,$AD$3)*L100)</f>
        <v>0.85989000000000004</v>
      </c>
      <c r="AE100" s="259">
        <f>AA100*AC100*T100/AD100 / AF178</f>
        <v>0</v>
      </c>
      <c r="AF100" s="111"/>
    </row>
    <row r="101" spans="2:32" ht="12" customHeight="1" x14ac:dyDescent="0.2">
      <c r="B101">
        <v>28421</v>
      </c>
      <c r="C101" t="s">
        <v>1225</v>
      </c>
      <c r="D101" t="str">
        <f>_xll.BDP(C101,$D$3)</f>
        <v>GBp</v>
      </c>
      <c r="E101" t="s">
        <v>1224</v>
      </c>
      <c r="F101" s="99">
        <f>_xll.BDP(C101,$F$3)</f>
        <v>70.2</v>
      </c>
      <c r="G101" s="99">
        <f>_xll.BDP(C101,$G$3)</f>
        <v>69.5</v>
      </c>
      <c r="H101" s="100">
        <f t="shared" si="16"/>
        <v>-0.70000000000000284</v>
      </c>
      <c r="I101" s="101">
        <f t="shared" si="17"/>
        <v>-0.99715099715100108</v>
      </c>
      <c r="J101" s="102">
        <v>3450326</v>
      </c>
      <c r="K101" t="str">
        <f>CONCATENATE(D178,D101, " Curncy")</f>
        <v>EURGBp Curncy</v>
      </c>
      <c r="L101">
        <f>IF(D101 = D178,1,_xll.BDP(K101,$L$3))</f>
        <v>1</v>
      </c>
      <c r="M101" s="247">
        <f>IF(D101 = D178,1,_xll.BDP(K101,$M$3)*L101)</f>
        <v>0.86451999999999996</v>
      </c>
      <c r="N101" s="104">
        <f t="shared" si="18"/>
        <v>-27937.216027391041</v>
      </c>
      <c r="O101" s="253">
        <f>N101 / Y178</f>
        <v>-1.7572492053012092E-4</v>
      </c>
      <c r="P101" s="140">
        <f t="shared" si="19"/>
        <v>2773766.4484338127</v>
      </c>
      <c r="Q101" s="255">
        <f>P101 / Y178*100</f>
        <v>1.7446974252633358</v>
      </c>
      <c r="R101" s="106">
        <f t="shared" si="20"/>
        <v>0</v>
      </c>
      <c r="S101" s="255">
        <f t="shared" si="21"/>
        <v>1.7446974252633358</v>
      </c>
      <c r="T101">
        <f t="shared" si="22"/>
        <v>0.01</v>
      </c>
      <c r="U101">
        <v>0</v>
      </c>
      <c r="V101">
        <v>1</v>
      </c>
      <c r="W101" s="105">
        <f t="shared" si="23"/>
        <v>0</v>
      </c>
      <c r="X101" s="105">
        <f t="shared" si="24"/>
        <v>0</v>
      </c>
      <c r="Z101" s="107">
        <f>_xll.BDH(C101,$Z$3,$D$1,$D$1)</f>
        <v>70.5</v>
      </c>
      <c r="AA101" s="107">
        <f t="shared" si="25"/>
        <v>-0.29999999999999716</v>
      </c>
      <c r="AB101" s="117">
        <f t="shared" si="26"/>
        <v>-0.42553191489361297</v>
      </c>
      <c r="AC101" s="109">
        <v>3450326</v>
      </c>
      <c r="AD101" s="110">
        <f>IF(D101 = D178,1,_xll.BDP(K101,$AD$3)*L101)</f>
        <v>0.85989000000000004</v>
      </c>
      <c r="AE101" s="259">
        <f>AA101*AC101*T101/AD101 / AF178</f>
        <v>-7.4844757160279573E-5</v>
      </c>
      <c r="AF101" s="111"/>
    </row>
    <row r="102" spans="2:32" ht="12" customHeight="1" x14ac:dyDescent="0.2">
      <c r="B102">
        <v>34069</v>
      </c>
      <c r="C102" t="s">
        <v>1759</v>
      </c>
      <c r="D102" t="str">
        <f>_xll.BDP(C102,$D$3)</f>
        <v>GBp</v>
      </c>
      <c r="E102" t="s">
        <v>1760</v>
      </c>
      <c r="F102" s="99">
        <f>_xll.BDP(C102,$F$3)</f>
        <v>457</v>
      </c>
      <c r="G102" s="99">
        <f>_xll.BDP(C102,$G$3)</f>
        <v>440</v>
      </c>
      <c r="H102" s="100">
        <f t="shared" si="16"/>
        <v>-17</v>
      </c>
      <c r="I102" s="101">
        <f t="shared" si="17"/>
        <v>-3.7199124726477026</v>
      </c>
      <c r="J102" s="102">
        <v>49423</v>
      </c>
      <c r="K102" t="str">
        <f>CONCATENATE(D178,D102, " Curncy")</f>
        <v>EURGBp Curncy</v>
      </c>
      <c r="L102">
        <f>IF(D102 = D178,1,_xll.BDP(K102,$L$3))</f>
        <v>1</v>
      </c>
      <c r="M102" s="247">
        <f>IF(D102 = D178,1,_xll.BDP(K102,$M$3)*L102)</f>
        <v>0.86451999999999996</v>
      </c>
      <c r="N102" s="104">
        <f t="shared" si="18"/>
        <v>-9718.5837227594511</v>
      </c>
      <c r="O102" s="253">
        <f>N102 / Y178</f>
        <v>-6.1129833075451088E-5</v>
      </c>
      <c r="P102" s="140">
        <f t="shared" si="19"/>
        <v>251539.81400083285</v>
      </c>
      <c r="Q102" s="255">
        <f>P102 / Y178*100</f>
        <v>0.15821839148940281</v>
      </c>
      <c r="R102" s="106">
        <f t="shared" si="20"/>
        <v>0</v>
      </c>
      <c r="S102" s="255">
        <f t="shared" si="21"/>
        <v>0.15821839148940281</v>
      </c>
      <c r="T102">
        <f t="shared" si="22"/>
        <v>0.01</v>
      </c>
      <c r="U102">
        <v>0</v>
      </c>
      <c r="V102">
        <v>1</v>
      </c>
      <c r="W102" s="105">
        <f t="shared" si="23"/>
        <v>0</v>
      </c>
      <c r="X102" s="105">
        <f t="shared" si="24"/>
        <v>0</v>
      </c>
      <c r="Z102" s="107">
        <f>_xll.BDH(C102,$Z$3,$D$1,$D$1)</f>
        <v>435</v>
      </c>
      <c r="AA102" s="107">
        <f t="shared" si="25"/>
        <v>22</v>
      </c>
      <c r="AB102" s="117">
        <f t="shared" si="26"/>
        <v>5.0574712643678161</v>
      </c>
      <c r="AC102" s="109">
        <v>49423</v>
      </c>
      <c r="AD102" s="110">
        <f>IF(D102 = D178,1,_xll.BDP(K102,$AD$3)*L102)</f>
        <v>0.85989000000000004</v>
      </c>
      <c r="AE102" s="259">
        <f>AA102*AC102*T102/AD102 / AF178</f>
        <v>7.8619772478422551E-5</v>
      </c>
      <c r="AF102" s="111"/>
    </row>
    <row r="103" spans="2:32" ht="12" customHeight="1" x14ac:dyDescent="0.2">
      <c r="B103">
        <v>778</v>
      </c>
      <c r="C103" t="s">
        <v>75</v>
      </c>
      <c r="D103" t="str">
        <f>_xll.BDP(C103,$D$3)</f>
        <v>GBp</v>
      </c>
      <c r="E103" t="s">
        <v>364</v>
      </c>
      <c r="F103" s="99">
        <f>_xll.BDP(C103,$F$3)</f>
        <v>598.5</v>
      </c>
      <c r="G103" s="99">
        <f>_xll.BDP(C103,$G$3)</f>
        <v>598</v>
      </c>
      <c r="H103" s="100">
        <f t="shared" si="16"/>
        <v>-0.5</v>
      </c>
      <c r="I103" s="101">
        <f t="shared" si="17"/>
        <v>-8.3542188805346695E-2</v>
      </c>
      <c r="J103" s="102">
        <v>448312</v>
      </c>
      <c r="K103" t="str">
        <f>CONCATENATE(D178,D103, " Curncy")</f>
        <v>EURGBp Curncy</v>
      </c>
      <c r="L103">
        <f>IF(D103 = D178,1,_xll.BDP(K103,$L$3))</f>
        <v>1</v>
      </c>
      <c r="M103" s="247">
        <f>IF(D103 = D178,1,_xll.BDP(K103,$M$3)*L103)</f>
        <v>0.86451999999999996</v>
      </c>
      <c r="N103" s="104">
        <f t="shared" si="18"/>
        <v>-2592.8376440105494</v>
      </c>
      <c r="O103" s="253">
        <f>N103 / Y178</f>
        <v>-1.6308933162650891E-5</v>
      </c>
      <c r="P103" s="140">
        <f t="shared" si="19"/>
        <v>3101033.8222366171</v>
      </c>
      <c r="Q103" s="255">
        <f>P103 / Y178*100</f>
        <v>1.9505484062530467</v>
      </c>
      <c r="R103" s="106">
        <f t="shared" si="20"/>
        <v>0</v>
      </c>
      <c r="S103" s="255">
        <f t="shared" si="21"/>
        <v>1.9505484062530467</v>
      </c>
      <c r="T103">
        <f t="shared" si="22"/>
        <v>0.01</v>
      </c>
      <c r="U103">
        <v>0</v>
      </c>
      <c r="V103">
        <v>1</v>
      </c>
      <c r="W103" s="105">
        <f t="shared" si="23"/>
        <v>0</v>
      </c>
      <c r="X103" s="105">
        <f t="shared" si="24"/>
        <v>0</v>
      </c>
      <c r="Z103" s="107">
        <f>_xll.BDH(C103,$Z$3,$D$1,$D$1)</f>
        <v>597.5</v>
      </c>
      <c r="AA103" s="107">
        <f t="shared" si="25"/>
        <v>1</v>
      </c>
      <c r="AB103" s="117">
        <f t="shared" si="26"/>
        <v>0.16736401673640167</v>
      </c>
      <c r="AC103" s="109">
        <v>448312</v>
      </c>
      <c r="AD103" s="110">
        <f>IF(D103 = D178,1,_xll.BDP(K103,$AD$3)*L103)</f>
        <v>0.85989000000000004</v>
      </c>
      <c r="AE103" s="259">
        <f>AA103*AC103*T103/AD103 / AF178</f>
        <v>3.2416070029363008E-5</v>
      </c>
      <c r="AF103" s="111"/>
    </row>
    <row r="104" spans="2:32" ht="12" customHeight="1" x14ac:dyDescent="0.2">
      <c r="B104">
        <v>6416</v>
      </c>
      <c r="C104" t="s">
        <v>971</v>
      </c>
      <c r="D104" t="str">
        <f>_xll.BDP(C104,$D$3)</f>
        <v>GBp</v>
      </c>
      <c r="E104" t="s">
        <v>1055</v>
      </c>
      <c r="F104" s="99">
        <f>_xll.BDP(C104,$F$3)</f>
        <v>260.89999999999998</v>
      </c>
      <c r="G104" s="99">
        <f>_xll.BDP(C104,$G$3)</f>
        <v>257.3</v>
      </c>
      <c r="H104" s="100">
        <f t="shared" si="16"/>
        <v>-3.5999999999999659</v>
      </c>
      <c r="I104" s="101">
        <f t="shared" si="17"/>
        <v>-1.3798390187811294</v>
      </c>
      <c r="J104" s="102">
        <v>-147911</v>
      </c>
      <c r="K104" t="str">
        <f>CONCATENATE(D178,D104, " Curncy")</f>
        <v>EURGBp Curncy</v>
      </c>
      <c r="L104">
        <f>IF(D104 = D178,1,_xll.BDP(K104,$L$3))</f>
        <v>1</v>
      </c>
      <c r="M104" s="247">
        <f>IF(D104 = D178,1,_xll.BDP(K104,$M$3)*L104)</f>
        <v>0.86451999999999996</v>
      </c>
      <c r="N104" s="104">
        <f t="shared" si="18"/>
        <v>6159.251376486317</v>
      </c>
      <c r="O104" s="253">
        <f>N104 / Y178</f>
        <v>3.8741654057330615E-5</v>
      </c>
      <c r="P104" s="140">
        <f t="shared" si="19"/>
        <v>-440215.38310276228</v>
      </c>
      <c r="Q104" s="255">
        <f>P104 / Y178*100</f>
        <v>-0.27689521080420165</v>
      </c>
      <c r="R104" s="106">
        <f t="shared" si="20"/>
        <v>-0.27689521080420165</v>
      </c>
      <c r="S104" s="255">
        <f t="shared" si="21"/>
        <v>0</v>
      </c>
      <c r="T104">
        <f t="shared" si="22"/>
        <v>0.01</v>
      </c>
      <c r="U104">
        <v>0</v>
      </c>
      <c r="V104">
        <v>1</v>
      </c>
      <c r="W104" s="105">
        <f t="shared" si="23"/>
        <v>3.8741654057330615E-5</v>
      </c>
      <c r="X104" s="105">
        <f t="shared" si="24"/>
        <v>0</v>
      </c>
      <c r="Z104" s="107">
        <f>_xll.BDH(C104,$Z$3,$D$1,$D$1)</f>
        <v>260.89999999999998</v>
      </c>
      <c r="AA104" s="107">
        <f t="shared" si="25"/>
        <v>0</v>
      </c>
      <c r="AB104" s="117">
        <f t="shared" si="26"/>
        <v>0</v>
      </c>
      <c r="AC104" s="109">
        <v>-147911</v>
      </c>
      <c r="AD104" s="110">
        <f>IF(D104 = D178,1,_xll.BDP(K104,$AD$3)*L104)</f>
        <v>0.85989000000000004</v>
      </c>
      <c r="AE104" s="259">
        <f>AA104*AC104*T104/AD104 / AF178</f>
        <v>0</v>
      </c>
      <c r="AF104" s="111"/>
    </row>
    <row r="105" spans="2:32" ht="12" customHeight="1" x14ac:dyDescent="0.2">
      <c r="B105">
        <v>10193</v>
      </c>
      <c r="C105" t="s">
        <v>1636</v>
      </c>
      <c r="D105" t="str">
        <f>_xll.BDP(C105,$D$3)</f>
        <v>GBp</v>
      </c>
      <c r="E105" t="s">
        <v>1057</v>
      </c>
      <c r="F105" s="99">
        <f>_xll.BDP(C105,$F$3)</f>
        <v>8116</v>
      </c>
      <c r="G105" s="99">
        <f>_xll.BDP(C105,$G$3)</f>
        <v>8172</v>
      </c>
      <c r="H105" s="100">
        <f t="shared" si="16"/>
        <v>56</v>
      </c>
      <c r="I105" s="101">
        <f t="shared" si="17"/>
        <v>0.68999507146377526</v>
      </c>
      <c r="J105" s="102">
        <v>-8306</v>
      </c>
      <c r="K105" t="str">
        <f>CONCATENATE(D178,D105, " Curncy")</f>
        <v>EURGBp Curncy</v>
      </c>
      <c r="L105">
        <f>IF(D105 = D178,1,_xll.BDP(K105,$L$3))</f>
        <v>1</v>
      </c>
      <c r="M105" s="247">
        <f>IF(D105 = D178,1,_xll.BDP(K105,$M$3)*L105)</f>
        <v>0.86451999999999996</v>
      </c>
      <c r="N105" s="104">
        <f t="shared" si="18"/>
        <v>-5380.2803868042383</v>
      </c>
      <c r="O105" s="253">
        <f>N105 / Y178</f>
        <v>-3.3841931224427563E-5</v>
      </c>
      <c r="P105" s="140">
        <f t="shared" si="19"/>
        <v>-785136.63073150429</v>
      </c>
      <c r="Q105" s="255">
        <f>P105 / Y178*100</f>
        <v>-0.49385046779646796</v>
      </c>
      <c r="R105" s="106">
        <f t="shared" si="20"/>
        <v>-0.49385046779646796</v>
      </c>
      <c r="S105" s="255">
        <f t="shared" si="21"/>
        <v>0</v>
      </c>
      <c r="T105">
        <f t="shared" si="22"/>
        <v>0.01</v>
      </c>
      <c r="U105">
        <v>0</v>
      </c>
      <c r="V105">
        <v>1</v>
      </c>
      <c r="W105" s="105">
        <f t="shared" si="23"/>
        <v>0</v>
      </c>
      <c r="X105" s="105">
        <f t="shared" si="24"/>
        <v>0</v>
      </c>
      <c r="Z105" s="107">
        <f>_xll.BDH(C105,$Z$3,$D$1,$D$1)</f>
        <v>8080</v>
      </c>
      <c r="AA105" s="107">
        <f t="shared" si="25"/>
        <v>36</v>
      </c>
      <c r="AB105" s="117">
        <f t="shared" si="26"/>
        <v>0.4455445544554455</v>
      </c>
      <c r="AC105" s="109">
        <v>-8306</v>
      </c>
      <c r="AD105" s="110">
        <f>IF(D105 = D178,1,_xll.BDP(K105,$AD$3)*L105)</f>
        <v>0.85989000000000004</v>
      </c>
      <c r="AE105" s="259">
        <f>AA105*AC105*T105/AD105 / AF178</f>
        <v>-2.1620932734122682E-5</v>
      </c>
      <c r="AF105" s="111"/>
    </row>
    <row r="106" spans="2:32" ht="12" customHeight="1" x14ac:dyDescent="0.2">
      <c r="B106">
        <v>3260</v>
      </c>
      <c r="C106" t="s">
        <v>74</v>
      </c>
      <c r="D106" t="str">
        <f>_xll.BDP(C106,$D$3)</f>
        <v>GBp</v>
      </c>
      <c r="E106" t="s">
        <v>365</v>
      </c>
      <c r="F106" s="99">
        <f>_xll.BDP(C106,$F$3)</f>
        <v>215.6</v>
      </c>
      <c r="G106" s="99">
        <f>_xll.BDP(C106,$G$3)</f>
        <v>212.6</v>
      </c>
      <c r="H106" s="100">
        <f t="shared" si="16"/>
        <v>-3</v>
      </c>
      <c r="I106" s="101">
        <f t="shared" si="17"/>
        <v>-1.3914656771799629</v>
      </c>
      <c r="J106" s="102">
        <v>531877</v>
      </c>
      <c r="K106" t="str">
        <f>CONCATENATE(D178,D106, " Curncy")</f>
        <v>EURGBp Curncy</v>
      </c>
      <c r="L106">
        <f>IF(D106 = D178,1,_xll.BDP(K106,$L$3))</f>
        <v>1</v>
      </c>
      <c r="M106" s="247">
        <f>IF(D106 = D178,1,_xll.BDP(K106,$M$3)*L106)</f>
        <v>0.86451999999999996</v>
      </c>
      <c r="N106" s="104">
        <f t="shared" si="18"/>
        <v>-18456.843103687595</v>
      </c>
      <c r="O106" s="253">
        <f>N106 / Y178</f>
        <v>-1.1609343194584933E-4</v>
      </c>
      <c r="P106" s="140">
        <f t="shared" si="19"/>
        <v>1307974.9479479943</v>
      </c>
      <c r="Q106" s="255">
        <f>P106 / Y178*100</f>
        <v>0.8227154543895856</v>
      </c>
      <c r="R106" s="106">
        <f t="shared" si="20"/>
        <v>0</v>
      </c>
      <c r="S106" s="255">
        <f t="shared" si="21"/>
        <v>0.8227154543895856</v>
      </c>
      <c r="T106">
        <f t="shared" si="22"/>
        <v>0.01</v>
      </c>
      <c r="U106">
        <v>0</v>
      </c>
      <c r="V106">
        <v>1</v>
      </c>
      <c r="W106" s="105">
        <f t="shared" si="23"/>
        <v>0</v>
      </c>
      <c r="X106" s="105">
        <f t="shared" si="24"/>
        <v>0</v>
      </c>
      <c r="Z106" s="107">
        <f>_xll.BDH(C106,$Z$3,$D$1,$D$1)</f>
        <v>218.1</v>
      </c>
      <c r="AA106" s="107">
        <f t="shared" si="25"/>
        <v>-2.5</v>
      </c>
      <c r="AB106" s="117">
        <f t="shared" si="26"/>
        <v>-1.1462631820265934</v>
      </c>
      <c r="AC106" s="109">
        <v>531877</v>
      </c>
      <c r="AD106" s="110">
        <f>IF(D106 = D178,1,_xll.BDP(K106,$AD$3)*L106)</f>
        <v>0.85989000000000004</v>
      </c>
      <c r="AE106" s="259">
        <f>AA106*AC106*T106/AD106 / AF178</f>
        <v>-9.6145999209297926E-5</v>
      </c>
      <c r="AF106" s="111"/>
    </row>
    <row r="107" spans="2:32" ht="12" customHeight="1" x14ac:dyDescent="0.2">
      <c r="B107">
        <v>6360</v>
      </c>
      <c r="C107" t="s">
        <v>973</v>
      </c>
      <c r="D107" t="str">
        <f>_xll.BDP(C107,$D$3)</f>
        <v>GBp</v>
      </c>
      <c r="E107" t="s">
        <v>1058</v>
      </c>
      <c r="F107" s="99">
        <f>_xll.BDP(C107,$F$3)</f>
        <v>125.7</v>
      </c>
      <c r="G107" s="99">
        <f>_xll.BDP(C107,$G$3)</f>
        <v>124.55</v>
      </c>
      <c r="H107" s="100">
        <f t="shared" si="16"/>
        <v>-1.1500000000000057</v>
      </c>
      <c r="I107" s="101">
        <f t="shared" si="17"/>
        <v>-0.91487669053301957</v>
      </c>
      <c r="J107" s="102">
        <v>1669148</v>
      </c>
      <c r="K107" t="str">
        <f>CONCATENATE(D178,D107, " Curncy")</f>
        <v>EURGBp Curncy</v>
      </c>
      <c r="L107">
        <f>IF(D107 = D178,1,_xll.BDP(K107,$L$3))</f>
        <v>1</v>
      </c>
      <c r="M107" s="247">
        <f>IF(D107 = D178,1,_xll.BDP(K107,$M$3)*L107)</f>
        <v>0.86451999999999996</v>
      </c>
      <c r="N107" s="104">
        <f t="shared" si="18"/>
        <v>-22203.30588072005</v>
      </c>
      <c r="O107" s="253">
        <f>N107 / Y178</f>
        <v>-1.3965866024625006E-4</v>
      </c>
      <c r="P107" s="140">
        <f t="shared" si="19"/>
        <v>2404714.5629944941</v>
      </c>
      <c r="Q107" s="255">
        <f>P107 / Y178*100</f>
        <v>1.5125640116235093</v>
      </c>
      <c r="R107" s="106">
        <f t="shared" si="20"/>
        <v>0</v>
      </c>
      <c r="S107" s="255">
        <f t="shared" si="21"/>
        <v>1.5125640116235093</v>
      </c>
      <c r="T107">
        <f t="shared" si="22"/>
        <v>0.01</v>
      </c>
      <c r="U107">
        <v>0</v>
      </c>
      <c r="V107">
        <v>1</v>
      </c>
      <c r="W107" s="105">
        <f t="shared" si="23"/>
        <v>0</v>
      </c>
      <c r="X107" s="105">
        <f t="shared" si="24"/>
        <v>0</v>
      </c>
      <c r="Z107" s="107">
        <f>_xll.BDH(C107,$Z$3,$D$1,$D$1)</f>
        <v>126.75</v>
      </c>
      <c r="AA107" s="107">
        <f t="shared" si="25"/>
        <v>-1.0499999999999972</v>
      </c>
      <c r="AB107" s="117">
        <f t="shared" si="26"/>
        <v>-0.82840236686390312</v>
      </c>
      <c r="AC107" s="109">
        <v>1669148</v>
      </c>
      <c r="AD107" s="110">
        <f>IF(D107 = D178,1,_xll.BDP(K107,$AD$3)*L107)</f>
        <v>0.85989000000000004</v>
      </c>
      <c r="AE107" s="259">
        <f>AA107*AC107*T107/AD107 / AF178</f>
        <v>-1.2672553797408859E-4</v>
      </c>
      <c r="AF107" s="111"/>
    </row>
    <row r="108" spans="2:32" ht="12" customHeight="1" x14ac:dyDescent="0.2">
      <c r="B108">
        <v>24540</v>
      </c>
      <c r="C108" t="s">
        <v>1143</v>
      </c>
      <c r="D108" t="str">
        <f>_xll.BDP(C108,$D$3)</f>
        <v>GBp</v>
      </c>
      <c r="E108" t="s">
        <v>1144</v>
      </c>
      <c r="F108" s="99">
        <f>_xll.BDP(C108,$F$3)</f>
        <v>95.2</v>
      </c>
      <c r="G108" s="99">
        <f>_xll.BDP(C108,$G$3)</f>
        <v>94.1</v>
      </c>
      <c r="H108" s="100">
        <f t="shared" si="16"/>
        <v>-1.1000000000000085</v>
      </c>
      <c r="I108" s="101">
        <f t="shared" si="17"/>
        <v>-1.1554621848739586</v>
      </c>
      <c r="J108" s="102">
        <v>-648513</v>
      </c>
      <c r="K108" t="str">
        <f>CONCATENATE(D178,D108, " Curncy")</f>
        <v>EURGBp Curncy</v>
      </c>
      <c r="L108">
        <f>IF(D108 = D178,1,_xll.BDP(K108,$L$3))</f>
        <v>1</v>
      </c>
      <c r="M108" s="247">
        <f>IF(D108 = D178,1,_xll.BDP(K108,$M$3)*L108)</f>
        <v>0.86451999999999996</v>
      </c>
      <c r="N108" s="104">
        <f t="shared" si="18"/>
        <v>8251.5650303058992</v>
      </c>
      <c r="O108" s="253">
        <f>N108 / Y178</f>
        <v>5.1902294336628643E-5</v>
      </c>
      <c r="P108" s="140">
        <f t="shared" si="19"/>
        <v>-705883.88122889004</v>
      </c>
      <c r="Q108" s="255">
        <f>P108 / Y178*100</f>
        <v>-0.44400053609788337</v>
      </c>
      <c r="R108" s="106">
        <f t="shared" si="20"/>
        <v>-0.44400053609788337</v>
      </c>
      <c r="S108" s="255">
        <f t="shared" si="21"/>
        <v>0</v>
      </c>
      <c r="T108">
        <f t="shared" si="22"/>
        <v>0.01</v>
      </c>
      <c r="U108">
        <v>0</v>
      </c>
      <c r="V108">
        <v>1</v>
      </c>
      <c r="W108" s="105">
        <f t="shared" si="23"/>
        <v>5.1902294336628643E-5</v>
      </c>
      <c r="X108" s="105">
        <f t="shared" si="24"/>
        <v>0</v>
      </c>
      <c r="Z108" s="107">
        <f>_xll.BDH(C108,$Z$3,$D$1,$D$1)</f>
        <v>96.5</v>
      </c>
      <c r="AA108" s="107">
        <f t="shared" si="25"/>
        <v>-1.2999999999999972</v>
      </c>
      <c r="AB108" s="117">
        <f t="shared" si="26"/>
        <v>-1.3471502590673545</v>
      </c>
      <c r="AC108" s="109">
        <v>-648513</v>
      </c>
      <c r="AD108" s="110">
        <f>IF(D108 = D178,1,_xll.BDP(K108,$AD$3)*L108)</f>
        <v>0.85989000000000004</v>
      </c>
      <c r="AE108" s="259">
        <f>AA108*AC108*T108/AD108 / AF178</f>
        <v>6.095958990577526E-5</v>
      </c>
      <c r="AF108" s="111"/>
    </row>
    <row r="109" spans="2:32" ht="12" customHeight="1" x14ac:dyDescent="0.2">
      <c r="B109">
        <v>33560</v>
      </c>
      <c r="C109" t="s">
        <v>1677</v>
      </c>
      <c r="D109" t="str">
        <f>_xll.BDP(C109,$D$3)</f>
        <v>GBp</v>
      </c>
      <c r="E109" t="s">
        <v>1678</v>
      </c>
      <c r="F109" s="99">
        <f>_xll.BDP(C109,$F$3)</f>
        <v>908</v>
      </c>
      <c r="G109" s="99">
        <f>_xll.BDP(C109,$G$3)</f>
        <v>894</v>
      </c>
      <c r="H109" s="100">
        <f t="shared" si="16"/>
        <v>-14</v>
      </c>
      <c r="I109" s="101">
        <f t="shared" si="17"/>
        <v>-1.5418502202643172</v>
      </c>
      <c r="J109" s="102">
        <v>108682</v>
      </c>
      <c r="K109" t="str">
        <f>CONCATENATE(D178,D109, " Curncy")</f>
        <v>EURGBp Curncy</v>
      </c>
      <c r="L109">
        <f>IF(D109 = D178,1,_xll.BDP(K109,$L$3))</f>
        <v>1</v>
      </c>
      <c r="M109" s="247">
        <f>IF(D109 = D178,1,_xll.BDP(K109,$M$3)*L109)</f>
        <v>0.86451999999999996</v>
      </c>
      <c r="N109" s="104">
        <f t="shared" si="18"/>
        <v>-17599.91671679082</v>
      </c>
      <c r="O109" s="253">
        <f>N109 / Y178</f>
        <v>-1.1070337013403673E-4</v>
      </c>
      <c r="P109" s="140">
        <f t="shared" si="19"/>
        <v>1123880.3960579282</v>
      </c>
      <c r="Q109" s="255">
        <f>P109 / Y178*100</f>
        <v>0.70692009214163465</v>
      </c>
      <c r="R109" s="106">
        <f t="shared" si="20"/>
        <v>0</v>
      </c>
      <c r="S109" s="255">
        <f t="shared" si="21"/>
        <v>0.70692009214163465</v>
      </c>
      <c r="T109">
        <f t="shared" si="22"/>
        <v>0.01</v>
      </c>
      <c r="U109">
        <v>0</v>
      </c>
      <c r="V109">
        <v>1</v>
      </c>
      <c r="W109" s="105">
        <f t="shared" si="23"/>
        <v>0</v>
      </c>
      <c r="X109" s="105">
        <f t="shared" si="24"/>
        <v>0</v>
      </c>
      <c r="Z109" s="107">
        <f>_xll.BDH(C109,$Z$3,$D$1,$D$1)</f>
        <v>866</v>
      </c>
      <c r="AA109" s="107">
        <f t="shared" si="25"/>
        <v>42</v>
      </c>
      <c r="AB109" s="117">
        <f t="shared" si="26"/>
        <v>4.8498845265588919</v>
      </c>
      <c r="AC109" s="109">
        <v>108682</v>
      </c>
      <c r="AD109" s="110">
        <f>IF(D109 = D178,1,_xll.BDP(K109,$AD$3)*L109)</f>
        <v>0.85989000000000004</v>
      </c>
      <c r="AE109" s="259">
        <f>AA109*AC109*T109/AD109 / AF178</f>
        <v>3.3005545147823766E-4</v>
      </c>
      <c r="AF109" s="111"/>
    </row>
    <row r="110" spans="2:32" ht="12" customHeight="1" x14ac:dyDescent="0.2">
      <c r="B110">
        <v>3821</v>
      </c>
      <c r="C110" t="s">
        <v>1452</v>
      </c>
      <c r="D110" t="str">
        <f>_xll.BDP(C110,$D$3)</f>
        <v>GBp</v>
      </c>
      <c r="E110" t="s">
        <v>1762</v>
      </c>
      <c r="F110" s="99">
        <f>_xll.BDP(C110,$F$3)</f>
        <v>256</v>
      </c>
      <c r="G110" s="99">
        <f>_xll.BDP(C110,$G$3)</f>
        <v>254</v>
      </c>
      <c r="H110" s="100">
        <f t="shared" ref="H110:H141" si="27">IF(OR(OR(G110="#N/A N/A",G110="#N/A Real Time"),OR(F110="#N/A N/A",F110="#N/A Real Time")),0,  G110 - F110)</f>
        <v>-2</v>
      </c>
      <c r="I110" s="101">
        <f t="shared" ref="I110:I141" si="28">IF(OR(F110=0,F110="#N/A N/A"),0,H110 / F110*100)</f>
        <v>-0.78125</v>
      </c>
      <c r="J110" s="102">
        <v>1283679</v>
      </c>
      <c r="K110" t="str">
        <f>CONCATENATE(D178,D110, " Curncy")</f>
        <v>EURGBp Curncy</v>
      </c>
      <c r="L110">
        <f>IF(D110 = D178,1,_xll.BDP(K110,$L$3))</f>
        <v>1</v>
      </c>
      <c r="M110" s="247">
        <f>IF(D110 = D178,1,_xll.BDP(K110,$M$3)*L110)</f>
        <v>0.86451999999999996</v>
      </c>
      <c r="N110" s="104">
        <f t="shared" ref="N110:N141" si="29">H110*J110*T110/M110</f>
        <v>-29696.918521260355</v>
      </c>
      <c r="O110" s="253">
        <f>N110 / Y178</f>
        <v>-1.8679343861684303E-4</v>
      </c>
      <c r="P110" s="140">
        <f t="shared" ref="P110:P128" si="30">IF(OR(OR(J110=0,G110 = "#N/A N/A"),G110="#N/A Real Time"),0,G110*J110*T110/M110)</f>
        <v>3771508.6522000651</v>
      </c>
      <c r="Q110" s="255">
        <f>P110 / Y178*100</f>
        <v>2.3722766704339064</v>
      </c>
      <c r="R110" s="106">
        <f t="shared" ref="R110:R141" si="31">IF(Q110&lt;0,Q110,0)</f>
        <v>0</v>
      </c>
      <c r="S110" s="255">
        <f t="shared" ref="S110:S128" si="32">IF(Q110&gt;0,Q110,0)</f>
        <v>2.3722766704339064</v>
      </c>
      <c r="T110">
        <f t="shared" ref="T110:T128" si="33">IF(EXACT(D110,UPPER(D110)),1,0.01)/V110</f>
        <v>0.01</v>
      </c>
      <c r="U110">
        <v>0</v>
      </c>
      <c r="V110">
        <v>1</v>
      </c>
      <c r="W110" s="105">
        <f t="shared" ref="W110:W128" si="34">IF(AND(Q110&lt;0,O110&gt;0),O110,0)</f>
        <v>0</v>
      </c>
      <c r="X110" s="105">
        <f t="shared" ref="X110:X128" si="35">IF(AND(Q110&gt;0,O110&gt;0),O110,0)</f>
        <v>0</v>
      </c>
      <c r="Z110" s="107">
        <f>_xll.BDH(C110,$Z$3,$D$1,$D$1)</f>
        <v>258.7</v>
      </c>
      <c r="AA110" s="107">
        <f t="shared" ref="AA110:AA141" si="36">IF(OR(OR(F110="#N/A N/A",F110="#N/A Real Time"),OR(Z110="#N/A N/A",Z110="#N/A Real Time")),0,  F110 - Z110)</f>
        <v>-2.6999999999999886</v>
      </c>
      <c r="AB110" s="117">
        <f t="shared" ref="AB110:AB141" si="37">IF(OR(Z110=0,Z110="#N/A N/A"),0,AA110 / Z110*100)</f>
        <v>-1.0436799381522956</v>
      </c>
      <c r="AC110" s="109">
        <v>1283679</v>
      </c>
      <c r="AD110" s="110">
        <f>IF(D110 = D178,1,_xll.BDP(K110,$AD$3)*L110)</f>
        <v>0.85989000000000004</v>
      </c>
      <c r="AE110" s="259">
        <f>AA110*AC110*T110/AD110 / AF178</f>
        <v>-2.5061104001209144E-4</v>
      </c>
      <c r="AF110" s="111"/>
    </row>
    <row r="111" spans="2:32" ht="12" customHeight="1" x14ac:dyDescent="0.2">
      <c r="B111">
        <v>20120</v>
      </c>
      <c r="C111" t="s">
        <v>73</v>
      </c>
      <c r="D111" t="str">
        <f>_xll.BDP(C111,$D$3)</f>
        <v>GBp</v>
      </c>
      <c r="E111" t="s">
        <v>272</v>
      </c>
      <c r="F111" s="99">
        <f>_xll.BDP(C111,$F$3)</f>
        <v>19.899999999999999</v>
      </c>
      <c r="G111" s="99">
        <f>_xll.BDP(C111,$G$3)</f>
        <v>21.7</v>
      </c>
      <c r="H111" s="100">
        <f t="shared" si="27"/>
        <v>1.8000000000000007</v>
      </c>
      <c r="I111" s="101">
        <f t="shared" si="28"/>
        <v>9.0452261306532709</v>
      </c>
      <c r="J111" s="102">
        <v>3946249</v>
      </c>
      <c r="K111" t="str">
        <f>CONCATENATE(D178,D111, " Curncy")</f>
        <v>EURGBp Curncy</v>
      </c>
      <c r="L111">
        <f>IF(D111 = D178,1,_xll.BDP(K111,$L$3))</f>
        <v>1</v>
      </c>
      <c r="M111" s="247">
        <f>IF(D111 = D178,1,_xll.BDP(K111,$M$3)*L111)</f>
        <v>0.86451999999999996</v>
      </c>
      <c r="N111" s="104">
        <f t="shared" si="29"/>
        <v>82164.070235506457</v>
      </c>
      <c r="O111" s="253">
        <f>N111 / Y178</f>
        <v>5.1681150685915301E-4</v>
      </c>
      <c r="P111" s="140">
        <f t="shared" si="30"/>
        <v>990533.51339471608</v>
      </c>
      <c r="Q111" s="255">
        <f>P111 / Y178*100</f>
        <v>0.62304498326908975</v>
      </c>
      <c r="R111" s="106">
        <f t="shared" si="31"/>
        <v>0</v>
      </c>
      <c r="S111" s="255">
        <f t="shared" si="32"/>
        <v>0.62304498326908975</v>
      </c>
      <c r="T111">
        <f t="shared" si="33"/>
        <v>0.01</v>
      </c>
      <c r="U111">
        <v>0</v>
      </c>
      <c r="V111">
        <v>1</v>
      </c>
      <c r="W111" s="105">
        <f t="shared" si="34"/>
        <v>0</v>
      </c>
      <c r="X111" s="105">
        <f t="shared" si="35"/>
        <v>5.1681150685915301E-4</v>
      </c>
      <c r="Z111" s="107">
        <f>_xll.BDH(C111,$Z$3,$D$1,$D$1)</f>
        <v>19.225000000000001</v>
      </c>
      <c r="AA111" s="107">
        <f t="shared" si="36"/>
        <v>0.67499999999999716</v>
      </c>
      <c r="AB111" s="117">
        <f t="shared" si="37"/>
        <v>3.5110533159947832</v>
      </c>
      <c r="AC111" s="109">
        <v>3946249</v>
      </c>
      <c r="AD111" s="110">
        <f>IF(D111 = D178,1,_xll.BDP(K111,$AD$3)*L111)</f>
        <v>0.85989000000000004</v>
      </c>
      <c r="AE111" s="259">
        <f>AA111*AC111*T111/AD111 / AF178</f>
        <v>1.9260530982369346E-4</v>
      </c>
      <c r="AF111" s="111"/>
    </row>
    <row r="112" spans="2:32" ht="12" customHeight="1" x14ac:dyDescent="0.2">
      <c r="B112">
        <v>33056</v>
      </c>
      <c r="C112" t="s">
        <v>1619</v>
      </c>
      <c r="D112" t="str">
        <f>_xll.BDP(C112,$D$3)</f>
        <v>GBp</v>
      </c>
      <c r="E112" t="s">
        <v>1620</v>
      </c>
      <c r="F112" s="99">
        <f>_xll.BDP(C112,$F$3)</f>
        <v>258</v>
      </c>
      <c r="G112" s="99">
        <f>_xll.BDP(C112,$G$3)</f>
        <v>257</v>
      </c>
      <c r="H112" s="100">
        <f t="shared" si="27"/>
        <v>-1</v>
      </c>
      <c r="I112" s="101">
        <f t="shared" si="28"/>
        <v>-0.38759689922480622</v>
      </c>
      <c r="J112" s="102">
        <v>726081</v>
      </c>
      <c r="K112" t="str">
        <f>CONCATENATE(D178,D112, " Curncy")</f>
        <v>EURGBp Curncy</v>
      </c>
      <c r="L112">
        <f>IF(D112 = D178,1,_xll.BDP(K112,$L$3))</f>
        <v>1</v>
      </c>
      <c r="M112" s="247">
        <f>IF(D112 = D178,1,_xll.BDP(K112,$M$3)*L112)</f>
        <v>0.86451999999999996</v>
      </c>
      <c r="N112" s="104">
        <f t="shared" si="29"/>
        <v>-8398.6605283856952</v>
      </c>
      <c r="O112" s="253">
        <f>N112 / Y178</f>
        <v>-5.282752413350846E-5</v>
      </c>
      <c r="P112" s="140">
        <f t="shared" si="30"/>
        <v>2158455.7557951235</v>
      </c>
      <c r="Q112" s="255">
        <f>P112 / Y178*100</f>
        <v>1.3576673702311672</v>
      </c>
      <c r="R112" s="106">
        <f t="shared" si="31"/>
        <v>0</v>
      </c>
      <c r="S112" s="255">
        <f t="shared" si="32"/>
        <v>1.3576673702311672</v>
      </c>
      <c r="T112">
        <f t="shared" si="33"/>
        <v>0.01</v>
      </c>
      <c r="U112">
        <v>0</v>
      </c>
      <c r="V112">
        <v>1</v>
      </c>
      <c r="W112" s="105">
        <f t="shared" si="34"/>
        <v>0</v>
      </c>
      <c r="X112" s="105">
        <f t="shared" si="35"/>
        <v>0</v>
      </c>
      <c r="Z112" s="107">
        <f>_xll.BDH(C112,$Z$3,$D$1,$D$1)</f>
        <v>262</v>
      </c>
      <c r="AA112" s="107">
        <f t="shared" si="36"/>
        <v>-4</v>
      </c>
      <c r="AB112" s="117">
        <f t="shared" si="37"/>
        <v>-1.5267175572519083</v>
      </c>
      <c r="AC112" s="109">
        <v>726081</v>
      </c>
      <c r="AD112" s="110">
        <f>IF(D112 = D178,1,_xll.BDP(K112,$AD$3)*L112)</f>
        <v>0.85989000000000004</v>
      </c>
      <c r="AE112" s="259">
        <f>AA112*AC112*T112/AD112 / AF178</f>
        <v>-2.1000278862033512E-4</v>
      </c>
      <c r="AF112" s="111"/>
    </row>
    <row r="113" spans="2:32" ht="12" customHeight="1" x14ac:dyDescent="0.2">
      <c r="B113">
        <v>6000</v>
      </c>
      <c r="C113" t="s">
        <v>72</v>
      </c>
      <c r="D113" t="str">
        <f>_xll.BDP(C113,$D$3)</f>
        <v>GBp</v>
      </c>
      <c r="E113" t="s">
        <v>366</v>
      </c>
      <c r="F113" s="99">
        <f>_xll.BDP(C113,$F$3)</f>
        <v>979</v>
      </c>
      <c r="G113" s="99">
        <f>_xll.BDP(C113,$G$3)</f>
        <v>993.4</v>
      </c>
      <c r="H113" s="100">
        <f t="shared" si="27"/>
        <v>14.399999999999977</v>
      </c>
      <c r="I113" s="101">
        <f t="shared" si="28"/>
        <v>1.4708886618998955</v>
      </c>
      <c r="J113" s="102">
        <v>248768</v>
      </c>
      <c r="K113" t="str">
        <f>CONCATENATE(D178,D113, " Curncy")</f>
        <v>EURGBp Curncy</v>
      </c>
      <c r="L113">
        <f>IF(D113 = D178,1,_xll.BDP(K113,$L$3))</f>
        <v>1</v>
      </c>
      <c r="M113" s="247">
        <f>IF(D113 = D178,1,_xll.BDP(K113,$M$3)*L113)</f>
        <v>0.86451999999999996</v>
      </c>
      <c r="N113" s="104">
        <f t="shared" si="29"/>
        <v>41436.394762411444</v>
      </c>
      <c r="O113" s="253">
        <f>N113 / Y178</f>
        <v>2.6063467345996161E-4</v>
      </c>
      <c r="P113" s="140">
        <f t="shared" si="30"/>
        <v>2858535.7331235833</v>
      </c>
      <c r="Q113" s="255">
        <f>P113 / Y178*100</f>
        <v>1.7980172542717103</v>
      </c>
      <c r="R113" s="106">
        <f t="shared" si="31"/>
        <v>0</v>
      </c>
      <c r="S113" s="255">
        <f t="shared" si="32"/>
        <v>1.7980172542717103</v>
      </c>
      <c r="T113">
        <f t="shared" si="33"/>
        <v>0.01</v>
      </c>
      <c r="U113">
        <v>0</v>
      </c>
      <c r="V113">
        <v>1</v>
      </c>
      <c r="W113" s="105">
        <f t="shared" si="34"/>
        <v>0</v>
      </c>
      <c r="X113" s="105">
        <f t="shared" si="35"/>
        <v>2.6063467345996161E-4</v>
      </c>
      <c r="Z113" s="107">
        <f>_xll.BDH(C113,$Z$3,$D$1,$D$1)</f>
        <v>986.4</v>
      </c>
      <c r="AA113" s="107">
        <f t="shared" si="36"/>
        <v>-7.3999999999999773</v>
      </c>
      <c r="AB113" s="117">
        <f t="shared" si="37"/>
        <v>-0.75020275750202536</v>
      </c>
      <c r="AC113" s="109">
        <v>248768</v>
      </c>
      <c r="AD113" s="110">
        <f>IF(D113 = D178,1,_xll.BDP(K113,$AD$3)*L113)</f>
        <v>0.85989000000000004</v>
      </c>
      <c r="AE113" s="259">
        <f>AA113*AC113*T113/AD113 / AF178</f>
        <v>-1.3310863578730366E-4</v>
      </c>
      <c r="AF113" s="111"/>
    </row>
    <row r="114" spans="2:32" ht="12" customHeight="1" x14ac:dyDescent="0.2">
      <c r="B114">
        <v>3404</v>
      </c>
      <c r="C114" t="s">
        <v>71</v>
      </c>
      <c r="D114" t="str">
        <f>_xll.BDP(C114,$D$3)</f>
        <v>GBp</v>
      </c>
      <c r="E114" t="s">
        <v>271</v>
      </c>
      <c r="F114" s="99">
        <f>_xll.BDP(C114,$F$3)</f>
        <v>28.3</v>
      </c>
      <c r="G114" s="99">
        <f>_xll.BDP(C114,$G$3)</f>
        <v>28.3</v>
      </c>
      <c r="H114" s="100">
        <f t="shared" si="27"/>
        <v>0</v>
      </c>
      <c r="I114" s="101">
        <f t="shared" si="28"/>
        <v>0</v>
      </c>
      <c r="J114" s="102">
        <v>15814020</v>
      </c>
      <c r="K114" t="str">
        <f>CONCATENATE(D178,D114, " Curncy")</f>
        <v>EURGBp Curncy</v>
      </c>
      <c r="L114">
        <f>IF(D114 = D178,1,_xll.BDP(K114,$L$3))</f>
        <v>1</v>
      </c>
      <c r="M114" s="247">
        <f>IF(D114 = D178,1,_xll.BDP(K114,$M$3)*L114)</f>
        <v>0.86451999999999996</v>
      </c>
      <c r="N114" s="104">
        <f t="shared" si="29"/>
        <v>0</v>
      </c>
      <c r="O114" s="253">
        <f>N114 / Y178</f>
        <v>0</v>
      </c>
      <c r="P114" s="140">
        <f t="shared" si="30"/>
        <v>5176708.0692176009</v>
      </c>
      <c r="Q114" s="255">
        <f>P114 / Y178*100</f>
        <v>3.2561462573042577</v>
      </c>
      <c r="R114" s="106">
        <f t="shared" si="31"/>
        <v>0</v>
      </c>
      <c r="S114" s="255">
        <f t="shared" si="32"/>
        <v>3.2561462573042577</v>
      </c>
      <c r="T114">
        <f t="shared" si="33"/>
        <v>0.01</v>
      </c>
      <c r="U114">
        <v>0</v>
      </c>
      <c r="V114">
        <v>1</v>
      </c>
      <c r="W114" s="105">
        <f t="shared" si="34"/>
        <v>0</v>
      </c>
      <c r="X114" s="105">
        <f t="shared" si="35"/>
        <v>0</v>
      </c>
      <c r="Z114" s="107">
        <f>_xll.BDH(C114,$Z$3,$D$1,$D$1)</f>
        <v>28.4</v>
      </c>
      <c r="AA114" s="107">
        <f t="shared" si="36"/>
        <v>-9.9999999999997868E-2</v>
      </c>
      <c r="AB114" s="117">
        <f t="shared" si="37"/>
        <v>-0.35211267605633051</v>
      </c>
      <c r="AC114" s="109">
        <v>15814020</v>
      </c>
      <c r="AD114" s="110">
        <f>IF(D114 = D178,1,_xll.BDP(K114,$AD$3)*L114)</f>
        <v>0.85989000000000004</v>
      </c>
      <c r="AE114" s="259">
        <f>AA114*AC114*T114/AD114 / AF178</f>
        <v>-1.1434634356558294E-4</v>
      </c>
      <c r="AF114" s="111"/>
    </row>
    <row r="115" spans="2:32" ht="12" customHeight="1" x14ac:dyDescent="0.2">
      <c r="B115">
        <v>32002</v>
      </c>
      <c r="C115" t="s">
        <v>1621</v>
      </c>
      <c r="D115" t="str">
        <f>_xll.BDP(C115,$D$3)</f>
        <v>GBp</v>
      </c>
      <c r="E115" t="s">
        <v>1622</v>
      </c>
      <c r="F115" s="99">
        <f>_xll.BDP(C115,$F$3)</f>
        <v>609.79999999999995</v>
      </c>
      <c r="G115" s="99">
        <f>_xll.BDP(C115,$G$3)</f>
        <v>605.4</v>
      </c>
      <c r="H115" s="100">
        <f t="shared" si="27"/>
        <v>-4.3999999999999773</v>
      </c>
      <c r="I115" s="101">
        <f t="shared" si="28"/>
        <v>-0.72154804854050136</v>
      </c>
      <c r="J115" s="102">
        <v>-244590</v>
      </c>
      <c r="K115" t="str">
        <f>CONCATENATE(D178,D115, " Curncy")</f>
        <v>EURGBp Curncy</v>
      </c>
      <c r="L115">
        <f>IF(D115 = D178,1,_xll.BDP(K115,$L$3))</f>
        <v>1</v>
      </c>
      <c r="M115" s="247">
        <f>IF(D115 = D178,1,_xll.BDP(K115,$M$3)*L115)</f>
        <v>0.86451999999999996</v>
      </c>
      <c r="N115" s="104">
        <f t="shared" si="29"/>
        <v>12448.480081432408</v>
      </c>
      <c r="O115" s="253">
        <f>N115 / Y178</f>
        <v>7.8300864727743843E-5</v>
      </c>
      <c r="P115" s="140">
        <f t="shared" si="30"/>
        <v>-1712797.6912043679</v>
      </c>
      <c r="Q115" s="255">
        <f>P115 / Y178*100</f>
        <v>-1.0773487160494628</v>
      </c>
      <c r="R115" s="106">
        <f t="shared" si="31"/>
        <v>-1.0773487160494628</v>
      </c>
      <c r="S115" s="255">
        <f t="shared" si="32"/>
        <v>0</v>
      </c>
      <c r="T115">
        <f t="shared" si="33"/>
        <v>0.01</v>
      </c>
      <c r="U115">
        <v>0</v>
      </c>
      <c r="V115">
        <v>1</v>
      </c>
      <c r="W115" s="105">
        <f t="shared" si="34"/>
        <v>7.8300864727743843E-5</v>
      </c>
      <c r="X115" s="105">
        <f t="shared" si="35"/>
        <v>0</v>
      </c>
      <c r="Z115" s="107">
        <f>_xll.BDH(C115,$Z$3,$D$1,$D$1)</f>
        <v>604.79999999999995</v>
      </c>
      <c r="AA115" s="107">
        <f t="shared" si="36"/>
        <v>5</v>
      </c>
      <c r="AB115" s="117">
        <f t="shared" si="37"/>
        <v>0.82671957671957685</v>
      </c>
      <c r="AC115" s="109">
        <v>-244590</v>
      </c>
      <c r="AD115" s="110">
        <f>IF(D115 = D178,1,_xll.BDP(K115,$AD$3)*L115)</f>
        <v>0.85989000000000004</v>
      </c>
      <c r="AE115" s="259">
        <f>AA115*AC115*T115/AD115 / AF178</f>
        <v>-8.8427775393943252E-5</v>
      </c>
      <c r="AF115" s="111"/>
    </row>
    <row r="116" spans="2:32" ht="12" customHeight="1" x14ac:dyDescent="0.2">
      <c r="B116">
        <v>19183</v>
      </c>
      <c r="C116" t="s">
        <v>1169</v>
      </c>
      <c r="D116" t="str">
        <f>_xll.BDP(C116,$D$3)</f>
        <v>GBp</v>
      </c>
      <c r="E116" t="s">
        <v>1170</v>
      </c>
      <c r="F116" s="99">
        <f>_xll.BDP(C116,$F$3)</f>
        <v>1870</v>
      </c>
      <c r="G116" s="99">
        <f>_xll.BDP(C116,$G$3)</f>
        <v>1871</v>
      </c>
      <c r="H116" s="100">
        <f t="shared" si="27"/>
        <v>1</v>
      </c>
      <c r="I116" s="101">
        <f t="shared" si="28"/>
        <v>5.3475935828877004E-2</v>
      </c>
      <c r="J116" s="102">
        <v>210207</v>
      </c>
      <c r="K116" t="str">
        <f>CONCATENATE(D178,D116, " Curncy")</f>
        <v>EURGBp Curncy</v>
      </c>
      <c r="L116">
        <f>IF(D116 = D178,1,_xll.BDP(K116,$L$3))</f>
        <v>1</v>
      </c>
      <c r="M116" s="247">
        <f>IF(D116 = D178,1,_xll.BDP(K116,$M$3)*L116)</f>
        <v>0.86451999999999996</v>
      </c>
      <c r="N116" s="104">
        <f t="shared" si="29"/>
        <v>2431.4879933373436</v>
      </c>
      <c r="O116" s="253">
        <f>N116 / Y178</f>
        <v>1.5294044831819609E-5</v>
      </c>
      <c r="P116" s="140">
        <f t="shared" si="30"/>
        <v>4549314.0355341695</v>
      </c>
      <c r="Q116" s="255">
        <f>P116 / Y178*100</f>
        <v>2.8615157880334485</v>
      </c>
      <c r="R116" s="106">
        <f t="shared" si="31"/>
        <v>0</v>
      </c>
      <c r="S116" s="255">
        <f t="shared" si="32"/>
        <v>2.8615157880334485</v>
      </c>
      <c r="T116">
        <f t="shared" si="33"/>
        <v>0.01</v>
      </c>
      <c r="U116">
        <v>0</v>
      </c>
      <c r="V116">
        <v>1</v>
      </c>
      <c r="W116" s="105">
        <f t="shared" si="34"/>
        <v>0</v>
      </c>
      <c r="X116" s="105">
        <f t="shared" si="35"/>
        <v>1.5294044831819609E-5</v>
      </c>
      <c r="Z116" s="107">
        <f>_xll.BDH(C116,$Z$3,$D$1,$D$1)</f>
        <v>1864</v>
      </c>
      <c r="AA116" s="107">
        <f t="shared" si="36"/>
        <v>6</v>
      </c>
      <c r="AB116" s="117">
        <f t="shared" si="37"/>
        <v>0.32188841201716739</v>
      </c>
      <c r="AC116" s="109">
        <v>210207</v>
      </c>
      <c r="AD116" s="110">
        <f>IF(D116 = D178,1,_xll.BDP(K116,$AD$3)*L116)</f>
        <v>0.85989000000000004</v>
      </c>
      <c r="AE116" s="259">
        <f>AA116*AC116*T116/AD116 / AF178</f>
        <v>9.1196552838143657E-5</v>
      </c>
      <c r="AF116" s="111"/>
    </row>
    <row r="117" spans="2:32" ht="12" customHeight="1" x14ac:dyDescent="0.2">
      <c r="B117">
        <v>11448</v>
      </c>
      <c r="C117" t="s">
        <v>1693</v>
      </c>
      <c r="D117" t="str">
        <f>_xll.BDP(C117,$D$3)</f>
        <v>GBp</v>
      </c>
      <c r="E117" t="s">
        <v>1694</v>
      </c>
      <c r="F117" s="99">
        <f>_xll.BDP(C117,$F$3)</f>
        <v>241</v>
      </c>
      <c r="G117" s="99">
        <f>_xll.BDP(C117,$G$3)</f>
        <v>232.9</v>
      </c>
      <c r="H117" s="100">
        <f t="shared" si="27"/>
        <v>-8.0999999999999943</v>
      </c>
      <c r="I117" s="101">
        <f t="shared" si="28"/>
        <v>-3.3609958506224045</v>
      </c>
      <c r="J117" s="102">
        <v>281421</v>
      </c>
      <c r="K117" t="str">
        <f>CONCATENATE(D178,D117, " Curncy")</f>
        <v>EURGBp Curncy</v>
      </c>
      <c r="L117">
        <f>IF(D117 = D178,1,_xll.BDP(K117,$L$3))</f>
        <v>1</v>
      </c>
      <c r="M117" s="247">
        <f>IF(D117 = D178,1,_xll.BDP(K117,$M$3)*L117)</f>
        <v>0.86451999999999996</v>
      </c>
      <c r="N117" s="104">
        <f t="shared" si="29"/>
        <v>-26367.34951186784</v>
      </c>
      <c r="O117" s="253">
        <f>N117 / Y178</f>
        <v>-1.6585046960370289E-4</v>
      </c>
      <c r="P117" s="140">
        <f t="shared" si="30"/>
        <v>758142.67917457083</v>
      </c>
      <c r="Q117" s="255">
        <f>P117 / Y178*100</f>
        <v>0.47687128852719041</v>
      </c>
      <c r="R117" s="106">
        <f t="shared" si="31"/>
        <v>0</v>
      </c>
      <c r="S117" s="255">
        <f t="shared" si="32"/>
        <v>0.47687128852719041</v>
      </c>
      <c r="T117">
        <f t="shared" si="33"/>
        <v>0.01</v>
      </c>
      <c r="U117">
        <v>0</v>
      </c>
      <c r="V117">
        <v>1</v>
      </c>
      <c r="W117" s="105">
        <f t="shared" si="34"/>
        <v>0</v>
      </c>
      <c r="X117" s="105">
        <f t="shared" si="35"/>
        <v>0</v>
      </c>
      <c r="Z117" s="107">
        <f>_xll.BDH(C117,$Z$3,$D$1,$D$1)</f>
        <v>240</v>
      </c>
      <c r="AA117" s="107">
        <f t="shared" si="36"/>
        <v>1</v>
      </c>
      <c r="AB117" s="117">
        <f t="shared" si="37"/>
        <v>0.41666666666666669</v>
      </c>
      <c r="AC117" s="109">
        <v>281421</v>
      </c>
      <c r="AD117" s="110">
        <f>IF(D117 = D178,1,_xll.BDP(K117,$AD$3)*L117)</f>
        <v>0.85989000000000004</v>
      </c>
      <c r="AE117" s="259">
        <f>AA117*AC117*T117/AD117 / AF178</f>
        <v>2.0348692079920606E-5</v>
      </c>
      <c r="AF117" s="111"/>
    </row>
    <row r="118" spans="2:32" ht="12" customHeight="1" x14ac:dyDescent="0.2">
      <c r="B118">
        <v>10205</v>
      </c>
      <c r="C118" t="s">
        <v>984</v>
      </c>
      <c r="D118" t="str">
        <f>_xll.BDP(C118,$D$3)</f>
        <v>GBp</v>
      </c>
      <c r="E118" t="s">
        <v>1544</v>
      </c>
      <c r="F118" s="99">
        <f>_xll.BDP(C118,$F$3)</f>
        <v>202.6</v>
      </c>
      <c r="G118" s="99">
        <f>_xll.BDP(C118,$G$3)</f>
        <v>202</v>
      </c>
      <c r="H118" s="100">
        <f t="shared" si="27"/>
        <v>-0.59999999999999432</v>
      </c>
      <c r="I118" s="101">
        <f t="shared" si="28"/>
        <v>-0.29615004935833872</v>
      </c>
      <c r="J118" s="102">
        <v>308762</v>
      </c>
      <c r="K118" t="str">
        <f>CONCATENATE(D178,D118, " Curncy")</f>
        <v>EURGBp Curncy</v>
      </c>
      <c r="L118">
        <f>IF(D118 = D178,1,_xll.BDP(K118,$L$3))</f>
        <v>1</v>
      </c>
      <c r="M118" s="247">
        <f>IF(D118 = D178,1,_xll.BDP(K118,$M$3)*L118)</f>
        <v>0.86451999999999996</v>
      </c>
      <c r="N118" s="104">
        <f t="shared" si="29"/>
        <v>-2142.8908527275048</v>
      </c>
      <c r="O118" s="253">
        <f>N118 / Y178</f>
        <v>-1.3478770555772854E-5</v>
      </c>
      <c r="P118" s="140">
        <f t="shared" si="30"/>
        <v>721439.92041826679</v>
      </c>
      <c r="Q118" s="255">
        <f>P118 / Y178*100</f>
        <v>0.45378527537769042</v>
      </c>
      <c r="R118" s="106">
        <f t="shared" si="31"/>
        <v>0</v>
      </c>
      <c r="S118" s="255">
        <f t="shared" si="32"/>
        <v>0.45378527537769042</v>
      </c>
      <c r="T118">
        <f t="shared" si="33"/>
        <v>0.01</v>
      </c>
      <c r="U118">
        <v>0</v>
      </c>
      <c r="V118">
        <v>1</v>
      </c>
      <c r="W118" s="105">
        <f t="shared" si="34"/>
        <v>0</v>
      </c>
      <c r="X118" s="105">
        <f t="shared" si="35"/>
        <v>0</v>
      </c>
      <c r="Z118" s="107">
        <f>_xll.BDH(C118,$Z$3,$D$1,$D$1)</f>
        <v>204.4</v>
      </c>
      <c r="AA118" s="107">
        <f t="shared" si="36"/>
        <v>-1.8000000000000114</v>
      </c>
      <c r="AB118" s="117">
        <f t="shared" si="37"/>
        <v>-0.88062622309198202</v>
      </c>
      <c r="AC118" s="109">
        <v>308762</v>
      </c>
      <c r="AD118" s="110">
        <f>IF(D118 = D178,1,_xll.BDP(K118,$AD$3)*L118)</f>
        <v>0.85989000000000004</v>
      </c>
      <c r="AE118" s="259">
        <f>AA118*AC118*T118/AD118 / AF178</f>
        <v>-4.0186145153221946E-5</v>
      </c>
      <c r="AF118" s="111"/>
    </row>
    <row r="119" spans="2:32" ht="12" customHeight="1" x14ac:dyDescent="0.2">
      <c r="B119">
        <v>33101</v>
      </c>
      <c r="C119" t="s">
        <v>1627</v>
      </c>
      <c r="D119" t="str">
        <f>_xll.BDP(C119,$D$3)</f>
        <v>GBp</v>
      </c>
      <c r="E119" t="s">
        <v>1628</v>
      </c>
      <c r="F119" s="99">
        <f>_xll.BDP(C119,$F$3)</f>
        <v>113</v>
      </c>
      <c r="G119" s="99">
        <f>_xll.BDP(C119,$G$3)</f>
        <v>109</v>
      </c>
      <c r="H119" s="100">
        <f t="shared" si="27"/>
        <v>-4</v>
      </c>
      <c r="I119" s="101">
        <f t="shared" si="28"/>
        <v>-3.5398230088495577</v>
      </c>
      <c r="J119" s="102">
        <v>819220</v>
      </c>
      <c r="K119" t="str">
        <f>CONCATENATE(D178,D119, " Curncy")</f>
        <v>EURGBp Curncy</v>
      </c>
      <c r="L119">
        <f>IF(D119 = D178,1,_xll.BDP(K119,$L$3))</f>
        <v>1</v>
      </c>
      <c r="M119" s="247">
        <f>IF(D119 = D178,1,_xll.BDP(K119,$M$3)*L119)</f>
        <v>0.86451999999999996</v>
      </c>
      <c r="N119" s="104">
        <f t="shared" si="29"/>
        <v>-37904.039235645221</v>
      </c>
      <c r="O119" s="253">
        <f>N119 / Y178</f>
        <v>-2.3841617847404246E-4</v>
      </c>
      <c r="P119" s="140">
        <f t="shared" si="30"/>
        <v>1032885.0691713322</v>
      </c>
      <c r="Q119" s="255">
        <f>P119 / Y178*100</f>
        <v>0.64968408634176567</v>
      </c>
      <c r="R119" s="106">
        <f t="shared" si="31"/>
        <v>0</v>
      </c>
      <c r="S119" s="255">
        <f t="shared" si="32"/>
        <v>0.64968408634176567</v>
      </c>
      <c r="T119">
        <f t="shared" si="33"/>
        <v>0.01</v>
      </c>
      <c r="U119">
        <v>0</v>
      </c>
      <c r="V119">
        <v>1</v>
      </c>
      <c r="W119" s="105">
        <f t="shared" si="34"/>
        <v>0</v>
      </c>
      <c r="X119" s="105">
        <f t="shared" si="35"/>
        <v>0</v>
      </c>
      <c r="Z119" s="107">
        <f>_xll.BDH(C119,$Z$3,$D$1,$D$1)</f>
        <v>111.5</v>
      </c>
      <c r="AA119" s="107">
        <f t="shared" si="36"/>
        <v>1.5</v>
      </c>
      <c r="AB119" s="117">
        <f t="shared" si="37"/>
        <v>1.3452914798206279</v>
      </c>
      <c r="AC119" s="109">
        <v>819220</v>
      </c>
      <c r="AD119" s="110">
        <f>IF(D119 = D178,1,_xll.BDP(K119,$AD$3)*L119)</f>
        <v>0.85989000000000004</v>
      </c>
      <c r="AE119" s="259">
        <f>AA119*AC119*T119/AD119 / AF178</f>
        <v>8.8852940216148897E-5</v>
      </c>
      <c r="AF119" s="111"/>
    </row>
    <row r="120" spans="2:32" ht="12" customHeight="1" x14ac:dyDescent="0.2">
      <c r="B120">
        <v>10208</v>
      </c>
      <c r="C120" t="s">
        <v>989</v>
      </c>
      <c r="D120" t="str">
        <f>_xll.BDP(C120,$D$3)</f>
        <v>GBp</v>
      </c>
      <c r="E120" t="s">
        <v>1071</v>
      </c>
      <c r="F120" s="99">
        <f>_xll.BDP(C120,$F$3)</f>
        <v>561.20000000000005</v>
      </c>
      <c r="G120" s="99">
        <f>_xll.BDP(C120,$G$3)</f>
        <v>563</v>
      </c>
      <c r="H120" s="100">
        <f t="shared" si="27"/>
        <v>1.7999999999999545</v>
      </c>
      <c r="I120" s="101">
        <f t="shared" si="28"/>
        <v>0.32074126870989922</v>
      </c>
      <c r="J120" s="102">
        <v>-217000</v>
      </c>
      <c r="K120" t="str">
        <f>CONCATENATE(D178,D120, " Curncy")</f>
        <v>EURGBp Curncy</v>
      </c>
      <c r="L120">
        <f>IF(D120 = D178,1,_xll.BDP(K120,$L$3))</f>
        <v>1</v>
      </c>
      <c r="M120" s="247">
        <f>IF(D120 = D178,1,_xll.BDP(K120,$M$3)*L120)</f>
        <v>0.86451999999999996</v>
      </c>
      <c r="N120" s="104">
        <f t="shared" si="29"/>
        <v>-4518.1140979964621</v>
      </c>
      <c r="O120" s="253">
        <f>N120 / Y178</f>
        <v>-2.8418910461157751E-5</v>
      </c>
      <c r="P120" s="140">
        <f t="shared" si="30"/>
        <v>-1413165.6873178179</v>
      </c>
      <c r="Q120" s="255">
        <f>P120 / Y178*100</f>
        <v>-0.88888036609067878</v>
      </c>
      <c r="R120" s="106">
        <f t="shared" si="31"/>
        <v>-0.88888036609067878</v>
      </c>
      <c r="S120" s="255">
        <f t="shared" si="32"/>
        <v>0</v>
      </c>
      <c r="T120">
        <f t="shared" si="33"/>
        <v>0.01</v>
      </c>
      <c r="U120">
        <v>0</v>
      </c>
      <c r="V120">
        <v>1</v>
      </c>
      <c r="W120" s="105">
        <f t="shared" si="34"/>
        <v>0</v>
      </c>
      <c r="X120" s="105">
        <f t="shared" si="35"/>
        <v>0</v>
      </c>
      <c r="Z120" s="107">
        <f>_xll.BDH(C120,$Z$3,$D$1,$D$1)</f>
        <v>569.6</v>
      </c>
      <c r="AA120" s="107">
        <f t="shared" si="36"/>
        <v>-8.3999999999999773</v>
      </c>
      <c r="AB120" s="117">
        <f t="shared" si="37"/>
        <v>-1.4747191011235914</v>
      </c>
      <c r="AC120" s="109">
        <v>-217000</v>
      </c>
      <c r="AD120" s="110">
        <f>IF(D120 = D178,1,_xll.BDP(K120,$AD$3)*L120)</f>
        <v>0.85989000000000004</v>
      </c>
      <c r="AE120" s="259">
        <f>AA120*AC120*T120/AD120 / AF178</f>
        <v>1.3180109488374777E-4</v>
      </c>
      <c r="AF120" s="111"/>
    </row>
    <row r="121" spans="2:32" ht="12" customHeight="1" x14ac:dyDescent="0.2">
      <c r="B121">
        <v>21107</v>
      </c>
      <c r="C121" t="s">
        <v>1623</v>
      </c>
      <c r="D121" t="str">
        <f>_xll.BDP(C121,$D$3)</f>
        <v>USD</v>
      </c>
      <c r="E121" t="s">
        <v>1624</v>
      </c>
      <c r="F121" s="99" t="str">
        <f>_xll.BDP(C121,$F$3)</f>
        <v>#N/A N/A</v>
      </c>
      <c r="G121" s="99" t="str">
        <f>_xll.BDP(C121,$G$3)</f>
        <v>#N/A Real Time</v>
      </c>
      <c r="H121" s="100">
        <f t="shared" si="27"/>
        <v>0</v>
      </c>
      <c r="I121" s="101">
        <f t="shared" si="28"/>
        <v>0</v>
      </c>
      <c r="J121" s="102">
        <v>164696</v>
      </c>
      <c r="K121" t="str">
        <f>CONCATENATE(D178,D121, " Curncy")</f>
        <v>EURUSD Curncy</v>
      </c>
      <c r="L121">
        <f>IF(D121 = D178,1,_xll.BDP(K121,$L$3))</f>
        <v>1</v>
      </c>
      <c r="M121" s="247">
        <f>IF(D121 = D178,1,_xll.BDP(K121,$M$3)*L121)</f>
        <v>1.0417000000000001</v>
      </c>
      <c r="N121" s="104">
        <f t="shared" si="29"/>
        <v>0</v>
      </c>
      <c r="O121" s="253">
        <f>N121 / Y178</f>
        <v>0</v>
      </c>
      <c r="P121" s="140">
        <f t="shared" si="30"/>
        <v>0</v>
      </c>
      <c r="Q121" s="255">
        <f>P121 / Y178*100</f>
        <v>0</v>
      </c>
      <c r="R121" s="106">
        <f t="shared" si="31"/>
        <v>0</v>
      </c>
      <c r="S121" s="255">
        <f t="shared" si="32"/>
        <v>0</v>
      </c>
      <c r="T121">
        <f t="shared" si="33"/>
        <v>1</v>
      </c>
      <c r="U121">
        <v>0</v>
      </c>
      <c r="V121">
        <v>1</v>
      </c>
      <c r="W121" s="105">
        <f t="shared" si="34"/>
        <v>0</v>
      </c>
      <c r="X121" s="105">
        <f t="shared" si="35"/>
        <v>0</v>
      </c>
      <c r="Z121" s="107" t="str">
        <f>_xll.BDH(C121,$Z$3,$D$1,$D$1)</f>
        <v>#N/A N/A</v>
      </c>
      <c r="AA121" s="107">
        <f t="shared" si="36"/>
        <v>0</v>
      </c>
      <c r="AB121" s="117">
        <f t="shared" si="37"/>
        <v>0</v>
      </c>
      <c r="AC121" s="109">
        <v>164696</v>
      </c>
      <c r="AD121" s="110">
        <f>IF(D121 = D178,1,_xll.BDP(K121,$AD$3)*L121)</f>
        <v>1.0395000000000001</v>
      </c>
      <c r="AE121" s="259">
        <f>AA121*AC121*T121/AD121 / AF178</f>
        <v>0</v>
      </c>
      <c r="AF121" s="111"/>
    </row>
    <row r="122" spans="2:32" ht="12" customHeight="1" x14ac:dyDescent="0.2">
      <c r="B122">
        <v>28289</v>
      </c>
      <c r="C122" t="s">
        <v>1233</v>
      </c>
      <c r="D122" t="str">
        <f>_xll.BDP(C122,$D$3)</f>
        <v>GBp</v>
      </c>
      <c r="E122" t="s">
        <v>1248</v>
      </c>
      <c r="F122" s="99">
        <f>_xll.BDP(C122,$F$3)</f>
        <v>194.1</v>
      </c>
      <c r="G122" s="99">
        <f>_xll.BDP(C122,$G$3)</f>
        <v>195</v>
      </c>
      <c r="H122" s="100">
        <f t="shared" si="27"/>
        <v>0.90000000000000568</v>
      </c>
      <c r="I122" s="101">
        <f t="shared" si="28"/>
        <v>0.463678516228751</v>
      </c>
      <c r="J122" s="102">
        <v>303618</v>
      </c>
      <c r="K122" t="str">
        <f>CONCATENATE(D178,D122, " Curncy")</f>
        <v>EURGBp Curncy</v>
      </c>
      <c r="L122">
        <f>IF(D122 = D178,1,_xll.BDP(K122,$L$3))</f>
        <v>1</v>
      </c>
      <c r="M122" s="247">
        <f>IF(D122 = D178,1,_xll.BDP(K122,$M$3)*L122)</f>
        <v>0.86451999999999996</v>
      </c>
      <c r="N122" s="104">
        <f t="shared" si="29"/>
        <v>3160.7851755887859</v>
      </c>
      <c r="O122" s="253">
        <f>N122 / Y178</f>
        <v>1.9881319715198311E-5</v>
      </c>
      <c r="P122" s="140">
        <f t="shared" si="30"/>
        <v>684836.78804423264</v>
      </c>
      <c r="Q122" s="255">
        <f>P122 / Y178*100</f>
        <v>0.43076192716262729</v>
      </c>
      <c r="R122" s="106">
        <f t="shared" si="31"/>
        <v>0</v>
      </c>
      <c r="S122" s="255">
        <f t="shared" si="32"/>
        <v>0.43076192716262729</v>
      </c>
      <c r="T122">
        <f t="shared" si="33"/>
        <v>0.01</v>
      </c>
      <c r="U122">
        <v>0</v>
      </c>
      <c r="V122">
        <v>1</v>
      </c>
      <c r="W122" s="105">
        <f t="shared" si="34"/>
        <v>0</v>
      </c>
      <c r="X122" s="105">
        <f t="shared" si="35"/>
        <v>1.9881319715198311E-5</v>
      </c>
      <c r="Z122" s="107">
        <f>_xll.BDH(C122,$Z$3,$D$1,$D$1)</f>
        <v>192.9</v>
      </c>
      <c r="AA122" s="107">
        <f t="shared" si="36"/>
        <v>1.1999999999999886</v>
      </c>
      <c r="AB122" s="117">
        <f t="shared" si="37"/>
        <v>0.62208398133747467</v>
      </c>
      <c r="AC122" s="109">
        <v>303618</v>
      </c>
      <c r="AD122" s="110">
        <f>IF(D122 = D178,1,_xll.BDP(K122,$AD$3)*L122)</f>
        <v>0.85989000000000004</v>
      </c>
      <c r="AE122" s="259">
        <f>AA122*AC122*T122/AD122 / AF178</f>
        <v>2.6344427140496019E-5</v>
      </c>
      <c r="AF122" s="111"/>
    </row>
    <row r="123" spans="2:32" ht="12" customHeight="1" x14ac:dyDescent="0.2">
      <c r="B123">
        <v>10257</v>
      </c>
      <c r="C123" t="s">
        <v>996</v>
      </c>
      <c r="D123" t="str">
        <f>_xll.BDP(C123,$D$3)</f>
        <v>GBp</v>
      </c>
      <c r="E123" t="s">
        <v>1079</v>
      </c>
      <c r="F123" s="99">
        <f>_xll.BDP(C123,$F$3)</f>
        <v>170.5</v>
      </c>
      <c r="G123" s="99">
        <f>_xll.BDP(C123,$G$3)</f>
        <v>169.9</v>
      </c>
      <c r="H123" s="100">
        <f t="shared" si="27"/>
        <v>-0.59999999999999432</v>
      </c>
      <c r="I123" s="101">
        <f t="shared" si="28"/>
        <v>-0.3519061583577679</v>
      </c>
      <c r="J123" s="102">
        <v>287462</v>
      </c>
      <c r="K123" t="str">
        <f>CONCATENATE(D178,D123, " Curncy")</f>
        <v>EURGBp Curncy</v>
      </c>
      <c r="L123">
        <f>IF(D123 = D178,1,_xll.BDP(K123,$L$3))</f>
        <v>1</v>
      </c>
      <c r="M123" s="247">
        <f>IF(D123 = D178,1,_xll.BDP(K123,$M$3)*L123)</f>
        <v>0.86451999999999996</v>
      </c>
      <c r="N123" s="104">
        <f t="shared" si="29"/>
        <v>-1995.063156433609</v>
      </c>
      <c r="O123" s="253">
        <f>N123 / Y178</f>
        <v>-1.2548935236536803E-5</v>
      </c>
      <c r="P123" s="140">
        <f t="shared" si="30"/>
        <v>564935.3837967891</v>
      </c>
      <c r="Q123" s="255">
        <f>P123 / Y178*100</f>
        <v>0.35534401611460387</v>
      </c>
      <c r="R123" s="106">
        <f t="shared" si="31"/>
        <v>0</v>
      </c>
      <c r="S123" s="255">
        <f t="shared" si="32"/>
        <v>0.35534401611460387</v>
      </c>
      <c r="T123">
        <f t="shared" si="33"/>
        <v>0.01</v>
      </c>
      <c r="U123">
        <v>0</v>
      </c>
      <c r="V123">
        <v>1</v>
      </c>
      <c r="W123" s="105">
        <f t="shared" si="34"/>
        <v>0</v>
      </c>
      <c r="X123" s="105">
        <f t="shared" si="35"/>
        <v>0</v>
      </c>
      <c r="Z123" s="107">
        <f>_xll.BDH(C123,$Z$3,$D$1,$D$1)</f>
        <v>170</v>
      </c>
      <c r="AA123" s="107">
        <f t="shared" si="36"/>
        <v>0.5</v>
      </c>
      <c r="AB123" s="117">
        <f t="shared" si="37"/>
        <v>0.29411764705882354</v>
      </c>
      <c r="AC123" s="109">
        <v>287462</v>
      </c>
      <c r="AD123" s="110">
        <f>IF(D123 = D178,1,_xll.BDP(K123,$AD$3)*L123)</f>
        <v>0.85989000000000004</v>
      </c>
      <c r="AE123" s="259">
        <f>AA123*AC123*T123/AD123 / AF178</f>
        <v>1.0392749159938555E-5</v>
      </c>
      <c r="AF123" s="111"/>
    </row>
    <row r="124" spans="2:32" ht="12" customHeight="1" x14ac:dyDescent="0.2">
      <c r="B124">
        <v>29835</v>
      </c>
      <c r="C124" t="s">
        <v>1371</v>
      </c>
      <c r="D124" t="str">
        <f>_xll.BDP(C124,$D$3)</f>
        <v>USD</v>
      </c>
      <c r="E124" t="s">
        <v>1372</v>
      </c>
      <c r="F124" s="99">
        <f>_xll.BDP(C124,$F$3)</f>
        <v>29.31</v>
      </c>
      <c r="G124" s="99">
        <f>_xll.BDP(C124,$G$3)</f>
        <v>29.36</v>
      </c>
      <c r="H124" s="100">
        <f t="shared" si="27"/>
        <v>5.0000000000000711E-2</v>
      </c>
      <c r="I124" s="101">
        <f t="shared" si="28"/>
        <v>0.17059024223814639</v>
      </c>
      <c r="J124" s="102">
        <v>103845</v>
      </c>
      <c r="K124" t="str">
        <f>CONCATENATE(D178,D124, " Curncy")</f>
        <v>EURUSD Curncy</v>
      </c>
      <c r="L124">
        <f>IF(D124 = D178,1,_xll.BDP(K124,$L$3))</f>
        <v>1</v>
      </c>
      <c r="M124" s="247">
        <f>IF(D124 = D178,1,_xll.BDP(K124,$M$3)*L124)</f>
        <v>1.0417000000000001</v>
      </c>
      <c r="N124" s="104">
        <f t="shared" si="29"/>
        <v>4984.4004991840966</v>
      </c>
      <c r="O124" s="253">
        <f>N124 / Y178</f>
        <v>3.1351849115912645E-5</v>
      </c>
      <c r="P124" s="140">
        <f t="shared" si="30"/>
        <v>2926839.9731208598</v>
      </c>
      <c r="Q124" s="255">
        <f>P124 / Y178*100</f>
        <v>1.8409805800863643</v>
      </c>
      <c r="R124" s="106">
        <f t="shared" si="31"/>
        <v>0</v>
      </c>
      <c r="S124" s="255">
        <f t="shared" si="32"/>
        <v>1.8409805800863643</v>
      </c>
      <c r="T124">
        <f t="shared" si="33"/>
        <v>1</v>
      </c>
      <c r="U124">
        <v>0</v>
      </c>
      <c r="V124">
        <v>1</v>
      </c>
      <c r="W124" s="105">
        <f t="shared" si="34"/>
        <v>0</v>
      </c>
      <c r="X124" s="105">
        <f t="shared" si="35"/>
        <v>3.1351849115912645E-5</v>
      </c>
      <c r="Z124" s="107">
        <f>_xll.BDH(C124,$Z$3,$D$1,$D$1)</f>
        <v>29.41</v>
      </c>
      <c r="AA124" s="107">
        <f t="shared" si="36"/>
        <v>-0.10000000000000142</v>
      </c>
      <c r="AB124" s="117">
        <f t="shared" si="37"/>
        <v>-0.34002040122407828</v>
      </c>
      <c r="AC124" s="109">
        <v>103845</v>
      </c>
      <c r="AD124" s="110">
        <f>IF(D124 = D178,1,_xll.BDP(K124,$AD$3)*L124)</f>
        <v>1.0395000000000001</v>
      </c>
      <c r="AE124" s="259">
        <f>AA124*AC124*T124/AD124 / AF178</f>
        <v>-6.2113212773617403E-5</v>
      </c>
      <c r="AF124" s="111"/>
    </row>
    <row r="125" spans="2:32" ht="12" customHeight="1" x14ac:dyDescent="0.2">
      <c r="B125">
        <v>32675</v>
      </c>
      <c r="C125" t="s">
        <v>1629</v>
      </c>
      <c r="D125" t="str">
        <f>_xll.BDP(C125,$D$3)</f>
        <v>GBp</v>
      </c>
      <c r="E125" t="s">
        <v>1630</v>
      </c>
      <c r="F125" s="99">
        <f>_xll.BDP(C125,$F$3)</f>
        <v>1374</v>
      </c>
      <c r="G125" s="99">
        <f>_xll.BDP(C125,$G$3)</f>
        <v>1456</v>
      </c>
      <c r="H125" s="100">
        <f t="shared" si="27"/>
        <v>82</v>
      </c>
      <c r="I125" s="101">
        <f t="shared" si="28"/>
        <v>5.9679767103347885</v>
      </c>
      <c r="J125" s="102">
        <v>16044</v>
      </c>
      <c r="K125" t="str">
        <f>CONCATENATE(D178,D125, " Curncy")</f>
        <v>EURGBp Curncy</v>
      </c>
      <c r="L125">
        <f>IF(D125 = D178,1,_xll.BDP(K125,$L$3))</f>
        <v>1</v>
      </c>
      <c r="M125" s="247">
        <f>IF(D125 = D178,1,_xll.BDP(K125,$M$3)*L125)</f>
        <v>0.86451999999999996</v>
      </c>
      <c r="N125" s="104">
        <f t="shared" si="29"/>
        <v>15217.785592004813</v>
      </c>
      <c r="O125" s="253">
        <f>N125 / Y178</f>
        <v>9.5719779708099785E-5</v>
      </c>
      <c r="P125" s="140">
        <f t="shared" si="30"/>
        <v>270208.48563364643</v>
      </c>
      <c r="Q125" s="255">
        <f>P125 / Y178*100</f>
        <v>0.1699609747012113</v>
      </c>
      <c r="R125" s="106">
        <f t="shared" si="31"/>
        <v>0</v>
      </c>
      <c r="S125" s="255">
        <f t="shared" si="32"/>
        <v>0.1699609747012113</v>
      </c>
      <c r="T125">
        <f t="shared" si="33"/>
        <v>0.01</v>
      </c>
      <c r="U125">
        <v>0</v>
      </c>
      <c r="V125">
        <v>1</v>
      </c>
      <c r="W125" s="105">
        <f t="shared" si="34"/>
        <v>0</v>
      </c>
      <c r="X125" s="105">
        <f t="shared" si="35"/>
        <v>9.5719779708099785E-5</v>
      </c>
      <c r="Z125" s="107">
        <f>_xll.BDH(C125,$Z$3,$D$1,$D$1)</f>
        <v>1336</v>
      </c>
      <c r="AA125" s="107">
        <f t="shared" si="36"/>
        <v>38</v>
      </c>
      <c r="AB125" s="117">
        <f t="shared" si="37"/>
        <v>2.8443113772455089</v>
      </c>
      <c r="AC125" s="109">
        <v>16044</v>
      </c>
      <c r="AD125" s="110">
        <f>IF(D125 = D178,1,_xll.BDP(K125,$AD$3)*L125)</f>
        <v>0.85989000000000004</v>
      </c>
      <c r="AE125" s="259">
        <f>AA125*AC125*T125/AD125 / AF178</f>
        <v>4.4083518279550412E-5</v>
      </c>
      <c r="AF125" s="111"/>
    </row>
    <row r="126" spans="2:32" ht="12" customHeight="1" x14ac:dyDescent="0.2">
      <c r="B126">
        <v>26475</v>
      </c>
      <c r="D126" t="s">
        <v>1148</v>
      </c>
      <c r="E126" t="s">
        <v>269</v>
      </c>
      <c r="F126" s="99">
        <v>2.75</v>
      </c>
      <c r="G126" s="99">
        <v>2.75</v>
      </c>
      <c r="H126" s="100">
        <f t="shared" si="27"/>
        <v>0</v>
      </c>
      <c r="I126" s="101">
        <f t="shared" si="28"/>
        <v>0</v>
      </c>
      <c r="J126" s="102">
        <v>1143260</v>
      </c>
      <c r="K126" t="str">
        <f>CONCATENATE(D178,D126, " Curncy")</f>
        <v>EURGBp Curncy</v>
      </c>
      <c r="L126">
        <f>IF(D126 = D178,1,_xll.BDP(K126,$L$3))</f>
        <v>1</v>
      </c>
      <c r="M126" s="247">
        <f>IF(D126 = D178,1,_xll.BDP(K126,$M$3)*L126)</f>
        <v>0.86451999999999996</v>
      </c>
      <c r="N126" s="104">
        <f t="shared" si="29"/>
        <v>0</v>
      </c>
      <c r="O126" s="253">
        <f>N126 / Y178</f>
        <v>0</v>
      </c>
      <c r="P126" s="140">
        <f t="shared" si="30"/>
        <v>36366.596492851531</v>
      </c>
      <c r="Q126" s="255">
        <f>P126 / Y178*100</f>
        <v>2.287456728827857E-2</v>
      </c>
      <c r="R126" s="106">
        <f t="shared" si="31"/>
        <v>0</v>
      </c>
      <c r="S126" s="255">
        <f t="shared" si="32"/>
        <v>2.287456728827857E-2</v>
      </c>
      <c r="T126">
        <f t="shared" si="33"/>
        <v>0.01</v>
      </c>
      <c r="U126">
        <v>1</v>
      </c>
      <c r="V126">
        <v>1</v>
      </c>
      <c r="W126" s="105">
        <f t="shared" si="34"/>
        <v>0</v>
      </c>
      <c r="X126" s="105">
        <f t="shared" si="35"/>
        <v>0</v>
      </c>
      <c r="Z126" s="107">
        <v>2.75</v>
      </c>
      <c r="AA126" s="107">
        <f t="shared" si="36"/>
        <v>0</v>
      </c>
      <c r="AB126" s="117">
        <f t="shared" si="37"/>
        <v>0</v>
      </c>
      <c r="AC126" s="109">
        <v>1143260</v>
      </c>
      <c r="AD126" s="110">
        <f>IF(D126 = D178,1,_xll.BDP(K126,$AD$3)*L126)</f>
        <v>0.85989000000000004</v>
      </c>
      <c r="AE126" s="259">
        <f>AA126*AC126*T126/AD126 / AF178</f>
        <v>0</v>
      </c>
      <c r="AF126" s="111"/>
    </row>
    <row r="127" spans="2:32" ht="12" customHeight="1" x14ac:dyDescent="0.2">
      <c r="B127">
        <v>3423</v>
      </c>
      <c r="C127" t="s">
        <v>63</v>
      </c>
      <c r="D127" t="str">
        <f>_xll.BDP(C127,$D$3)</f>
        <v>GBp</v>
      </c>
      <c r="E127" t="s">
        <v>369</v>
      </c>
      <c r="F127" s="99">
        <f>_xll.BDP(C127,$F$3)</f>
        <v>45.42</v>
      </c>
      <c r="G127" s="99">
        <f>_xll.BDP(C127,$G$3)</f>
        <v>43.96</v>
      </c>
      <c r="H127" s="100">
        <f t="shared" si="27"/>
        <v>-1.4600000000000009</v>
      </c>
      <c r="I127" s="101">
        <f t="shared" si="28"/>
        <v>-3.2144429766622649</v>
      </c>
      <c r="J127" s="102">
        <v>-2095906</v>
      </c>
      <c r="K127" t="str">
        <f>CONCATENATE(D178,D127, " Curncy")</f>
        <v>EURGBp Curncy</v>
      </c>
      <c r="L127">
        <f>IF(D127 = D178,1,_xll.BDP(K127,$L$3))</f>
        <v>1</v>
      </c>
      <c r="M127" s="247">
        <f>IF(D127 = D178,1,_xll.BDP(K127,$M$3)*L127)</f>
        <v>0.86451999999999996</v>
      </c>
      <c r="N127" s="104">
        <f t="shared" si="29"/>
        <v>35395.627168833591</v>
      </c>
      <c r="O127" s="253">
        <f>N127 / Y178</f>
        <v>2.226382816834282E-4</v>
      </c>
      <c r="P127" s="140">
        <f t="shared" si="30"/>
        <v>-1065747.7879054274</v>
      </c>
      <c r="Q127" s="255">
        <f>P127 / Y178*100</f>
        <v>-0.67035471663037671</v>
      </c>
      <c r="R127" s="106">
        <f t="shared" si="31"/>
        <v>-0.67035471663037671</v>
      </c>
      <c r="S127" s="255">
        <f t="shared" si="32"/>
        <v>0</v>
      </c>
      <c r="T127">
        <f t="shared" si="33"/>
        <v>0.01</v>
      </c>
      <c r="U127">
        <v>0</v>
      </c>
      <c r="V127">
        <v>1</v>
      </c>
      <c r="W127" s="105">
        <f t="shared" si="34"/>
        <v>2.226382816834282E-4</v>
      </c>
      <c r="X127" s="105">
        <f t="shared" si="35"/>
        <v>0</v>
      </c>
      <c r="Z127" s="107">
        <f>_xll.BDH(C127,$Z$3,$D$1,$D$1)</f>
        <v>45.58</v>
      </c>
      <c r="AA127" s="107">
        <f t="shared" si="36"/>
        <v>-0.15999999999999659</v>
      </c>
      <c r="AB127" s="117">
        <f t="shared" si="37"/>
        <v>-0.35103115401491136</v>
      </c>
      <c r="AC127" s="109">
        <v>-2095906</v>
      </c>
      <c r="AD127" s="110">
        <f>IF(D127 = D178,1,_xll.BDP(K127,$AD$3)*L127)</f>
        <v>0.85989000000000004</v>
      </c>
      <c r="AE127" s="259">
        <f>AA127*AC127*T127/AD127 / AF178</f>
        <v>2.4247768757815327E-5</v>
      </c>
      <c r="AF127" s="111"/>
    </row>
    <row r="128" spans="2:32" ht="12" customHeight="1" x14ac:dyDescent="0.2">
      <c r="B128">
        <v>29624</v>
      </c>
      <c r="C128" t="s">
        <v>1410</v>
      </c>
      <c r="D128" t="str">
        <f>_xll.BDP(C128,$D$3)</f>
        <v>GBp</v>
      </c>
      <c r="E128" t="s">
        <v>1411</v>
      </c>
      <c r="F128" s="99">
        <f>_xll.BDP(C128,$F$3)</f>
        <v>295</v>
      </c>
      <c r="G128" s="99">
        <f>_xll.BDP(C128,$G$3)</f>
        <v>283.5</v>
      </c>
      <c r="H128" s="100">
        <f t="shared" si="27"/>
        <v>-11.5</v>
      </c>
      <c r="I128" s="101">
        <f t="shared" si="28"/>
        <v>-3.898305084745763</v>
      </c>
      <c r="J128" s="102">
        <v>469741</v>
      </c>
      <c r="K128" t="str">
        <f>CONCATENATE(D178,D128, " Curncy")</f>
        <v>EURGBp Curncy</v>
      </c>
      <c r="L128">
        <f>IF(D128 = D178,1,_xll.BDP(K128,$L$3))</f>
        <v>1</v>
      </c>
      <c r="M128" s="247">
        <f>IF(D128 = D178,1,_xll.BDP(K128,$M$3)*L128)</f>
        <v>0.86451999999999996</v>
      </c>
      <c r="N128" s="104">
        <f t="shared" si="29"/>
        <v>-62485.789802433726</v>
      </c>
      <c r="O128" s="253">
        <f>N128 / Y178</f>
        <v>-3.9303524146890164E-4</v>
      </c>
      <c r="P128" s="140">
        <f t="shared" si="30"/>
        <v>1540410.557303475</v>
      </c>
      <c r="Q128" s="255">
        <f>P128 / Y178*100</f>
        <v>0.96891731266464021</v>
      </c>
      <c r="R128" s="106">
        <f t="shared" si="31"/>
        <v>0</v>
      </c>
      <c r="S128" s="255">
        <f t="shared" si="32"/>
        <v>0.96891731266464021</v>
      </c>
      <c r="T128">
        <f t="shared" si="33"/>
        <v>0.01</v>
      </c>
      <c r="U128">
        <v>0</v>
      </c>
      <c r="V128">
        <v>1</v>
      </c>
      <c r="W128" s="105">
        <f t="shared" si="34"/>
        <v>0</v>
      </c>
      <c r="X128" s="105">
        <f t="shared" si="35"/>
        <v>0</v>
      </c>
      <c r="Z128" s="107">
        <f>_xll.BDH(C128,$Z$3,$D$1,$D$1)</f>
        <v>295</v>
      </c>
      <c r="AA128" s="107">
        <f t="shared" si="36"/>
        <v>0</v>
      </c>
      <c r="AB128" s="117">
        <f t="shared" si="37"/>
        <v>0</v>
      </c>
      <c r="AC128" s="109">
        <v>469741</v>
      </c>
      <c r="AD128" s="110">
        <f>IF(D128 = D178,1,_xll.BDP(K128,$AD$3)*L128)</f>
        <v>0.85989000000000004</v>
      </c>
      <c r="AE128" s="259">
        <f>AA128*AC128*T128/AD128 / AF178</f>
        <v>0</v>
      </c>
      <c r="AF128" s="111"/>
    </row>
    <row r="129" spans="1:32" ht="12" customHeight="1" x14ac:dyDescent="0.2">
      <c r="A129" s="158" t="s">
        <v>1501</v>
      </c>
      <c r="B129" s="158"/>
      <c r="C129" s="158"/>
      <c r="D129" s="158"/>
      <c r="E129" s="158" t="s">
        <v>19</v>
      </c>
      <c r="F129" s="159"/>
      <c r="G129" s="159"/>
      <c r="H129" s="160"/>
      <c r="I129" s="161"/>
      <c r="J129" s="162"/>
      <c r="K129" s="158"/>
      <c r="L129" s="158"/>
      <c r="M129" s="249"/>
      <c r="N129" s="163">
        <f t="shared" ref="N129:S129" si="38" xml:space="preserve"> SUM(N77:N128)</f>
        <v>-86923.932043730092</v>
      </c>
      <c r="O129" s="266">
        <f t="shared" si="38"/>
        <v>-5.4675100896145207E-4</v>
      </c>
      <c r="P129" s="164">
        <f t="shared" si="38"/>
        <v>43828790.705203414</v>
      </c>
      <c r="Q129" s="256">
        <f t="shared" si="38"/>
        <v>27.568282952932496</v>
      </c>
      <c r="R129" s="244">
        <f t="shared" si="38"/>
        <v>-8.435532413190499</v>
      </c>
      <c r="S129" s="256">
        <f t="shared" si="38"/>
        <v>36.003815366122993</v>
      </c>
      <c r="T129" s="158"/>
      <c r="U129" s="158"/>
      <c r="V129" s="158"/>
      <c r="W129" s="245">
        <f xml:space="preserve"> SUM(W77:W128)</f>
        <v>9.4424469342569979E-4</v>
      </c>
      <c r="X129" s="245">
        <f xml:space="preserve"> SUM(X77:X128)</f>
        <v>1.3847587546582988E-3</v>
      </c>
      <c r="Y129" s="158"/>
      <c r="Z129" s="165"/>
      <c r="AA129" s="165"/>
      <c r="AB129" s="166"/>
      <c r="AC129" s="167"/>
      <c r="AD129" s="168"/>
      <c r="AE129" s="268">
        <f xml:space="preserve"> SUM(AE77:AE128)</f>
        <v>-4.1425239937945165E-4</v>
      </c>
      <c r="AF129" s="169"/>
    </row>
    <row r="130" spans="1:32" ht="12" customHeight="1" x14ac:dyDescent="0.2">
      <c r="F130" s="146"/>
      <c r="G130" s="146"/>
      <c r="H130" s="124"/>
      <c r="I130" s="35"/>
      <c r="J130" s="147"/>
      <c r="M130" s="250"/>
      <c r="N130" s="147"/>
      <c r="O130" s="254"/>
      <c r="P130" s="148"/>
      <c r="Q130" s="257"/>
      <c r="R130" s="177"/>
      <c r="S130" s="257"/>
      <c r="W130" s="178"/>
      <c r="X130" s="178"/>
      <c r="Z130" s="144"/>
      <c r="AA130" s="144"/>
      <c r="AB130" s="145"/>
      <c r="AC130" s="149"/>
      <c r="AD130" s="150"/>
      <c r="AE130" s="260"/>
      <c r="AF130" s="111"/>
    </row>
    <row r="131" spans="1:32" ht="12" customHeight="1" x14ac:dyDescent="0.2">
      <c r="B131">
        <v>25658</v>
      </c>
      <c r="C131" t="s">
        <v>1446</v>
      </c>
      <c r="D131" t="str">
        <f>_xll.BDP(C131,$D$3)</f>
        <v>USD</v>
      </c>
      <c r="E131" t="s">
        <v>1447</v>
      </c>
      <c r="F131" s="99">
        <f>_xll.BDP(C131,$F$3)</f>
        <v>60.08</v>
      </c>
      <c r="G131" s="99">
        <f>_xll.BDP(C131,$G$3)</f>
        <v>59.53</v>
      </c>
      <c r="H131" s="100">
        <f t="shared" ref="H131:H149" si="39">IF(OR(OR(G131="#N/A N/A",G131="#N/A Real Time"),OR(F131="#N/A N/A",F131="#N/A Real Time")),0,  G131 - F131)</f>
        <v>-0.54999999999999716</v>
      </c>
      <c r="I131" s="101">
        <f t="shared" ref="I131:I149" si="40">IF(OR(F131=0,F131="#N/A N/A"),0,H131 / F131*100)</f>
        <v>-0.91544607190412308</v>
      </c>
      <c r="J131" s="102">
        <v>-52760</v>
      </c>
      <c r="K131" t="str">
        <f>CONCATENATE(D178,D131, " Curncy")</f>
        <v>EURUSD Curncy</v>
      </c>
      <c r="L131">
        <f>IF(D131 = D178,1,_xll.BDP(K131,$L$3))</f>
        <v>1</v>
      </c>
      <c r="M131" s="247">
        <f>IF(D131 = D178,1,_xll.BDP(K131,$M$3)*L131)</f>
        <v>1.0417000000000001</v>
      </c>
      <c r="N131" s="104">
        <f t="shared" ref="N131:N149" si="41">H131*J131*T131/M131</f>
        <v>27856.388595564797</v>
      </c>
      <c r="O131" s="253">
        <f>N131 / Y178</f>
        <v>1.7521651647080467E-4</v>
      </c>
      <c r="P131" s="140">
        <f t="shared" ref="P131:P149" si="42">IF(OR(OR(J131=0,G131 = "#N/A N/A"),G131="#N/A Real Time"),0,G131*J131*T131/M131)</f>
        <v>-3015074.20562542</v>
      </c>
      <c r="Q131" s="255">
        <f>P131 / Y178*100</f>
        <v>-1.8964798591831014</v>
      </c>
      <c r="R131" s="106">
        <f t="shared" ref="R131:R149" si="43">IF(Q131&lt;0,Q131,0)</f>
        <v>-1.8964798591831014</v>
      </c>
      <c r="S131" s="255">
        <f t="shared" ref="S131:S149" si="44">IF(Q131&gt;0,Q131,0)</f>
        <v>0</v>
      </c>
      <c r="T131">
        <f t="shared" ref="T131:T149" si="45">IF(EXACT(D131,UPPER(D131)),1,0.01)/V131</f>
        <v>1</v>
      </c>
      <c r="U131">
        <v>0</v>
      </c>
      <c r="V131">
        <v>1</v>
      </c>
      <c r="W131" s="105">
        <f t="shared" ref="W131:W149" si="46">IF(AND(Q131&lt;0,O131&gt;0),O131,0)</f>
        <v>1.7521651647080467E-4</v>
      </c>
      <c r="X131" s="105">
        <f t="shared" ref="X131:X149" si="47">IF(AND(Q131&gt;0,O131&gt;0),O131,0)</f>
        <v>0</v>
      </c>
      <c r="Z131" s="107">
        <f>_xll.BDH(C131,$Z$3,$D$1,$D$1)</f>
        <v>59.93</v>
      </c>
      <c r="AA131" s="107">
        <f t="shared" ref="AA131:AA149" si="48">IF(OR(OR(F131="#N/A N/A",F131="#N/A Real Time"),OR(Z131="#N/A N/A",Z131="#N/A Real Time")),0,  F131 - Z131)</f>
        <v>0.14999999999999858</v>
      </c>
      <c r="AB131" s="117">
        <f t="shared" ref="AB131:AB149" si="49">IF(OR(Z131=0,Z131="#N/A N/A"),0,AA131 / Z131*100)</f>
        <v>0.25029200734189649</v>
      </c>
      <c r="AC131" s="109">
        <v>-52760</v>
      </c>
      <c r="AD131" s="110">
        <f>IF(D131 = D178,1,_xll.BDP(K131,$AD$3)*L131)</f>
        <v>1.0395000000000001</v>
      </c>
      <c r="AE131" s="259">
        <f>AA131*AC131*T131/AD131 / AF178</f>
        <v>-4.7336315267022634E-5</v>
      </c>
      <c r="AF131" s="111"/>
    </row>
    <row r="132" spans="1:32" ht="12" customHeight="1" x14ac:dyDescent="0.2">
      <c r="B132">
        <v>19517</v>
      </c>
      <c r="D132" t="s">
        <v>31</v>
      </c>
      <c r="E132" t="s">
        <v>58</v>
      </c>
      <c r="F132" s="99">
        <v>9.9999999999999995E-7</v>
      </c>
      <c r="G132" s="99">
        <v>9.9999999999999995E-7</v>
      </c>
      <c r="H132" s="100">
        <f t="shared" si="39"/>
        <v>0</v>
      </c>
      <c r="I132" s="101">
        <f t="shared" si="40"/>
        <v>0</v>
      </c>
      <c r="J132" s="102">
        <v>41000</v>
      </c>
      <c r="K132" t="str">
        <f>CONCATENATE(D178,D132, " Curncy")</f>
        <v>EURUSD Curncy</v>
      </c>
      <c r="L132">
        <f>IF(D132 = D178,1,_xll.BDP(K132,$L$3))</f>
        <v>1</v>
      </c>
      <c r="M132" s="247">
        <f>IF(D132 = D178,1,_xll.BDP(K132,$M$3)*L132)</f>
        <v>1.0417000000000001</v>
      </c>
      <c r="N132" s="104">
        <f t="shared" si="41"/>
        <v>0</v>
      </c>
      <c r="O132" s="253">
        <f>N132 / Y178</f>
        <v>0</v>
      </c>
      <c r="P132" s="140">
        <f t="shared" si="42"/>
        <v>3.9358740520303345E-2</v>
      </c>
      <c r="Q132" s="255">
        <f>P132 / Y178*100</f>
        <v>2.4756624079202663E-8</v>
      </c>
      <c r="R132" s="106">
        <f t="shared" si="43"/>
        <v>0</v>
      </c>
      <c r="S132" s="255">
        <f t="shared" si="44"/>
        <v>2.4756624079202663E-8</v>
      </c>
      <c r="T132">
        <f t="shared" si="45"/>
        <v>1</v>
      </c>
      <c r="U132">
        <v>1</v>
      </c>
      <c r="V132">
        <v>1</v>
      </c>
      <c r="W132" s="105">
        <f t="shared" si="46"/>
        <v>0</v>
      </c>
      <c r="X132" s="105">
        <f t="shared" si="47"/>
        <v>0</v>
      </c>
      <c r="Z132" s="107">
        <v>9.9999999999999995E-7</v>
      </c>
      <c r="AA132" s="107">
        <f t="shared" si="48"/>
        <v>0</v>
      </c>
      <c r="AB132" s="117">
        <f t="shared" si="49"/>
        <v>0</v>
      </c>
      <c r="AC132" s="109">
        <v>41000</v>
      </c>
      <c r="AD132" s="110">
        <f>IF(D132 = D178,1,_xll.BDP(K132,$AD$3)*L132)</f>
        <v>1.0395000000000001</v>
      </c>
      <c r="AE132" s="259">
        <f>AA132*AC132*T132/AD132 / AF178</f>
        <v>0</v>
      </c>
      <c r="AF132" s="111"/>
    </row>
    <row r="133" spans="1:32" ht="12" customHeight="1" x14ac:dyDescent="0.2">
      <c r="B133">
        <v>25272</v>
      </c>
      <c r="C133" t="s">
        <v>1735</v>
      </c>
      <c r="D133" t="str">
        <f>_xll.BDP(C133,$D$3)</f>
        <v>USD</v>
      </c>
      <c r="E133" t="s">
        <v>1736</v>
      </c>
      <c r="F133" s="99">
        <f>_xll.BDP(C133,$F$3)</f>
        <v>41.09</v>
      </c>
      <c r="G133" s="99">
        <f>_xll.BDP(C133,$G$3)</f>
        <v>40.909999999999997</v>
      </c>
      <c r="H133" s="100">
        <f t="shared" si="39"/>
        <v>-0.18000000000000682</v>
      </c>
      <c r="I133" s="101">
        <f t="shared" si="40"/>
        <v>-0.43806278899977313</v>
      </c>
      <c r="J133" s="102">
        <v>-97409</v>
      </c>
      <c r="K133" t="str">
        <f>CONCATENATE(D178,D133, " Curncy")</f>
        <v>EURUSD Curncy</v>
      </c>
      <c r="L133">
        <f>IF(D133 = D178,1,_xll.BDP(K133,$L$3))</f>
        <v>1</v>
      </c>
      <c r="M133" s="247">
        <f>IF(D133 = D178,1,_xll.BDP(K133,$M$3)*L133)</f>
        <v>1.0417000000000001</v>
      </c>
      <c r="N133" s="104">
        <f t="shared" si="41"/>
        <v>16831.736584429935</v>
      </c>
      <c r="O133" s="253">
        <f>N133 / Y178</f>
        <v>1.0587152172868435E-4</v>
      </c>
      <c r="P133" s="140">
        <f t="shared" si="42"/>
        <v>-3825479.6870500138</v>
      </c>
      <c r="Q133" s="255">
        <f>P133 / Y178*100</f>
        <v>-2.406224418844618</v>
      </c>
      <c r="R133" s="106">
        <f t="shared" si="43"/>
        <v>-2.406224418844618</v>
      </c>
      <c r="S133" s="255">
        <f t="shared" si="44"/>
        <v>0</v>
      </c>
      <c r="T133">
        <f t="shared" si="45"/>
        <v>1</v>
      </c>
      <c r="U133">
        <v>0</v>
      </c>
      <c r="V133">
        <v>1</v>
      </c>
      <c r="W133" s="105">
        <f t="shared" si="46"/>
        <v>1.0587152172868435E-4</v>
      </c>
      <c r="X133" s="105">
        <f t="shared" si="47"/>
        <v>0</v>
      </c>
      <c r="Z133" s="107">
        <f>_xll.BDH(C133,$Z$3,$D$1,$D$1)</f>
        <v>40.71</v>
      </c>
      <c r="AA133" s="107">
        <f t="shared" si="48"/>
        <v>0.38000000000000256</v>
      </c>
      <c r="AB133" s="117">
        <f t="shared" si="49"/>
        <v>0.93343158929010706</v>
      </c>
      <c r="AC133" s="109">
        <v>-97409</v>
      </c>
      <c r="AD133" s="110">
        <f>IF(D133 = D178,1,_xll.BDP(K133,$AD$3)*L133)</f>
        <v>1.0395000000000001</v>
      </c>
      <c r="AE133" s="259">
        <f>AA133*AC133*T133/AD133 / AF178</f>
        <v>-2.2140176786217882E-4</v>
      </c>
      <c r="AF133" s="111"/>
    </row>
    <row r="134" spans="1:32" ht="12" customHeight="1" x14ac:dyDescent="0.2">
      <c r="B134">
        <v>19642</v>
      </c>
      <c r="C134" t="s">
        <v>55</v>
      </c>
      <c r="D134" t="str">
        <f>_xll.BDP(C134,$D$3)</f>
        <v>USD</v>
      </c>
      <c r="E134" t="s">
        <v>265</v>
      </c>
      <c r="F134" s="99">
        <f>_xll.BDP(C134,$F$3)</f>
        <v>13.68</v>
      </c>
      <c r="G134" s="99">
        <f>_xll.BDP(C134,$G$3)</f>
        <v>13.5</v>
      </c>
      <c r="H134" s="100">
        <f t="shared" si="39"/>
        <v>-0.17999999999999972</v>
      </c>
      <c r="I134" s="101">
        <f t="shared" si="40"/>
        <v>-1.3157894736842086</v>
      </c>
      <c r="J134" s="102">
        <v>150137</v>
      </c>
      <c r="K134" t="str">
        <f>CONCATENATE(D178,D134, " Curncy")</f>
        <v>EURUSD Curncy</v>
      </c>
      <c r="L134">
        <f>IF(D134 = D178,1,_xll.BDP(K134,$L$3))</f>
        <v>1</v>
      </c>
      <c r="M134" s="247">
        <f>IF(D134 = D178,1,_xll.BDP(K134,$M$3)*L134)</f>
        <v>1.0417000000000001</v>
      </c>
      <c r="N134" s="104">
        <f t="shared" si="41"/>
        <v>-25942.843429010227</v>
      </c>
      <c r="O134" s="253">
        <f>N134 / Y178</f>
        <v>-1.6318032889957657E-4</v>
      </c>
      <c r="P134" s="140">
        <f t="shared" si="42"/>
        <v>1945713.2571757704</v>
      </c>
      <c r="Q134" s="255">
        <f>P134 / Y178*100</f>
        <v>1.2238524667468265</v>
      </c>
      <c r="R134" s="106">
        <f t="shared" si="43"/>
        <v>0</v>
      </c>
      <c r="S134" s="255">
        <f t="shared" si="44"/>
        <v>1.2238524667468265</v>
      </c>
      <c r="T134">
        <f t="shared" si="45"/>
        <v>1</v>
      </c>
      <c r="U134">
        <v>0</v>
      </c>
      <c r="V134">
        <v>1</v>
      </c>
      <c r="W134" s="105">
        <f t="shared" si="46"/>
        <v>0</v>
      </c>
      <c r="X134" s="105">
        <f t="shared" si="47"/>
        <v>0</v>
      </c>
      <c r="Z134" s="107">
        <f>_xll.BDH(C134,$Z$3,$D$1,$D$1)</f>
        <v>13.25</v>
      </c>
      <c r="AA134" s="107">
        <f t="shared" si="48"/>
        <v>0.42999999999999972</v>
      </c>
      <c r="AB134" s="117">
        <f t="shared" si="49"/>
        <v>3.2452830188679229</v>
      </c>
      <c r="AC134" s="109">
        <v>150137</v>
      </c>
      <c r="AD134" s="110">
        <f>IF(D134 = D178,1,_xll.BDP(K134,$AD$3)*L134)</f>
        <v>1.0395000000000001</v>
      </c>
      <c r="AE134" s="259">
        <f>AA134*AC134*T134/AD134 / AF178</f>
        <v>3.8614871329989479E-4</v>
      </c>
      <c r="AF134" s="111"/>
    </row>
    <row r="135" spans="1:32" ht="12" customHeight="1" x14ac:dyDescent="0.2">
      <c r="B135">
        <v>1649</v>
      </c>
      <c r="C135" t="s">
        <v>1801</v>
      </c>
      <c r="D135" t="str">
        <f>_xll.BDP(C135,$D$3)</f>
        <v>USD</v>
      </c>
      <c r="E135" t="s">
        <v>1802</v>
      </c>
      <c r="F135" s="99">
        <f>_xll.BDP(C135,$F$3)</f>
        <v>90</v>
      </c>
      <c r="G135" s="99">
        <f>_xll.BDP(C135,$G$3)</f>
        <v>88.84</v>
      </c>
      <c r="H135" s="100">
        <f t="shared" si="39"/>
        <v>-1.1599999999999966</v>
      </c>
      <c r="I135" s="101">
        <f t="shared" si="40"/>
        <v>-1.288888888888885</v>
      </c>
      <c r="J135" s="102">
        <v>-14745</v>
      </c>
      <c r="K135" t="str">
        <f>CONCATENATE(D178,D135, " Curncy")</f>
        <v>EURUSD Curncy</v>
      </c>
      <c r="L135">
        <f>IF(D135 = D178,1,_xll.BDP(K135,$L$3))</f>
        <v>1</v>
      </c>
      <c r="M135" s="247">
        <f>IF(D135 = D178,1,_xll.BDP(K135,$M$3)*L135)</f>
        <v>1.0417000000000001</v>
      </c>
      <c r="N135" s="104">
        <f t="shared" si="41"/>
        <v>16419.506575789525</v>
      </c>
      <c r="O135" s="253">
        <f>N135 / Y178</f>
        <v>1.0327859745743827E-4</v>
      </c>
      <c r="P135" s="140">
        <f t="shared" si="42"/>
        <v>-1257507.7277527119</v>
      </c>
      <c r="Q135" s="255">
        <f>P135 / Y178*100</f>
        <v>-0.79097160328610716</v>
      </c>
      <c r="R135" s="106">
        <f t="shared" si="43"/>
        <v>-0.79097160328610716</v>
      </c>
      <c r="S135" s="255">
        <f t="shared" si="44"/>
        <v>0</v>
      </c>
      <c r="T135">
        <f t="shared" si="45"/>
        <v>1</v>
      </c>
      <c r="U135">
        <v>0</v>
      </c>
      <c r="V135">
        <v>1</v>
      </c>
      <c r="W135" s="105">
        <f t="shared" si="46"/>
        <v>1.0327859745743827E-4</v>
      </c>
      <c r="X135" s="105">
        <f t="shared" si="47"/>
        <v>0</v>
      </c>
      <c r="Z135" s="107">
        <f>_xll.BDH(C135,$Z$3,$D$1,$D$1)</f>
        <v>88.52</v>
      </c>
      <c r="AA135" s="107">
        <f t="shared" si="48"/>
        <v>1.480000000000004</v>
      </c>
      <c r="AB135" s="117">
        <f t="shared" si="49"/>
        <v>1.6719385449615951</v>
      </c>
      <c r="AC135" s="109">
        <v>-14745</v>
      </c>
      <c r="AD135" s="110">
        <f>IF(D135 = D178,1,_xll.BDP(K135,$AD$3)*L135)</f>
        <v>1.0395000000000001</v>
      </c>
      <c r="AE135" s="259">
        <f>AA135*AC135*T135/AD135 / AF178</f>
        <v>-1.3052836410742236E-4</v>
      </c>
      <c r="AF135" s="111"/>
    </row>
    <row r="136" spans="1:32" ht="12" customHeight="1" x14ac:dyDescent="0.2">
      <c r="B136">
        <v>40</v>
      </c>
      <c r="C136" t="s">
        <v>262</v>
      </c>
      <c r="D136" t="str">
        <f>_xll.BDP(C136,$D$3)</f>
        <v>USD</v>
      </c>
      <c r="E136" t="s">
        <v>263</v>
      </c>
      <c r="F136" s="99">
        <f>_xll.BDP(C136,$F$3)</f>
        <v>2.1800000000000002</v>
      </c>
      <c r="G136" s="99">
        <f>_xll.BDP(C136,$G$3)</f>
        <v>2.2000000000000002</v>
      </c>
      <c r="H136" s="100">
        <f t="shared" si="39"/>
        <v>2.0000000000000018E-2</v>
      </c>
      <c r="I136" s="101">
        <f t="shared" si="40"/>
        <v>0.91743119266055118</v>
      </c>
      <c r="J136" s="102">
        <v>775880</v>
      </c>
      <c r="K136" t="str">
        <f>CONCATENATE(D178,D136, " Curncy")</f>
        <v>EURUSD Curncy</v>
      </c>
      <c r="L136">
        <f>IF(D136 = D178,1,_xll.BDP(K136,$L$3))</f>
        <v>1</v>
      </c>
      <c r="M136" s="247">
        <f>IF(D136 = D178,1,_xll.BDP(K136,$M$3)*L136)</f>
        <v>1.0417000000000001</v>
      </c>
      <c r="N136" s="104">
        <f t="shared" si="41"/>
        <v>14896.419314581944</v>
      </c>
      <c r="O136" s="253">
        <f>N136 / Y178</f>
        <v>9.3698387758886723E-5</v>
      </c>
      <c r="P136" s="140">
        <f t="shared" si="42"/>
        <v>1638606.1246040128</v>
      </c>
      <c r="Q136" s="255">
        <f>P136 / Y178*100</f>
        <v>1.0306822653477532</v>
      </c>
      <c r="R136" s="106">
        <f t="shared" si="43"/>
        <v>0</v>
      </c>
      <c r="S136" s="255">
        <f t="shared" si="44"/>
        <v>1.0306822653477532</v>
      </c>
      <c r="T136">
        <f t="shared" si="45"/>
        <v>1</v>
      </c>
      <c r="U136">
        <v>0</v>
      </c>
      <c r="V136">
        <v>1</v>
      </c>
      <c r="W136" s="105">
        <f t="shared" si="46"/>
        <v>0</v>
      </c>
      <c r="X136" s="105">
        <f t="shared" si="47"/>
        <v>9.3698387758886723E-5</v>
      </c>
      <c r="Z136" s="107">
        <f>_xll.BDH(C136,$Z$3,$D$1,$D$1)</f>
        <v>2.31</v>
      </c>
      <c r="AA136" s="107">
        <f t="shared" si="48"/>
        <v>-0.12999999999999989</v>
      </c>
      <c r="AB136" s="117">
        <f t="shared" si="49"/>
        <v>-5.6277056277056232</v>
      </c>
      <c r="AC136" s="109">
        <v>775880</v>
      </c>
      <c r="AD136" s="110">
        <f>IF(D136 = D178,1,_xll.BDP(K136,$AD$3)*L136)</f>
        <v>1.0395000000000001</v>
      </c>
      <c r="AE136" s="259">
        <f>AA136*AC136*T136/AD136 / AF178</f>
        <v>-6.0330414930744492E-4</v>
      </c>
      <c r="AF136" s="111"/>
    </row>
    <row r="137" spans="1:32" ht="12" customHeight="1" x14ac:dyDescent="0.2">
      <c r="B137">
        <v>16301</v>
      </c>
      <c r="C137" t="s">
        <v>1625</v>
      </c>
      <c r="D137" t="str">
        <f>_xll.BDP(C137,$D$3)</f>
        <v>USD</v>
      </c>
      <c r="E137" t="s">
        <v>1626</v>
      </c>
      <c r="F137" s="99">
        <f>_xll.BDP(C137,$F$3)</f>
        <v>108.62</v>
      </c>
      <c r="G137" s="99">
        <f>_xll.BDP(C137,$G$3)</f>
        <v>108.85</v>
      </c>
      <c r="H137" s="100">
        <f t="shared" si="39"/>
        <v>0.22999999999998977</v>
      </c>
      <c r="I137" s="101">
        <f t="shared" si="40"/>
        <v>0.21174737617380754</v>
      </c>
      <c r="J137" s="102">
        <v>12600</v>
      </c>
      <c r="K137" t="str">
        <f>CONCATENATE(D178,D137, " Curncy")</f>
        <v>EURUSD Curncy</v>
      </c>
      <c r="L137">
        <f>IF(D137 = D178,1,_xll.BDP(K137,$L$3))</f>
        <v>1</v>
      </c>
      <c r="M137" s="247">
        <f>IF(D137 = D178,1,_xll.BDP(K137,$M$3)*L137)</f>
        <v>1.0417000000000001</v>
      </c>
      <c r="N137" s="104">
        <f t="shared" si="41"/>
        <v>2781.9909762886346</v>
      </c>
      <c r="O137" s="253">
        <f>N137 / Y178</f>
        <v>1.7498706483299052E-5</v>
      </c>
      <c r="P137" s="140">
        <f t="shared" si="42"/>
        <v>1316607.468561006</v>
      </c>
      <c r="Q137" s="255">
        <f>P137 / Y178*100</f>
        <v>0.82814530465529868</v>
      </c>
      <c r="R137" s="106">
        <f t="shared" si="43"/>
        <v>0</v>
      </c>
      <c r="S137" s="255">
        <f t="shared" si="44"/>
        <v>0.82814530465529868</v>
      </c>
      <c r="T137">
        <f t="shared" si="45"/>
        <v>1</v>
      </c>
      <c r="U137">
        <v>0</v>
      </c>
      <c r="V137">
        <v>1</v>
      </c>
      <c r="W137" s="105">
        <f t="shared" si="46"/>
        <v>0</v>
      </c>
      <c r="X137" s="105">
        <f t="shared" si="47"/>
        <v>1.7498706483299052E-5</v>
      </c>
      <c r="Z137" s="107">
        <f>_xll.BDH(C137,$Z$3,$D$1,$D$1)</f>
        <v>106.31</v>
      </c>
      <c r="AA137" s="107">
        <f t="shared" si="48"/>
        <v>2.3100000000000023</v>
      </c>
      <c r="AB137" s="117">
        <f t="shared" si="49"/>
        <v>2.1728906029536281</v>
      </c>
      <c r="AC137" s="109">
        <v>12600</v>
      </c>
      <c r="AD137" s="110">
        <f>IF(D137 = D178,1,_xll.BDP(K137,$AD$3)*L137)</f>
        <v>1.0395000000000001</v>
      </c>
      <c r="AE137" s="259">
        <f>AA137*AC137*T137/AD137 / AF178</f>
        <v>1.7409284712686064E-4</v>
      </c>
      <c r="AF137" s="111"/>
    </row>
    <row r="138" spans="1:32" ht="12" customHeight="1" x14ac:dyDescent="0.2">
      <c r="B138">
        <v>24308</v>
      </c>
      <c r="C138" t="s">
        <v>52</v>
      </c>
      <c r="D138" t="str">
        <f>_xll.BDP(C138,$D$3)</f>
        <v>USD</v>
      </c>
      <c r="E138" t="s">
        <v>240</v>
      </c>
      <c r="F138" s="99">
        <f>_xll.BDP(C138,$F$3)</f>
        <v>477.99</v>
      </c>
      <c r="G138" s="99">
        <f>_xll.BDP(C138,$G$3)</f>
        <v>474.92</v>
      </c>
      <c r="H138" s="100">
        <f t="shared" si="39"/>
        <v>-3.0699999999999932</v>
      </c>
      <c r="I138" s="101">
        <f t="shared" si="40"/>
        <v>-0.6422728508964608</v>
      </c>
      <c r="J138" s="102">
        <v>-10881</v>
      </c>
      <c r="K138" t="str">
        <f>CONCATENATE(D178,D138, " Curncy")</f>
        <v>EURUSD Curncy</v>
      </c>
      <c r="L138">
        <f>IF(D138 = D178,1,_xll.BDP(K138,$L$3))</f>
        <v>1</v>
      </c>
      <c r="M138" s="247">
        <f>IF(D138 = D178,1,_xll.BDP(K138,$M$3)*L138)</f>
        <v>1.0417000000000001</v>
      </c>
      <c r="N138" s="104">
        <f t="shared" si="41"/>
        <v>32067.457041374601</v>
      </c>
      <c r="O138" s="253">
        <f>N138 / Y178</f>
        <v>2.0170411162922364E-4</v>
      </c>
      <c r="P138" s="140">
        <f t="shared" si="42"/>
        <v>-4960741.5954689449</v>
      </c>
      <c r="Q138" s="255">
        <f>P138 / Y178*100</f>
        <v>-3.1203034754055734</v>
      </c>
      <c r="R138" s="106">
        <f t="shared" si="43"/>
        <v>-3.1203034754055734</v>
      </c>
      <c r="S138" s="255">
        <f t="shared" si="44"/>
        <v>0</v>
      </c>
      <c r="T138">
        <f t="shared" si="45"/>
        <v>1</v>
      </c>
      <c r="U138">
        <v>0</v>
      </c>
      <c r="V138">
        <v>1</v>
      </c>
      <c r="W138" s="105">
        <f t="shared" si="46"/>
        <v>2.0170411162922364E-4</v>
      </c>
      <c r="X138" s="105">
        <f t="shared" si="47"/>
        <v>0</v>
      </c>
      <c r="Z138" s="107">
        <f>_xll.BDH(C138,$Z$3,$D$1,$D$1)</f>
        <v>480.07</v>
      </c>
      <c r="AA138" s="107">
        <f t="shared" si="48"/>
        <v>-2.0799999999999841</v>
      </c>
      <c r="AB138" s="117">
        <f t="shared" si="49"/>
        <v>-0.43327014810339831</v>
      </c>
      <c r="AC138" s="109">
        <v>-10881</v>
      </c>
      <c r="AD138" s="110">
        <f>IF(D138 = D178,1,_xll.BDP(K138,$AD$3)*L138)</f>
        <v>1.0395000000000001</v>
      </c>
      <c r="AE138" s="259">
        <f>AA138*AC138*T138/AD138 / AF178</f>
        <v>1.3537253077515623E-4</v>
      </c>
      <c r="AF138" s="111"/>
    </row>
    <row r="139" spans="1:32" ht="12" customHeight="1" x14ac:dyDescent="0.2">
      <c r="B139">
        <v>2970</v>
      </c>
      <c r="C139" t="s">
        <v>1672</v>
      </c>
      <c r="D139" t="str">
        <f>_xll.BDP(C139,$D$3)</f>
        <v>USD</v>
      </c>
      <c r="E139" t="s">
        <v>1673</v>
      </c>
      <c r="F139" s="99">
        <f>_xll.BDP(C139,$F$3)</f>
        <v>441.47</v>
      </c>
      <c r="G139" s="99">
        <f>_xll.BDP(C139,$G$3)</f>
        <v>443.19</v>
      </c>
      <c r="H139" s="100">
        <f t="shared" si="39"/>
        <v>1.7199999999999704</v>
      </c>
      <c r="I139" s="101">
        <f t="shared" si="40"/>
        <v>0.38960744784469392</v>
      </c>
      <c r="J139" s="102">
        <v>7</v>
      </c>
      <c r="K139" t="str">
        <f>CONCATENATE(D178,D139, " Curncy")</f>
        <v>EURUSD Curncy</v>
      </c>
      <c r="L139">
        <f>IF(D139 = D178,1,_xll.BDP(K139,$L$3))</f>
        <v>1</v>
      </c>
      <c r="M139" s="247">
        <f>IF(D139 = D178,1,_xll.BDP(K139,$M$3)*L139)</f>
        <v>1.0417000000000001</v>
      </c>
      <c r="N139" s="104">
        <f t="shared" si="41"/>
        <v>11.558030143035223</v>
      </c>
      <c r="O139" s="253">
        <f>N139 / Y178</f>
        <v>7.2699939978925585E-8</v>
      </c>
      <c r="P139" s="140">
        <f t="shared" si="42"/>
        <v>2978.1414994720167</v>
      </c>
      <c r="Q139" s="255">
        <f>P139 / Y178*100</f>
        <v>1.8732492092593364E-3</v>
      </c>
      <c r="R139" s="106">
        <f t="shared" si="43"/>
        <v>0</v>
      </c>
      <c r="S139" s="255">
        <f t="shared" si="44"/>
        <v>1.8732492092593364E-3</v>
      </c>
      <c r="T139">
        <f t="shared" si="45"/>
        <v>1</v>
      </c>
      <c r="U139">
        <v>0</v>
      </c>
      <c r="V139">
        <v>1</v>
      </c>
      <c r="W139" s="105">
        <f t="shared" si="46"/>
        <v>0</v>
      </c>
      <c r="X139" s="105">
        <f t="shared" si="47"/>
        <v>7.2699939978925585E-8</v>
      </c>
      <c r="Z139" s="107">
        <f>_xll.BDH(C139,$Z$3,$D$1,$D$1)</f>
        <v>437.52</v>
      </c>
      <c r="AA139" s="107">
        <f t="shared" si="48"/>
        <v>3.9500000000000455</v>
      </c>
      <c r="AB139" s="117">
        <f t="shared" si="49"/>
        <v>0.9028158712744665</v>
      </c>
      <c r="AC139" s="109">
        <v>7</v>
      </c>
      <c r="AD139" s="110">
        <f>IF(D139 = D178,1,_xll.BDP(K139,$AD$3)*L139)</f>
        <v>1.0395000000000001</v>
      </c>
      <c r="AE139" s="259">
        <f>AA139*AC139*T139/AD139 / AF178</f>
        <v>1.6538401783335901E-7</v>
      </c>
      <c r="AF139" s="111"/>
    </row>
    <row r="140" spans="1:32" ht="12" customHeight="1" x14ac:dyDescent="0.2">
      <c r="B140">
        <v>20881</v>
      </c>
      <c r="C140" t="s">
        <v>1294</v>
      </c>
      <c r="D140" t="str">
        <f>_xll.BDP(C140,$D$3)</f>
        <v>USD</v>
      </c>
      <c r="E140" t="s">
        <v>1295</v>
      </c>
      <c r="F140" s="99">
        <f>_xll.BDP(C140,$F$3)</f>
        <v>455.58</v>
      </c>
      <c r="G140" s="99">
        <f>_xll.BDP(C140,$G$3)</f>
        <v>455.62</v>
      </c>
      <c r="H140" s="100">
        <f t="shared" si="39"/>
        <v>4.0000000000020464E-2</v>
      </c>
      <c r="I140" s="101">
        <f t="shared" si="40"/>
        <v>8.7800166820361878E-3</v>
      </c>
      <c r="J140" s="102">
        <v>-1454</v>
      </c>
      <c r="K140" t="str">
        <f>CONCATENATE(D178,D140, " Curncy")</f>
        <v>EURUSD Curncy</v>
      </c>
      <c r="L140">
        <f>IF(D140 = D178,1,_xll.BDP(K140,$L$3))</f>
        <v>1</v>
      </c>
      <c r="M140" s="247">
        <f>IF(D140 = D178,1,_xll.BDP(K140,$M$3)*L140)</f>
        <v>1.0417000000000001</v>
      </c>
      <c r="N140" s="104">
        <f t="shared" si="41"/>
        <v>-55.831813382000334</v>
      </c>
      <c r="O140" s="253">
        <f>N140 / Y178</f>
        <v>-3.5118176986516179E-7</v>
      </c>
      <c r="P140" s="140">
        <f t="shared" si="42"/>
        <v>-635952.27032734943</v>
      </c>
      <c r="Q140" s="255">
        <f>P140 / Y178*100</f>
        <v>-0.4000135949647079</v>
      </c>
      <c r="R140" s="106">
        <f t="shared" si="43"/>
        <v>-0.4000135949647079</v>
      </c>
      <c r="S140" s="255">
        <f t="shared" si="44"/>
        <v>0</v>
      </c>
      <c r="T140">
        <f t="shared" si="45"/>
        <v>1</v>
      </c>
      <c r="U140">
        <v>0</v>
      </c>
      <c r="V140">
        <v>1</v>
      </c>
      <c r="W140" s="105">
        <f t="shared" si="46"/>
        <v>0</v>
      </c>
      <c r="X140" s="105">
        <f t="shared" si="47"/>
        <v>0</v>
      </c>
      <c r="Z140" s="107">
        <f>_xll.BDH(C140,$Z$3,$D$1,$D$1)</f>
        <v>453.74</v>
      </c>
      <c r="AA140" s="107">
        <f t="shared" si="48"/>
        <v>1.839999999999975</v>
      </c>
      <c r="AB140" s="117">
        <f t="shared" si="49"/>
        <v>0.40551857892184401</v>
      </c>
      <c r="AC140" s="109">
        <v>-1454</v>
      </c>
      <c r="AD140" s="110">
        <f>IF(D140 = D178,1,_xll.BDP(K140,$AD$3)*L140)</f>
        <v>1.0395000000000001</v>
      </c>
      <c r="AE140" s="259">
        <f>AA140*AC140*T140/AD140 / AF178</f>
        <v>-1.600223457326019E-5</v>
      </c>
      <c r="AF140" s="111"/>
    </row>
    <row r="141" spans="1:32" ht="12" customHeight="1" x14ac:dyDescent="0.2">
      <c r="B141">
        <v>34269</v>
      </c>
      <c r="C141" t="s">
        <v>1783</v>
      </c>
      <c r="D141" t="str">
        <f>_xll.BDP(C141,$D$3)</f>
        <v>USD</v>
      </c>
      <c r="E141" t="s">
        <v>1784</v>
      </c>
      <c r="F141" s="99">
        <f>_xll.BDP(C141,$F$3)</f>
        <v>0.6633</v>
      </c>
      <c r="G141" s="99">
        <f>_xll.BDP(C141,$G$3)</f>
        <v>0.64</v>
      </c>
      <c r="H141" s="100">
        <f t="shared" si="39"/>
        <v>-2.3299999999999987E-2</v>
      </c>
      <c r="I141" s="101">
        <f t="shared" si="40"/>
        <v>-3.5127393336348538</v>
      </c>
      <c r="J141" s="102">
        <v>1910</v>
      </c>
      <c r="K141" t="str">
        <f>CONCATENATE(D178,D141, " Curncy")</f>
        <v>EURUSD Curncy</v>
      </c>
      <c r="L141">
        <f>IF(D141 = D178,1,_xll.BDP(K141,$L$3))</f>
        <v>1</v>
      </c>
      <c r="M141" s="247">
        <f>IF(D141 = D178,1,_xll.BDP(K141,$M$3)*L141)</f>
        <v>1.0417000000000001</v>
      </c>
      <c r="N141" s="104">
        <f t="shared" si="41"/>
        <v>-42.721512911586807</v>
      </c>
      <c r="O141" s="253">
        <f>N141 / Y178</f>
        <v>-2.6871805887725745E-7</v>
      </c>
      <c r="P141" s="140">
        <f t="shared" si="42"/>
        <v>1173.4664490736297</v>
      </c>
      <c r="Q141" s="255">
        <f>P141 / Y178*100</f>
        <v>7.3810968961993508E-4</v>
      </c>
      <c r="R141" s="106">
        <f t="shared" si="43"/>
        <v>0</v>
      </c>
      <c r="S141" s="255">
        <f t="shared" si="44"/>
        <v>7.3810968961993508E-4</v>
      </c>
      <c r="T141">
        <f t="shared" si="45"/>
        <v>1</v>
      </c>
      <c r="U141">
        <v>0</v>
      </c>
      <c r="V141">
        <v>1</v>
      </c>
      <c r="W141" s="105">
        <f t="shared" si="46"/>
        <v>0</v>
      </c>
      <c r="X141" s="105">
        <f t="shared" si="47"/>
        <v>0</v>
      </c>
      <c r="Z141" s="107">
        <f>_xll.BDH(C141,$Z$3,$D$1,$D$1)</f>
        <v>0.63990000000000002</v>
      </c>
      <c r="AA141" s="107">
        <f t="shared" si="48"/>
        <v>2.3399999999999976E-2</v>
      </c>
      <c r="AB141" s="117">
        <f t="shared" si="49"/>
        <v>3.656821378340362</v>
      </c>
      <c r="AC141" s="109">
        <v>1910</v>
      </c>
      <c r="AD141" s="110">
        <f>IF(D141 = D178,1,_xll.BDP(K141,$AD$3)*L141)</f>
        <v>1.0395000000000001</v>
      </c>
      <c r="AE141" s="259">
        <f>AA141*AC141*T141/AD141 / AF178</f>
        <v>2.6732995634879043E-7</v>
      </c>
      <c r="AF141" s="111"/>
    </row>
    <row r="142" spans="1:32" ht="12" customHeight="1" x14ac:dyDescent="0.2">
      <c r="B142">
        <v>19398</v>
      </c>
      <c r="C142" t="s">
        <v>825</v>
      </c>
      <c r="D142" t="str">
        <f>_xll.BDP(C142,$D$3)</f>
        <v>USD</v>
      </c>
      <c r="E142" t="s">
        <v>892</v>
      </c>
      <c r="F142" s="99">
        <f>_xll.BDP(C142,$F$3)</f>
        <v>218.99</v>
      </c>
      <c r="G142" s="99">
        <f>_xll.BDP(C142,$G$3)</f>
        <v>218.11</v>
      </c>
      <c r="H142" s="100">
        <f t="shared" si="39"/>
        <v>-0.87999999999999545</v>
      </c>
      <c r="I142" s="101">
        <f t="shared" si="40"/>
        <v>-0.40184483309739966</v>
      </c>
      <c r="J142" s="102">
        <v>-6688</v>
      </c>
      <c r="K142" t="str">
        <f>CONCATENATE(D178,D142, " Curncy")</f>
        <v>EURUSD Curncy</v>
      </c>
      <c r="L142">
        <f>IF(D142 = D178,1,_xll.BDP(K142,$L$3))</f>
        <v>1</v>
      </c>
      <c r="M142" s="247">
        <f>IF(D142 = D178,1,_xll.BDP(K142,$M$3)*L142)</f>
        <v>1.0417000000000001</v>
      </c>
      <c r="N142" s="104">
        <f t="shared" si="41"/>
        <v>5649.8416050686083</v>
      </c>
      <c r="O142" s="253">
        <f>N142 / Y178</f>
        <v>3.5537469663585796E-5</v>
      </c>
      <c r="P142" s="140">
        <f t="shared" si="42"/>
        <v>-1400326.0823653643</v>
      </c>
      <c r="Q142" s="255">
        <f>P142 / Y178*100</f>
        <v>-0.88080426230962938</v>
      </c>
      <c r="R142" s="106">
        <f t="shared" si="43"/>
        <v>-0.88080426230962938</v>
      </c>
      <c r="S142" s="255">
        <f t="shared" si="44"/>
        <v>0</v>
      </c>
      <c r="T142">
        <f t="shared" si="45"/>
        <v>1</v>
      </c>
      <c r="U142">
        <v>0</v>
      </c>
      <c r="V142">
        <v>1</v>
      </c>
      <c r="W142" s="105">
        <f t="shared" si="46"/>
        <v>3.5537469663585796E-5</v>
      </c>
      <c r="X142" s="105">
        <f t="shared" si="47"/>
        <v>0</v>
      </c>
      <c r="Z142" s="107">
        <f>_xll.BDH(C142,$Z$3,$D$1,$D$1)</f>
        <v>222.08</v>
      </c>
      <c r="AA142" s="107">
        <f t="shared" si="48"/>
        <v>-3.0900000000000034</v>
      </c>
      <c r="AB142" s="117">
        <f t="shared" si="49"/>
        <v>-1.3913904899135461</v>
      </c>
      <c r="AC142" s="109">
        <v>-6688</v>
      </c>
      <c r="AD142" s="110">
        <f>IF(D142 = D178,1,_xll.BDP(K142,$AD$3)*L142)</f>
        <v>1.0395000000000001</v>
      </c>
      <c r="AE142" s="259">
        <f>AA142*AC142*T142/AD142 / AF178</f>
        <v>1.2360986914367939E-4</v>
      </c>
      <c r="AF142" s="111"/>
    </row>
    <row r="143" spans="1:32" ht="12" customHeight="1" x14ac:dyDescent="0.2">
      <c r="B143">
        <v>23981</v>
      </c>
      <c r="C143" t="s">
        <v>40</v>
      </c>
      <c r="D143" t="str">
        <f>_xll.BDP(C143,$D$3)</f>
        <v>USD</v>
      </c>
      <c r="E143" t="s">
        <v>252</v>
      </c>
      <c r="F143" s="99">
        <f>_xll.BDP(C143,$F$3)</f>
        <v>361.16</v>
      </c>
      <c r="G143" s="99">
        <f>_xll.BDP(C143,$G$3)</f>
        <v>364.8</v>
      </c>
      <c r="H143" s="100">
        <f t="shared" si="39"/>
        <v>3.6399999999999864</v>
      </c>
      <c r="I143" s="101">
        <f t="shared" si="40"/>
        <v>1.0078635507808136</v>
      </c>
      <c r="J143" s="102">
        <v>-11048</v>
      </c>
      <c r="K143" t="str">
        <f>CONCATENATE(D178,D143, " Curncy")</f>
        <v>EURUSD Curncy</v>
      </c>
      <c r="L143">
        <f>IF(D143 = D178,1,_xll.BDP(K143,$L$3))</f>
        <v>1</v>
      </c>
      <c r="M143" s="247">
        <f>IF(D143 = D178,1,_xll.BDP(K143,$M$3)*L143)</f>
        <v>1.0417000000000001</v>
      </c>
      <c r="N143" s="104">
        <f t="shared" si="41"/>
        <v>-38604.895843332866</v>
      </c>
      <c r="O143" s="253">
        <f>N143 / Y178</f>
        <v>-2.4282456231472906E-4</v>
      </c>
      <c r="P143" s="140">
        <f t="shared" si="42"/>
        <v>-3868974.1768263411</v>
      </c>
      <c r="Q143" s="255">
        <f>P143 / Y178*100</f>
        <v>-2.4335824267146564</v>
      </c>
      <c r="R143" s="106">
        <f t="shared" si="43"/>
        <v>-2.4335824267146564</v>
      </c>
      <c r="S143" s="255">
        <f t="shared" si="44"/>
        <v>0</v>
      </c>
      <c r="T143">
        <f t="shared" si="45"/>
        <v>1</v>
      </c>
      <c r="U143">
        <v>0</v>
      </c>
      <c r="V143">
        <v>1</v>
      </c>
      <c r="W143" s="105">
        <f t="shared" si="46"/>
        <v>0</v>
      </c>
      <c r="X143" s="105">
        <f t="shared" si="47"/>
        <v>0</v>
      </c>
      <c r="Z143" s="107">
        <f>_xll.BDH(C143,$Z$3,$D$1,$D$1)</f>
        <v>360.53</v>
      </c>
      <c r="AA143" s="107">
        <f t="shared" si="48"/>
        <v>0.6300000000000523</v>
      </c>
      <c r="AB143" s="117">
        <f t="shared" si="49"/>
        <v>0.17474273985522767</v>
      </c>
      <c r="AC143" s="109">
        <v>-11048</v>
      </c>
      <c r="AD143" s="110">
        <f>IF(D143 = D178,1,_xll.BDP(K143,$AD$3)*L143)</f>
        <v>1.0395000000000001</v>
      </c>
      <c r="AE143" s="259">
        <f>AA143*AC143*T143/AD143 / AF178</f>
        <v>-4.1631553572677798E-5</v>
      </c>
      <c r="AF143" s="111"/>
    </row>
    <row r="144" spans="1:32" ht="12" customHeight="1" x14ac:dyDescent="0.2">
      <c r="B144">
        <v>33007</v>
      </c>
      <c r="C144" t="s">
        <v>1607</v>
      </c>
      <c r="D144" t="str">
        <f>_xll.BDP(C144,$D$3)</f>
        <v>USD</v>
      </c>
      <c r="E144" t="s">
        <v>1608</v>
      </c>
      <c r="F144" s="99">
        <f>_xll.BDP(C144,$F$3)</f>
        <v>4.0599999999999996</v>
      </c>
      <c r="G144" s="99">
        <f>_xll.BDP(C144,$G$3)</f>
        <v>3.9950000000000001</v>
      </c>
      <c r="H144" s="100">
        <f t="shared" si="39"/>
        <v>-6.4999999999999503E-2</v>
      </c>
      <c r="I144" s="101">
        <f t="shared" si="40"/>
        <v>-1.6009852216748648</v>
      </c>
      <c r="J144" s="102">
        <v>-137673</v>
      </c>
      <c r="K144" t="str">
        <f>CONCATENATE(D178,D144, " Curncy")</f>
        <v>EURUSD Curncy</v>
      </c>
      <c r="L144">
        <f>IF(D144 = D178,1,_xll.BDP(K144,$L$3))</f>
        <v>1</v>
      </c>
      <c r="M144" s="247">
        <f>IF(D144 = D178,1,_xll.BDP(K144,$M$3)*L144)</f>
        <v>1.0417000000000001</v>
      </c>
      <c r="N144" s="104">
        <f t="shared" si="41"/>
        <v>8590.5203033502257</v>
      </c>
      <c r="O144" s="253">
        <f>N144 / Y178</f>
        <v>5.4034320962351882E-5</v>
      </c>
      <c r="P144" s="140">
        <f t="shared" si="42"/>
        <v>-527986.59402899106</v>
      </c>
      <c r="Q144" s="255">
        <f>P144 / Y178*100</f>
        <v>-0.33210324960707299</v>
      </c>
      <c r="R144" s="106">
        <f t="shared" si="43"/>
        <v>-0.33210324960707299</v>
      </c>
      <c r="S144" s="255">
        <f t="shared" si="44"/>
        <v>0</v>
      </c>
      <c r="T144">
        <f t="shared" si="45"/>
        <v>1</v>
      </c>
      <c r="U144">
        <v>0</v>
      </c>
      <c r="V144">
        <v>1</v>
      </c>
      <c r="W144" s="105">
        <f t="shared" si="46"/>
        <v>5.4034320962351882E-5</v>
      </c>
      <c r="X144" s="105">
        <f t="shared" si="47"/>
        <v>0</v>
      </c>
      <c r="Z144" s="107">
        <f>_xll.BDH(C144,$Z$3,$D$1,$D$1)</f>
        <v>3.89</v>
      </c>
      <c r="AA144" s="107">
        <f t="shared" si="48"/>
        <v>0.16999999999999948</v>
      </c>
      <c r="AB144" s="117">
        <f t="shared" si="49"/>
        <v>4.3701799485861041</v>
      </c>
      <c r="AC144" s="109">
        <v>-137673</v>
      </c>
      <c r="AD144" s="110">
        <f>IF(D144 = D178,1,_xll.BDP(K144,$AD$3)*L144)</f>
        <v>1.0395000000000001</v>
      </c>
      <c r="AE144" s="259">
        <f>AA144*AC144*T144/AD144 / AF178</f>
        <v>-1.3998970563541374E-4</v>
      </c>
      <c r="AF144" s="111"/>
    </row>
    <row r="145" spans="1:32" ht="12" customHeight="1" x14ac:dyDescent="0.2">
      <c r="B145">
        <v>19538</v>
      </c>
      <c r="C145" t="s">
        <v>39</v>
      </c>
      <c r="D145" t="str">
        <f>_xll.BDP(C145,$D$3)</f>
        <v>USD</v>
      </c>
      <c r="E145" t="s">
        <v>251</v>
      </c>
      <c r="F145" s="99">
        <f>_xll.BDP(C145,$F$3)</f>
        <v>285.54000000000002</v>
      </c>
      <c r="G145" s="99">
        <f>_xll.BDP(C145,$G$3)</f>
        <v>287.5</v>
      </c>
      <c r="H145" s="100">
        <f t="shared" si="39"/>
        <v>1.9599999999999795</v>
      </c>
      <c r="I145" s="101">
        <f t="shared" si="40"/>
        <v>0.68641871541639676</v>
      </c>
      <c r="J145" s="102">
        <v>-5613</v>
      </c>
      <c r="K145" t="str">
        <f>CONCATENATE(D178,D145, " Curncy")</f>
        <v>EURUSD Curncy</v>
      </c>
      <c r="L145">
        <f>IF(D145 = D178,1,_xll.BDP(K145,$L$3))</f>
        <v>1</v>
      </c>
      <c r="M145" s="247">
        <f>IF(D145 = D178,1,_xll.BDP(K145,$M$3)*L145)</f>
        <v>1.0417000000000001</v>
      </c>
      <c r="N145" s="104">
        <f t="shared" si="41"/>
        <v>-10561.082845348838</v>
      </c>
      <c r="O145" s="253">
        <f>N145 / Y178</f>
        <v>-6.642914748167406E-5</v>
      </c>
      <c r="P145" s="140">
        <f t="shared" si="42"/>
        <v>-1549138.4275703176</v>
      </c>
      <c r="Q145" s="255">
        <f>P145 / Y178*100</f>
        <v>-0.97440713780517829</v>
      </c>
      <c r="R145" s="106">
        <f t="shared" si="43"/>
        <v>-0.97440713780517829</v>
      </c>
      <c r="S145" s="255">
        <f t="shared" si="44"/>
        <v>0</v>
      </c>
      <c r="T145">
        <f t="shared" si="45"/>
        <v>1</v>
      </c>
      <c r="U145">
        <v>0</v>
      </c>
      <c r="V145">
        <v>1</v>
      </c>
      <c r="W145" s="105">
        <f t="shared" si="46"/>
        <v>0</v>
      </c>
      <c r="X145" s="105">
        <f t="shared" si="47"/>
        <v>0</v>
      </c>
      <c r="Z145" s="107">
        <f>_xll.BDH(C145,$Z$3,$D$1,$D$1)</f>
        <v>291.5</v>
      </c>
      <c r="AA145" s="107">
        <f t="shared" si="48"/>
        <v>-5.9599999999999795</v>
      </c>
      <c r="AB145" s="117">
        <f t="shared" si="49"/>
        <v>-2.0445969125214338</v>
      </c>
      <c r="AC145" s="109">
        <v>-5613</v>
      </c>
      <c r="AD145" s="110">
        <f>IF(D145 = D178,1,_xll.BDP(K145,$AD$3)*L145)</f>
        <v>1.0395000000000001</v>
      </c>
      <c r="AE145" s="259">
        <f>AA145*AC145*T145/AD145 / AF178</f>
        <v>2.0009659793518395E-4</v>
      </c>
      <c r="AF145" s="111"/>
    </row>
    <row r="146" spans="1:32" ht="12" customHeight="1" x14ac:dyDescent="0.2">
      <c r="B146">
        <v>19383</v>
      </c>
      <c r="C146" t="s">
        <v>35</v>
      </c>
      <c r="D146" t="str">
        <f>_xll.BDP(C146,$D$3)</f>
        <v>USD</v>
      </c>
      <c r="E146" t="s">
        <v>223</v>
      </c>
      <c r="F146" s="99">
        <f>_xll.BDP(C146,$F$3)</f>
        <v>182.86</v>
      </c>
      <c r="G146" s="99">
        <f>_xll.BDP(C146,$G$3)</f>
        <v>185.62</v>
      </c>
      <c r="H146" s="100">
        <f t="shared" si="39"/>
        <v>2.7599999999999909</v>
      </c>
      <c r="I146" s="101">
        <f t="shared" si="40"/>
        <v>1.509351416384114</v>
      </c>
      <c r="J146" s="102">
        <v>-25623</v>
      </c>
      <c r="K146" t="str">
        <f>CONCATENATE(D178,D146, " Curncy")</f>
        <v>EURUSD Curncy</v>
      </c>
      <c r="L146">
        <f>IF(D146 = D178,1,_xll.BDP(K146,$L$3))</f>
        <v>1</v>
      </c>
      <c r="M146" s="247">
        <f>IF(D146 = D178,1,_xll.BDP(K146,$M$3)*L146)</f>
        <v>1.0417000000000001</v>
      </c>
      <c r="N146" s="104">
        <f t="shared" si="41"/>
        <v>-67888.528367092018</v>
      </c>
      <c r="O146" s="253">
        <f>N146 / Y178</f>
        <v>-4.2701843449675247E-4</v>
      </c>
      <c r="P146" s="140">
        <f t="shared" si="42"/>
        <v>-4565749.5056158202</v>
      </c>
      <c r="Q146" s="255">
        <f>P146 / Y178*100</f>
        <v>-2.8718536888147632</v>
      </c>
      <c r="R146" s="106">
        <f t="shared" si="43"/>
        <v>-2.8718536888147632</v>
      </c>
      <c r="S146" s="255">
        <f t="shared" si="44"/>
        <v>0</v>
      </c>
      <c r="T146">
        <f t="shared" si="45"/>
        <v>1</v>
      </c>
      <c r="U146">
        <v>0</v>
      </c>
      <c r="V146">
        <v>1</v>
      </c>
      <c r="W146" s="105">
        <f t="shared" si="46"/>
        <v>0</v>
      </c>
      <c r="X146" s="105">
        <f t="shared" si="47"/>
        <v>0</v>
      </c>
      <c r="Z146" s="107">
        <f>_xll.BDH(C146,$Z$3,$D$1,$D$1)</f>
        <v>183.2</v>
      </c>
      <c r="AA146" s="107">
        <f t="shared" si="48"/>
        <v>-0.33999999999997499</v>
      </c>
      <c r="AB146" s="117">
        <f t="shared" si="49"/>
        <v>-0.18558951965064138</v>
      </c>
      <c r="AC146" s="109">
        <v>-25623</v>
      </c>
      <c r="AD146" s="110">
        <f>IF(D146 = D178,1,_xll.BDP(K146,$AD$3)*L146)</f>
        <v>1.0395000000000001</v>
      </c>
      <c r="AE146" s="259">
        <f>AA146*AC146*T146/AD146 / AF178</f>
        <v>5.2108346988820662E-5</v>
      </c>
      <c r="AF146" s="111"/>
    </row>
    <row r="147" spans="1:32" ht="12" customHeight="1" x14ac:dyDescent="0.2">
      <c r="B147">
        <v>24750</v>
      </c>
      <c r="C147" t="s">
        <v>34</v>
      </c>
      <c r="D147" t="str">
        <f>_xll.BDP(C147,$D$3)</f>
        <v>USD</v>
      </c>
      <c r="E147" t="s">
        <v>222</v>
      </c>
      <c r="F147" s="99">
        <f>_xll.BDP(C147,$F$3)</f>
        <v>636.54</v>
      </c>
      <c r="G147" s="99">
        <f>_xll.BDP(C147,$G$3)</f>
        <v>609.95000000000005</v>
      </c>
      <c r="H147" s="100">
        <f t="shared" si="39"/>
        <v>-26.589999999999918</v>
      </c>
      <c r="I147" s="101">
        <f t="shared" si="40"/>
        <v>-4.1772708706444091</v>
      </c>
      <c r="J147" s="102">
        <v>-2126</v>
      </c>
      <c r="K147" t="str">
        <f>CONCATENATE(D178,D147, " Curncy")</f>
        <v>EURUSD Curncy</v>
      </c>
      <c r="L147">
        <f>IF(D147 = D178,1,_xll.BDP(K147,$L$3))</f>
        <v>1</v>
      </c>
      <c r="M147" s="247">
        <f>IF(D147 = D178,1,_xll.BDP(K147,$M$3)*L147)</f>
        <v>1.0417000000000001</v>
      </c>
      <c r="N147" s="104">
        <f t="shared" si="41"/>
        <v>54267.389843524841</v>
      </c>
      <c r="O147" s="253">
        <f>N147 / Y178</f>
        <v>3.4134155523158759E-4</v>
      </c>
      <c r="P147" s="140">
        <f t="shared" si="42"/>
        <v>-1244843.7170010561</v>
      </c>
      <c r="Q147" s="255">
        <f>P147 / Y178*100</f>
        <v>-0.78300594815158897</v>
      </c>
      <c r="R147" s="106">
        <f t="shared" si="43"/>
        <v>-0.78300594815158897</v>
      </c>
      <c r="S147" s="255">
        <f t="shared" si="44"/>
        <v>0</v>
      </c>
      <c r="T147">
        <f t="shared" si="45"/>
        <v>1</v>
      </c>
      <c r="U147">
        <v>0</v>
      </c>
      <c r="V147">
        <v>1</v>
      </c>
      <c r="W147" s="105">
        <f t="shared" si="46"/>
        <v>3.4134155523158759E-4</v>
      </c>
      <c r="X147" s="105">
        <f t="shared" si="47"/>
        <v>0</v>
      </c>
      <c r="Z147" s="107">
        <f>_xll.BDH(C147,$Z$3,$D$1,$D$1)</f>
        <v>639.04</v>
      </c>
      <c r="AA147" s="107">
        <f t="shared" si="48"/>
        <v>-2.5</v>
      </c>
      <c r="AB147" s="117">
        <f t="shared" si="49"/>
        <v>-0.39121181772658992</v>
      </c>
      <c r="AC147" s="109">
        <v>-2126</v>
      </c>
      <c r="AD147" s="110">
        <f>IF(D147 = D178,1,_xll.BDP(K147,$AD$3)*L147)</f>
        <v>1.0395000000000001</v>
      </c>
      <c r="AE147" s="259">
        <f>AA147*AC147*T147/AD147 / AF178</f>
        <v>3.1790815724567563E-5</v>
      </c>
      <c r="AF147" s="111"/>
    </row>
    <row r="148" spans="1:32" ht="12" customHeight="1" x14ac:dyDescent="0.2">
      <c r="B148">
        <v>29162</v>
      </c>
      <c r="C148" t="s">
        <v>1722</v>
      </c>
      <c r="D148" t="str">
        <f>_xll.BDP(C148,$D$3)</f>
        <v>USD</v>
      </c>
      <c r="E148" t="s">
        <v>1723</v>
      </c>
      <c r="F148" s="99">
        <f>_xll.BDP(C148,$F$3)</f>
        <v>28.5</v>
      </c>
      <c r="G148" s="99">
        <f>_xll.BDP(C148,$G$3)</f>
        <v>28.475000000000001</v>
      </c>
      <c r="H148" s="100">
        <f t="shared" si="39"/>
        <v>-2.4999999999998579E-2</v>
      </c>
      <c r="I148" s="101">
        <f t="shared" si="40"/>
        <v>-8.7719298245609048E-2</v>
      </c>
      <c r="J148" s="102">
        <v>-58183</v>
      </c>
      <c r="K148" t="str">
        <f>CONCATENATE(D178,D148, " Curncy")</f>
        <v>EURUSD Curncy</v>
      </c>
      <c r="L148">
        <f>IF(D148 = D178,1,_xll.BDP(K148,$L$3))</f>
        <v>1</v>
      </c>
      <c r="M148" s="247">
        <f>IF(D148 = D178,1,_xll.BDP(K148,$M$3)*L148)</f>
        <v>1.0417000000000001</v>
      </c>
      <c r="N148" s="104">
        <f t="shared" si="41"/>
        <v>1396.3473168857802</v>
      </c>
      <c r="O148" s="253">
        <f>N148 / Y178</f>
        <v>8.7830162121961385E-6</v>
      </c>
      <c r="P148" s="140">
        <f t="shared" si="42"/>
        <v>-1590439.5939329942</v>
      </c>
      <c r="Q148" s="255">
        <f>P148 / Y178*100</f>
        <v>-1.0003855465691971</v>
      </c>
      <c r="R148" s="106">
        <f t="shared" si="43"/>
        <v>-1.0003855465691971</v>
      </c>
      <c r="S148" s="255">
        <f t="shared" si="44"/>
        <v>0</v>
      </c>
      <c r="T148">
        <f t="shared" si="45"/>
        <v>1</v>
      </c>
      <c r="U148">
        <v>0</v>
      </c>
      <c r="V148">
        <v>1</v>
      </c>
      <c r="W148" s="105">
        <f t="shared" si="46"/>
        <v>8.7830162121961385E-6</v>
      </c>
      <c r="X148" s="105">
        <f t="shared" si="47"/>
        <v>0</v>
      </c>
      <c r="Z148" s="107">
        <f>_xll.BDH(C148,$Z$3,$D$1,$D$1)</f>
        <v>28.79</v>
      </c>
      <c r="AA148" s="107">
        <f t="shared" si="48"/>
        <v>-0.28999999999999915</v>
      </c>
      <c r="AB148" s="117">
        <f t="shared" si="49"/>
        <v>-1.0072941993747799</v>
      </c>
      <c r="AC148" s="109">
        <v>-58183</v>
      </c>
      <c r="AD148" s="110">
        <f>IF(D148 = D178,1,_xll.BDP(K148,$AD$3)*L148)</f>
        <v>1.0395000000000001</v>
      </c>
      <c r="AE148" s="259">
        <f>AA148*AC148*T148/AD148 / AF178</f>
        <v>1.0092354827426669E-4</v>
      </c>
      <c r="AF148" s="111"/>
    </row>
    <row r="149" spans="1:32" ht="12" customHeight="1" x14ac:dyDescent="0.2">
      <c r="B149">
        <v>26364</v>
      </c>
      <c r="C149" t="s">
        <v>1579</v>
      </c>
      <c r="D149" t="str">
        <f>_xll.BDP(C149,$D$3)</f>
        <v>USD</v>
      </c>
      <c r="E149" t="s">
        <v>1343</v>
      </c>
      <c r="F149" s="99">
        <f>_xll.BDP(C149,$F$3)</f>
        <v>64.099999999999994</v>
      </c>
      <c r="G149" s="99">
        <f>_xll.BDP(C149,$G$3)</f>
        <v>63.24</v>
      </c>
      <c r="H149" s="100">
        <f t="shared" si="39"/>
        <v>-0.85999999999999233</v>
      </c>
      <c r="I149" s="101">
        <f t="shared" si="40"/>
        <v>-1.3416536661466341</v>
      </c>
      <c r="J149" s="102">
        <v>106255</v>
      </c>
      <c r="K149" t="str">
        <f>CONCATENATE(D178,D149, " Curncy")</f>
        <v>EURUSD Curncy</v>
      </c>
      <c r="L149">
        <f>IF(D149 = D178,1,_xll.BDP(K149,$L$3))</f>
        <v>1</v>
      </c>
      <c r="M149" s="247">
        <f>IF(D149 = D178,1,_xll.BDP(K149,$M$3)*L149)</f>
        <v>1.0417000000000001</v>
      </c>
      <c r="N149" s="104">
        <f t="shared" si="41"/>
        <v>-87721.320917729841</v>
      </c>
      <c r="O149" s="253">
        <f>N149 / Y178</f>
        <v>-5.5176658017577155E-4</v>
      </c>
      <c r="P149" s="140">
        <f t="shared" si="42"/>
        <v>6450577.1335317269</v>
      </c>
      <c r="Q149" s="255">
        <f>P149 / Y178*100</f>
        <v>4.0574091314321059</v>
      </c>
      <c r="R149" s="106">
        <f t="shared" si="43"/>
        <v>0</v>
      </c>
      <c r="S149" s="255">
        <f t="shared" si="44"/>
        <v>4.0574091314321059</v>
      </c>
      <c r="T149">
        <f t="shared" si="45"/>
        <v>1</v>
      </c>
      <c r="U149">
        <v>0</v>
      </c>
      <c r="V149">
        <v>1</v>
      </c>
      <c r="W149" s="105">
        <f t="shared" si="46"/>
        <v>0</v>
      </c>
      <c r="X149" s="105">
        <f t="shared" si="47"/>
        <v>0</v>
      </c>
      <c r="Z149" s="107">
        <f>_xll.BDH(C149,$Z$3,$D$1,$D$1)</f>
        <v>65.599999999999994</v>
      </c>
      <c r="AA149" s="107">
        <f t="shared" si="48"/>
        <v>-1.5</v>
      </c>
      <c r="AB149" s="117">
        <f t="shared" si="49"/>
        <v>-2.286585365853659</v>
      </c>
      <c r="AC149" s="109">
        <v>106255</v>
      </c>
      <c r="AD149" s="110">
        <f>IF(D149 = D178,1,_xll.BDP(K149,$AD$3)*L149)</f>
        <v>1.0395000000000001</v>
      </c>
      <c r="AE149" s="259">
        <f>AA149*AC149*T149/AD149 / AF178</f>
        <v>-9.5332073136799407E-4</v>
      </c>
      <c r="AF149" s="111"/>
    </row>
    <row r="150" spans="1:32" ht="12" customHeight="1" x14ac:dyDescent="0.2">
      <c r="A150" s="158" t="s">
        <v>1502</v>
      </c>
      <c r="B150" s="158"/>
      <c r="C150" s="158"/>
      <c r="D150" s="158"/>
      <c r="E150" s="158" t="s">
        <v>26</v>
      </c>
      <c r="F150" s="159"/>
      <c r="G150" s="159"/>
      <c r="H150" s="160"/>
      <c r="I150" s="161"/>
      <c r="J150" s="162"/>
      <c r="K150" s="158"/>
      <c r="L150" s="158"/>
      <c r="M150" s="249"/>
      <c r="N150" s="163">
        <f t="shared" ref="N150:S150" si="50" xml:space="preserve"> SUM(N130:N149)</f>
        <v>-50048.068541805464</v>
      </c>
      <c r="O150" s="266">
        <f t="shared" si="50"/>
        <v>-3.1480204965920913E-4</v>
      </c>
      <c r="P150" s="164">
        <f t="shared" si="50"/>
        <v>-17086557.952385519</v>
      </c>
      <c r="Q150" s="256">
        <f t="shared" si="50"/>
        <v>-10.747434659818705</v>
      </c>
      <c r="R150" s="244">
        <f t="shared" si="50"/>
        <v>-17.890135211656194</v>
      </c>
      <c r="S150" s="256">
        <f t="shared" si="50"/>
        <v>7.1427005518374873</v>
      </c>
      <c r="T150" s="158"/>
      <c r="U150" s="158"/>
      <c r="V150" s="158"/>
      <c r="W150" s="245">
        <f xml:space="preserve"> SUM(W130:W149)</f>
        <v>1.0257671093558724E-3</v>
      </c>
      <c r="X150" s="245">
        <f xml:space="preserve"> SUM(X130:X149)</f>
        <v>1.112697941821647E-4</v>
      </c>
      <c r="Y150" s="158"/>
      <c r="Z150" s="165"/>
      <c r="AA150" s="165"/>
      <c r="AB150" s="166"/>
      <c r="AC150" s="167"/>
      <c r="AD150" s="168"/>
      <c r="AE150" s="268">
        <f xml:space="preserve"> SUM(AE130:AE149)</f>
        <v>-9.4893883845080247E-4</v>
      </c>
      <c r="AF150" s="169"/>
    </row>
    <row r="151" spans="1:32" ht="12" customHeight="1" x14ac:dyDescent="0.2">
      <c r="F151" s="146"/>
      <c r="G151" s="146"/>
      <c r="H151" s="124"/>
      <c r="I151" s="35"/>
      <c r="J151" s="147"/>
      <c r="M151" s="250"/>
      <c r="N151" s="147"/>
      <c r="O151" s="254"/>
      <c r="P151" s="148"/>
      <c r="Q151" s="257"/>
      <c r="R151" s="177"/>
      <c r="S151" s="257"/>
      <c r="W151" s="178"/>
      <c r="X151" s="178"/>
      <c r="Z151" s="144"/>
      <c r="AA151" s="144"/>
      <c r="AB151" s="145"/>
      <c r="AC151" s="149"/>
      <c r="AD151" s="150"/>
      <c r="AE151" s="260"/>
      <c r="AF151" s="111"/>
    </row>
    <row r="152" spans="1:32" ht="12" customHeight="1" x14ac:dyDescent="0.2">
      <c r="A152" s="195" t="s">
        <v>1535</v>
      </c>
      <c r="B152" s="195"/>
      <c r="C152" s="195"/>
      <c r="D152" s="195"/>
      <c r="E152" s="195" t="s">
        <v>205</v>
      </c>
      <c r="F152" s="196"/>
      <c r="G152" s="196"/>
      <c r="H152" s="197"/>
      <c r="I152" s="198"/>
      <c r="J152" s="199"/>
      <c r="K152" s="195"/>
      <c r="L152" s="195"/>
      <c r="M152" s="261"/>
      <c r="N152" s="201">
        <f t="shared" ref="N152:S152" si="51">N129+N76+N150+N29+N71+N23+N11+N53+N14+N34+N63+N39+N19+N57+N60+N66+N43+N46</f>
        <v>-258049.90581867358</v>
      </c>
      <c r="O152" s="269">
        <f t="shared" si="51"/>
        <v>-1.6231323532141613E-3</v>
      </c>
      <c r="P152" s="202">
        <f t="shared" si="51"/>
        <v>42775777.568918355</v>
      </c>
      <c r="Q152" s="262">
        <f t="shared" si="51"/>
        <v>26.905938324500507</v>
      </c>
      <c r="R152" s="203">
        <f t="shared" si="51"/>
        <v>-41.654004733745943</v>
      </c>
      <c r="S152" s="262">
        <f t="shared" si="51"/>
        <v>68.559943058246446</v>
      </c>
      <c r="T152" s="195"/>
      <c r="U152" s="195"/>
      <c r="V152" s="195"/>
      <c r="W152" s="204">
        <f>W129+W76+W150+W29+W71+W23+W11+W53+W14+W34+W63+W39+W19+W57+W60+W66+W43+W46</f>
        <v>2.6033539595144576E-3</v>
      </c>
      <c r="X152" s="204">
        <f>X129+X76+X150+X29+X71+X23+X11+X53+X14+X34+X63+X39+X19+X57+X60+X66+X43+X46</f>
        <v>3.5532313703426979E-3</v>
      </c>
      <c r="Y152" s="195"/>
      <c r="Z152" s="196"/>
      <c r="AA152" s="196"/>
      <c r="AB152" s="198"/>
      <c r="AC152" s="199"/>
      <c r="AD152" s="200"/>
      <c r="AE152" s="269">
        <f>AE129+AE76+AE150+AE29+AE71+AE23+AE11+AE53+AE14+AE34+AE63+AE39+AE19+AE57+AE60+AE66+AE43+AE46</f>
        <v>-1.8094268235729146E-3</v>
      </c>
      <c r="AF152" s="195"/>
    </row>
    <row r="153" spans="1:32" ht="12" customHeight="1" x14ac:dyDescent="0.2">
      <c r="F153" s="146"/>
      <c r="G153" s="146"/>
      <c r="H153" s="124"/>
      <c r="I153" s="35"/>
      <c r="J153" s="147"/>
      <c r="M153" s="250"/>
      <c r="N153" s="147"/>
      <c r="O153" s="254"/>
      <c r="P153" s="148"/>
      <c r="Q153" s="257"/>
      <c r="R153" s="177"/>
      <c r="S153" s="257"/>
      <c r="W153" s="178"/>
      <c r="X153" s="178"/>
      <c r="Z153" s="144"/>
      <c r="AA153" s="144"/>
      <c r="AB153" s="145"/>
      <c r="AC153" s="149"/>
      <c r="AD153" s="150"/>
      <c r="AE153" s="260"/>
      <c r="AF153" s="111"/>
    </row>
    <row r="154" spans="1:32" ht="12" customHeight="1" x14ac:dyDescent="0.2">
      <c r="B154">
        <v>23858</v>
      </c>
      <c r="C154" t="s">
        <v>1701</v>
      </c>
      <c r="D154" t="str">
        <f>_xll.BDP(C154,$D$3)</f>
        <v>USD</v>
      </c>
      <c r="E154" t="s">
        <v>1702</v>
      </c>
      <c r="F154" s="99">
        <f>_xll.BDP(C154,$F$3)</f>
        <v>169.08500000000001</v>
      </c>
      <c r="G154" s="99">
        <f>_xll.BDP(C154,$G$3)</f>
        <v>168.85</v>
      </c>
      <c r="H154" s="100">
        <f t="shared" ref="H154:H165" si="52">IF(OR(OR(G154="#N/A N/A",G154="#N/A Real Time"),OR(F154="#N/A N/A",F154="#N/A Real Time")),0,  G154 - F154)</f>
        <v>-0.23500000000001364</v>
      </c>
      <c r="I154" s="101">
        <f t="shared" ref="I154:I165" si="53">IF(OR(F154=0,F154="#N/A N/A"),0,H154 / F154*100)</f>
        <v>-0.13898335156874567</v>
      </c>
      <c r="J154" s="102">
        <v>7686</v>
      </c>
      <c r="K154" t="str">
        <f>CONCATENATE(D178,D154, " Curncy")</f>
        <v>EURUSD Curncy</v>
      </c>
      <c r="L154">
        <f>IF(D154 = D178,1,_xll.BDP(K154,$L$3))</f>
        <v>1</v>
      </c>
      <c r="M154" s="247">
        <f>IF(D154 = D178,1,_xll.BDP(K154,$M$3)*L154)</f>
        <v>1.0417000000000001</v>
      </c>
      <c r="N154" s="104">
        <f t="shared" ref="N154:N165" si="54">H154*J154*T154/M154</f>
        <v>-1733.9061150044204</v>
      </c>
      <c r="O154" s="253">
        <f>N154 / Y178</f>
        <v>-1.0906259019048594E-5</v>
      </c>
      <c r="P154" s="140">
        <f t="shared" ref="P154:P165" si="55">IF(OR(OR(J154=0,G154 = "#N/A N/A"),G154="#N/A Real Time"),0,G154*J154*T154/M154)</f>
        <v>1245829.9894403378</v>
      </c>
      <c r="Q154" s="255">
        <f>P154 / Y178*100</f>
        <v>0.78362631292180773</v>
      </c>
      <c r="R154" s="106">
        <f t="shared" ref="R154:R165" si="56">IF(Q154&lt;0,Q154,0)</f>
        <v>0</v>
      </c>
      <c r="S154" s="255">
        <f t="shared" ref="S154:S165" si="57">IF(Q154&gt;0,Q154,0)</f>
        <v>0.78362631292180773</v>
      </c>
      <c r="T154">
        <f t="shared" ref="T154:T165" si="58">IF(EXACT(D154,UPPER(D154)),1,0.01)/V154</f>
        <v>1</v>
      </c>
      <c r="U154">
        <v>0</v>
      </c>
      <c r="V154">
        <v>1</v>
      </c>
      <c r="W154" s="105">
        <f t="shared" ref="W154:W165" si="59">IF(AND(Q154&lt;0,O154&gt;0),O154,0)</f>
        <v>0</v>
      </c>
      <c r="X154" s="105">
        <f t="shared" ref="X154:X165" si="60">IF(AND(Q154&gt;0,O154&gt;0),O154,0)</f>
        <v>0</v>
      </c>
      <c r="Z154" s="107">
        <f>_xll.BDH(C154,$Z$3,$D$1,$D$1)</f>
        <v>169.74</v>
      </c>
      <c r="AA154" s="107">
        <f t="shared" ref="AA154:AA165" si="61">IF(OR(OR(F154="#N/A N/A",F154="#N/A Real Time"),OR(Z154="#N/A N/A",Z154="#N/A Real Time")),0,  F154 - Z154)</f>
        <v>-0.65500000000000114</v>
      </c>
      <c r="AB154" s="117">
        <f t="shared" ref="AB154:AB165" si="62">IF(OR(Z154=0,Z154="#N/A N/A"),0,AA154 / Z154*100)</f>
        <v>-0.3858842936255456</v>
      </c>
      <c r="AC154" s="109">
        <v>35437</v>
      </c>
      <c r="AD154" s="110">
        <f>IF(D154 = D178,1,_xll.BDP(K154,$AD$3)*L154)</f>
        <v>1.0395000000000001</v>
      </c>
      <c r="AE154" s="259">
        <f>AA154*AC154*T154/AD154 / AF178</f>
        <v>-1.3883426051263109E-4</v>
      </c>
      <c r="AF154" s="111"/>
    </row>
    <row r="155" spans="1:32" ht="12" customHeight="1" x14ac:dyDescent="0.2">
      <c r="B155">
        <v>3508</v>
      </c>
      <c r="C155" t="s">
        <v>1674</v>
      </c>
      <c r="D155" t="str">
        <f>_xll.BDP(C155,$D$3)</f>
        <v>USD</v>
      </c>
      <c r="E155" t="s">
        <v>1726</v>
      </c>
      <c r="F155" s="99">
        <f>_xll.BDP(C155,$F$3)</f>
        <v>164.66</v>
      </c>
      <c r="G155" s="99">
        <f>_xll.BDP(C155,$G$3)</f>
        <v>164.36</v>
      </c>
      <c r="H155" s="100">
        <f t="shared" si="52"/>
        <v>-0.29999999999998295</v>
      </c>
      <c r="I155" s="101">
        <f t="shared" si="53"/>
        <v>-0.18219361107736121</v>
      </c>
      <c r="J155" s="102">
        <v>12496</v>
      </c>
      <c r="K155" t="str">
        <f>CONCATENATE(D178,D155, " Curncy")</f>
        <v>EURUSD Curncy</v>
      </c>
      <c r="L155">
        <f>IF(D155 = D178,1,_xll.BDP(K155,$L$3))</f>
        <v>1</v>
      </c>
      <c r="M155" s="247">
        <f>IF(D155 = D178,1,_xll.BDP(K155,$M$3)*L155)</f>
        <v>1.0417000000000001</v>
      </c>
      <c r="N155" s="104">
        <f t="shared" si="54"/>
        <v>-3598.7328405488975</v>
      </c>
      <c r="O155" s="253">
        <f>N155 / Y178</f>
        <v>-2.2636007889782843E-5</v>
      </c>
      <c r="P155" s="140">
        <f t="shared" si="55"/>
        <v>1971625.7655755016</v>
      </c>
      <c r="Q155" s="255">
        <f>P155 / Y178*100</f>
        <v>1.24015141892164</v>
      </c>
      <c r="R155" s="106">
        <f t="shared" si="56"/>
        <v>0</v>
      </c>
      <c r="S155" s="255">
        <f t="shared" si="57"/>
        <v>1.24015141892164</v>
      </c>
      <c r="T155">
        <f t="shared" si="58"/>
        <v>1</v>
      </c>
      <c r="U155">
        <v>0</v>
      </c>
      <c r="V155">
        <v>1</v>
      </c>
      <c r="W155" s="105">
        <f t="shared" si="59"/>
        <v>0</v>
      </c>
      <c r="X155" s="105">
        <f t="shared" si="60"/>
        <v>0</v>
      </c>
      <c r="Z155" s="107">
        <f>_xll.BDH(C155,$Z$3,$D$1,$D$1)</f>
        <v>165.30500000000001</v>
      </c>
      <c r="AA155" s="107">
        <f t="shared" si="61"/>
        <v>-0.64500000000001023</v>
      </c>
      <c r="AB155" s="117">
        <f t="shared" si="62"/>
        <v>-0.39018783460875972</v>
      </c>
      <c r="AC155" s="109">
        <v>12496</v>
      </c>
      <c r="AD155" s="110">
        <f>IF(D155 = D178,1,_xll.BDP(K155,$AD$3)*L155)</f>
        <v>1.0395000000000001</v>
      </c>
      <c r="AE155" s="259">
        <f>AA155*AC155*T155/AD155 / AF178</f>
        <v>-4.8209112224790332E-5</v>
      </c>
      <c r="AF155" s="111"/>
    </row>
    <row r="156" spans="1:32" ht="12" customHeight="1" x14ac:dyDescent="0.2">
      <c r="B156">
        <v>6295</v>
      </c>
      <c r="C156" t="s">
        <v>954</v>
      </c>
      <c r="D156" t="str">
        <f>_xll.BDP(C156,$D$3)</f>
        <v>USD</v>
      </c>
      <c r="E156" t="s">
        <v>1039</v>
      </c>
      <c r="F156" s="99">
        <f>_xll.BDP(C156,$F$3)</f>
        <v>162.13499999999999</v>
      </c>
      <c r="G156" s="99">
        <f>_xll.BDP(C156,$G$3)</f>
        <v>162.06</v>
      </c>
      <c r="H156" s="100">
        <f t="shared" si="52"/>
        <v>-7.4999999999988631E-2</v>
      </c>
      <c r="I156" s="101">
        <f t="shared" si="53"/>
        <v>-4.625774817281194E-2</v>
      </c>
      <c r="J156" s="102">
        <v>26038</v>
      </c>
      <c r="K156" t="str">
        <f>CONCATENATE(D178,D156, " Curncy")</f>
        <v>EURUSD Curncy</v>
      </c>
      <c r="L156">
        <f>IF(D156 = D178,1,_xll.BDP(K156,$L$3))</f>
        <v>1</v>
      </c>
      <c r="M156" s="247">
        <f>IF(D156 = D178,1,_xll.BDP(K156,$M$3)*L156)</f>
        <v>1.0417000000000001</v>
      </c>
      <c r="N156" s="104">
        <f t="shared" si="54"/>
        <v>-1874.6760103673839</v>
      </c>
      <c r="O156" s="253">
        <f>N156 / Y178</f>
        <v>-1.1791700812942339E-5</v>
      </c>
      <c r="P156" s="140">
        <f t="shared" si="55"/>
        <v>4050799.9232024574</v>
      </c>
      <c r="Q156" s="255">
        <f>P156 / Y178*100</f>
        <v>2.5479507116609668</v>
      </c>
      <c r="R156" s="106">
        <f t="shared" si="56"/>
        <v>0</v>
      </c>
      <c r="S156" s="255">
        <f t="shared" si="57"/>
        <v>2.5479507116609668</v>
      </c>
      <c r="T156">
        <f t="shared" si="58"/>
        <v>1</v>
      </c>
      <c r="U156">
        <v>0</v>
      </c>
      <c r="V156">
        <v>1</v>
      </c>
      <c r="W156" s="105">
        <f t="shared" si="59"/>
        <v>0</v>
      </c>
      <c r="X156" s="105">
        <f t="shared" si="60"/>
        <v>0</v>
      </c>
      <c r="Z156" s="107">
        <f>_xll.BDH(C156,$Z$3,$D$1,$D$1)</f>
        <v>162.79499999999999</v>
      </c>
      <c r="AA156" s="107">
        <f t="shared" si="61"/>
        <v>-0.65999999999999659</v>
      </c>
      <c r="AB156" s="117">
        <f t="shared" si="62"/>
        <v>-0.40541785681378217</v>
      </c>
      <c r="AC156" s="109">
        <v>26038</v>
      </c>
      <c r="AD156" s="110">
        <f>IF(D156 = D178,1,_xll.BDP(K156,$AD$3)*L156)</f>
        <v>1.0395000000000001</v>
      </c>
      <c r="AE156" s="259">
        <f>AA156*AC156*T156/AD156 / AF178</f>
        <v>-1.0278978579340519E-4</v>
      </c>
      <c r="AF156" s="111"/>
    </row>
    <row r="157" spans="1:32" ht="12" customHeight="1" x14ac:dyDescent="0.2">
      <c r="B157">
        <v>34242</v>
      </c>
      <c r="D157" t="s">
        <v>1148</v>
      </c>
      <c r="E157" t="s">
        <v>1771</v>
      </c>
      <c r="F157" s="99">
        <v>0</v>
      </c>
      <c r="G157" s="99">
        <v>0</v>
      </c>
      <c r="H157" s="100">
        <f t="shared" si="52"/>
        <v>0</v>
      </c>
      <c r="I157" s="101">
        <f t="shared" si="53"/>
        <v>0</v>
      </c>
      <c r="J157" s="102">
        <v>-11000000</v>
      </c>
      <c r="K157" t="str">
        <f>CONCATENATE(D178,D157, " Curncy")</f>
        <v>EURGBp Curncy</v>
      </c>
      <c r="L157">
        <f>IF(D157 = D178,1,_xll.BDP(K157,$L$3))</f>
        <v>1</v>
      </c>
      <c r="M157" s="247">
        <f>IF(D157 = D178,1,_xll.BDP(K157,$M$3)*L157)</f>
        <v>0.86451999999999996</v>
      </c>
      <c r="N157" s="104">
        <f t="shared" si="54"/>
        <v>0</v>
      </c>
      <c r="O157" s="253">
        <f>N157 / Y178</f>
        <v>0</v>
      </c>
      <c r="P157" s="140">
        <f t="shared" si="55"/>
        <v>0</v>
      </c>
      <c r="Q157" s="255">
        <f>P157 / Y178*100</f>
        <v>0</v>
      </c>
      <c r="R157" s="106">
        <f t="shared" si="56"/>
        <v>0</v>
      </c>
      <c r="S157" s="255">
        <f t="shared" si="57"/>
        <v>0</v>
      </c>
      <c r="T157">
        <f t="shared" si="58"/>
        <v>1E-4</v>
      </c>
      <c r="U157">
        <v>1</v>
      </c>
      <c r="V157">
        <v>100</v>
      </c>
      <c r="W157" s="105">
        <f t="shared" si="59"/>
        <v>0</v>
      </c>
      <c r="X157" s="105">
        <f t="shared" si="60"/>
        <v>0</v>
      </c>
      <c r="Z157" s="107">
        <v>0</v>
      </c>
      <c r="AA157" s="107">
        <f t="shared" si="61"/>
        <v>0</v>
      </c>
      <c r="AB157" s="117">
        <f t="shared" si="62"/>
        <v>0</v>
      </c>
      <c r="AC157" s="109">
        <v>-11000000</v>
      </c>
      <c r="AD157" s="110">
        <f>IF(D157 = D178,1,_xll.BDP(K157,$AD$3)*L157)</f>
        <v>0.85989000000000004</v>
      </c>
      <c r="AE157" s="259">
        <f>AA157*AC157*T157/AD157 / AF178</f>
        <v>0</v>
      </c>
      <c r="AF157" s="111"/>
    </row>
    <row r="158" spans="1:32" ht="12" customHeight="1" x14ac:dyDescent="0.2">
      <c r="B158">
        <v>23999</v>
      </c>
      <c r="C158" t="s">
        <v>1675</v>
      </c>
      <c r="D158" t="str">
        <f>_xll.BDP(C158,$D$3)</f>
        <v>USD</v>
      </c>
      <c r="E158" t="s">
        <v>1676</v>
      </c>
      <c r="F158" s="99">
        <f>_xll.BDP(C158,$F$3)</f>
        <v>34.11</v>
      </c>
      <c r="G158" s="99">
        <f>_xll.BDP(C158,$G$3)</f>
        <v>34.08</v>
      </c>
      <c r="H158" s="100">
        <f t="shared" si="52"/>
        <v>-3.0000000000001137E-2</v>
      </c>
      <c r="I158" s="101">
        <f t="shared" si="53"/>
        <v>-8.7950747581357777E-2</v>
      </c>
      <c r="J158" s="102">
        <v>32979</v>
      </c>
      <c r="K158" t="str">
        <f>CONCATENATE(D178,D158, " Curncy")</f>
        <v>EURUSD Curncy</v>
      </c>
      <c r="L158">
        <f>IF(D158 = D178,1,_xll.BDP(K158,$L$3))</f>
        <v>1</v>
      </c>
      <c r="M158" s="247">
        <f>IF(D158 = D178,1,_xll.BDP(K158,$M$3)*L158)</f>
        <v>1.0417000000000001</v>
      </c>
      <c r="N158" s="104">
        <f t="shared" si="54"/>
        <v>-949.76480752619511</v>
      </c>
      <c r="O158" s="253">
        <f>N158 / Y178</f>
        <v>-5.9740149183516263E-6</v>
      </c>
      <c r="P158" s="140">
        <f t="shared" si="55"/>
        <v>1078932.8213497165</v>
      </c>
      <c r="Q158" s="255">
        <f>P158 / Y178*100</f>
        <v>0.67864809472471888</v>
      </c>
      <c r="R158" s="106">
        <f t="shared" si="56"/>
        <v>0</v>
      </c>
      <c r="S158" s="255">
        <f t="shared" si="57"/>
        <v>0.67864809472471888</v>
      </c>
      <c r="T158">
        <f t="shared" si="58"/>
        <v>1</v>
      </c>
      <c r="U158">
        <v>0</v>
      </c>
      <c r="V158">
        <v>1</v>
      </c>
      <c r="W158" s="105">
        <f t="shared" si="59"/>
        <v>0</v>
      </c>
      <c r="X158" s="105">
        <f t="shared" si="60"/>
        <v>0</v>
      </c>
      <c r="Z158" s="107">
        <f>_xll.BDH(C158,$Z$3,$D$1,$D$1)</f>
        <v>34.215000000000003</v>
      </c>
      <c r="AA158" s="107">
        <f t="shared" si="61"/>
        <v>-0.10500000000000398</v>
      </c>
      <c r="AB158" s="117">
        <f t="shared" si="62"/>
        <v>-0.30688294607629396</v>
      </c>
      <c r="AC158" s="109">
        <v>155782</v>
      </c>
      <c r="AD158" s="110">
        <f>IF(D158 = D178,1,_xll.BDP(K158,$AD$3)*L158)</f>
        <v>1.0395000000000001</v>
      </c>
      <c r="AE158" s="259">
        <f>AA158*AC158*T158/AD158 / AF178</f>
        <v>-9.7837416706773463E-5</v>
      </c>
      <c r="AF158" s="111"/>
    </row>
    <row r="159" spans="1:32" ht="12" customHeight="1" x14ac:dyDescent="0.2">
      <c r="B159">
        <v>31784</v>
      </c>
      <c r="C159" t="s">
        <v>1448</v>
      </c>
      <c r="D159" t="str">
        <f>_xll.BDP(C159,$D$3)</f>
        <v>GBP</v>
      </c>
      <c r="E159" t="s">
        <v>1449</v>
      </c>
      <c r="F159" s="99">
        <f>_xll.BDP(C159,$F$3)</f>
        <v>43.869</v>
      </c>
      <c r="G159" s="99">
        <f>_xll.BDP(C159,$G$3)</f>
        <v>43.662999999999997</v>
      </c>
      <c r="H159" s="100">
        <f t="shared" si="52"/>
        <v>-0.20600000000000307</v>
      </c>
      <c r="I159" s="101">
        <f t="shared" si="53"/>
        <v>-0.46957988556840385</v>
      </c>
      <c r="J159" s="102">
        <v>-28725000</v>
      </c>
      <c r="K159" t="str">
        <f>CONCATENATE(D178,D159, " Curncy")</f>
        <v>EURGBP Curncy</v>
      </c>
      <c r="L159">
        <f>IF(D159 = D178,1,_xll.BDP(K159,$L$3))</f>
        <v>1</v>
      </c>
      <c r="M159" s="247">
        <f>IF(D159 = D178,1,_xll.BDP(K159,$M$3)*L159)</f>
        <v>0.86451999999999996</v>
      </c>
      <c r="N159" s="104">
        <f t="shared" si="54"/>
        <v>68446.6524776765</v>
      </c>
      <c r="O159" s="253">
        <f>N159 / Y178</f>
        <v>4.3052903179042139E-4</v>
      </c>
      <c r="P159" s="140">
        <f t="shared" si="55"/>
        <v>-14507699.937537594</v>
      </c>
      <c r="Q159" s="255">
        <f>P159 / Y178*100</f>
        <v>-9.1253345218761588</v>
      </c>
      <c r="R159" s="106">
        <f t="shared" si="56"/>
        <v>-9.1253345218761588</v>
      </c>
      <c r="S159" s="255">
        <f t="shared" si="57"/>
        <v>0</v>
      </c>
      <c r="T159">
        <f t="shared" si="58"/>
        <v>0.01</v>
      </c>
      <c r="U159">
        <v>0</v>
      </c>
      <c r="V159">
        <v>100</v>
      </c>
      <c r="W159" s="105">
        <f t="shared" si="59"/>
        <v>4.3052903179042139E-4</v>
      </c>
      <c r="X159" s="105">
        <f t="shared" si="60"/>
        <v>0</v>
      </c>
      <c r="Z159" s="107" t="str">
        <f>_xll.BDH(C159,$Z$3,$D$1,$D$1)</f>
        <v>#N/A N/A</v>
      </c>
      <c r="AA159" s="107">
        <f t="shared" si="61"/>
        <v>0</v>
      </c>
      <c r="AB159" s="117">
        <f t="shared" si="62"/>
        <v>0</v>
      </c>
      <c r="AC159" s="109">
        <v>-28725000</v>
      </c>
      <c r="AD159" s="110">
        <f>IF(D159 = D178,1,_xll.BDP(K159,$AD$3)*L159)</f>
        <v>0.85989000000000004</v>
      </c>
      <c r="AE159" s="259">
        <f>AA159*AC159*T159/AD159 / AF178</f>
        <v>0</v>
      </c>
      <c r="AF159" s="111"/>
    </row>
    <row r="160" spans="1:32" ht="12" customHeight="1" x14ac:dyDescent="0.2">
      <c r="B160">
        <v>30532</v>
      </c>
      <c r="C160" t="s">
        <v>1437</v>
      </c>
      <c r="D160" t="str">
        <f>_xll.BDP(C160,$D$3)</f>
        <v>GBP</v>
      </c>
      <c r="E160" t="s">
        <v>1438</v>
      </c>
      <c r="F160" s="99">
        <f>_xll.BDP(C160,$F$3)</f>
        <v>51.459000000000003</v>
      </c>
      <c r="G160" s="99">
        <f>_xll.BDP(C160,$G$3)</f>
        <v>51.302999999999997</v>
      </c>
      <c r="H160" s="100">
        <f t="shared" si="52"/>
        <v>-0.15600000000000591</v>
      </c>
      <c r="I160" s="101">
        <f t="shared" si="53"/>
        <v>-0.30315396723606347</v>
      </c>
      <c r="J160" s="102">
        <v>-15062780</v>
      </c>
      <c r="K160" t="str">
        <f>CONCATENATE(D178,D160, " Curncy")</f>
        <v>EURGBP Curncy</v>
      </c>
      <c r="L160">
        <f>IF(D160 = D178,1,_xll.BDP(K160,$L$3))</f>
        <v>1</v>
      </c>
      <c r="M160" s="247">
        <f>IF(D160 = D178,1,_xll.BDP(K160,$M$3)*L160)</f>
        <v>0.86451999999999996</v>
      </c>
      <c r="N160" s="104">
        <f t="shared" si="54"/>
        <v>27180.327580623805</v>
      </c>
      <c r="O160" s="253">
        <f>N160 / Y178</f>
        <v>1.7096409675913617E-4</v>
      </c>
      <c r="P160" s="140">
        <f t="shared" si="55"/>
        <v>-8938668.8837736547</v>
      </c>
      <c r="Q160" s="255">
        <f>P160 / Y178*100</f>
        <v>-5.6224173436113016</v>
      </c>
      <c r="R160" s="106">
        <f t="shared" si="56"/>
        <v>-5.6224173436113016</v>
      </c>
      <c r="S160" s="255">
        <f t="shared" si="57"/>
        <v>0</v>
      </c>
      <c r="T160">
        <f t="shared" si="58"/>
        <v>0.01</v>
      </c>
      <c r="U160">
        <v>0</v>
      </c>
      <c r="V160">
        <v>100</v>
      </c>
      <c r="W160" s="105">
        <f t="shared" si="59"/>
        <v>1.7096409675913617E-4</v>
      </c>
      <c r="X160" s="105">
        <f t="shared" si="60"/>
        <v>0</v>
      </c>
      <c r="Z160" s="107" t="str">
        <f>_xll.BDH(C160,$Z$3,$D$1,$D$1)</f>
        <v>#N/A N/A</v>
      </c>
      <c r="AA160" s="107">
        <f t="shared" si="61"/>
        <v>0</v>
      </c>
      <c r="AB160" s="117">
        <f t="shared" si="62"/>
        <v>0</v>
      </c>
      <c r="AC160" s="109">
        <v>-15062780</v>
      </c>
      <c r="AD160" s="110">
        <f>IF(D160 = D178,1,_xll.BDP(K160,$AD$3)*L160)</f>
        <v>0.85989000000000004</v>
      </c>
      <c r="AE160" s="259">
        <f>AA160*AC160*T160/AD160 / AF178</f>
        <v>0</v>
      </c>
      <c r="AF160" s="111"/>
    </row>
    <row r="161" spans="1:32" ht="12" customHeight="1" x14ac:dyDescent="0.2">
      <c r="B161">
        <v>32138</v>
      </c>
      <c r="C161" t="s">
        <v>1566</v>
      </c>
      <c r="D161" t="str">
        <f>_xll.BDP(C161,$D$3)</f>
        <v>GBP</v>
      </c>
      <c r="E161" t="s">
        <v>1567</v>
      </c>
      <c r="F161" s="99">
        <f>_xll.BDP(C161,$F$3)</f>
        <v>59.436</v>
      </c>
      <c r="G161" s="99">
        <f>_xll.BDP(C161,$G$3)</f>
        <v>59.319000000000003</v>
      </c>
      <c r="H161" s="100">
        <f t="shared" si="52"/>
        <v>-0.11699999999999733</v>
      </c>
      <c r="I161" s="101">
        <f t="shared" si="53"/>
        <v>-0.19685039370078289</v>
      </c>
      <c r="J161" s="102">
        <v>-12635000</v>
      </c>
      <c r="K161" t="str">
        <f>CONCATENATE(D178,D161, " Curncy")</f>
        <v>EURGBP Curncy</v>
      </c>
      <c r="L161">
        <f>IF(D161 = D178,1,_xll.BDP(K161,$L$3))</f>
        <v>1</v>
      </c>
      <c r="M161" s="247">
        <f>IF(D161 = D178,1,_xll.BDP(K161,$M$3)*L161)</f>
        <v>0.86451999999999996</v>
      </c>
      <c r="N161" s="104">
        <f t="shared" si="54"/>
        <v>17099.604404756006</v>
      </c>
      <c r="O161" s="253">
        <f>N161 / Y178</f>
        <v>1.0755640870501101E-4</v>
      </c>
      <c r="P161" s="140">
        <f t="shared" si="55"/>
        <v>-8669499.4332114942</v>
      </c>
      <c r="Q161" s="255">
        <f>P161 / Y178*100</f>
        <v>-5.4531099213441836</v>
      </c>
      <c r="R161" s="106">
        <f t="shared" si="56"/>
        <v>-5.4531099213441836</v>
      </c>
      <c r="S161" s="255">
        <f t="shared" si="57"/>
        <v>0</v>
      </c>
      <c r="T161">
        <f t="shared" si="58"/>
        <v>0.01</v>
      </c>
      <c r="U161">
        <v>0</v>
      </c>
      <c r="V161">
        <v>100</v>
      </c>
      <c r="W161" s="105">
        <f t="shared" si="59"/>
        <v>1.0755640870501101E-4</v>
      </c>
      <c r="X161" s="105">
        <f t="shared" si="60"/>
        <v>0</v>
      </c>
      <c r="Z161" s="107" t="str">
        <f>_xll.BDH(C161,$Z$3,$D$1,$D$1)</f>
        <v>#N/A N/A</v>
      </c>
      <c r="AA161" s="107">
        <f t="shared" si="61"/>
        <v>0</v>
      </c>
      <c r="AB161" s="117">
        <f t="shared" si="62"/>
        <v>0</v>
      </c>
      <c r="AC161" s="109">
        <v>-12635000</v>
      </c>
      <c r="AD161" s="110">
        <f>IF(D161 = D178,1,_xll.BDP(K161,$AD$3)*L161)</f>
        <v>0.85989000000000004</v>
      </c>
      <c r="AE161" s="259">
        <f>AA161*AC161*T161/AD161 / AF178</f>
        <v>0</v>
      </c>
      <c r="AF161" s="111"/>
    </row>
    <row r="162" spans="1:32" ht="12" customHeight="1" x14ac:dyDescent="0.2">
      <c r="B162">
        <v>30313</v>
      </c>
      <c r="C162" t="s">
        <v>1436</v>
      </c>
      <c r="D162" t="str">
        <f>_xll.BDP(C162,$D$3)</f>
        <v>GBP</v>
      </c>
      <c r="E162" t="s">
        <v>1435</v>
      </c>
      <c r="F162" s="99">
        <f>_xll.BDP(C162,$F$3)</f>
        <v>80.363</v>
      </c>
      <c r="G162" s="99">
        <f>_xll.BDP(C162,$G$3)</f>
        <v>80.373000000000005</v>
      </c>
      <c r="H162" s="100">
        <f t="shared" si="52"/>
        <v>1.0000000000005116E-2</v>
      </c>
      <c r="I162" s="101">
        <f t="shared" si="53"/>
        <v>1.244353744883232E-2</v>
      </c>
      <c r="J162" s="102">
        <v>-16664000</v>
      </c>
      <c r="K162" t="str">
        <f>CONCATENATE(D178,D162, " Curncy")</f>
        <v>EURGBP Curncy</v>
      </c>
      <c r="L162">
        <f>IF(D162 = D178,1,_xll.BDP(K162,$L$3))</f>
        <v>1</v>
      </c>
      <c r="M162" s="247">
        <f>IF(D162 = D178,1,_xll.BDP(K162,$M$3)*L162)</f>
        <v>0.86451999999999996</v>
      </c>
      <c r="N162" s="104">
        <f t="shared" si="54"/>
        <v>-1927.5436080146817</v>
      </c>
      <c r="O162" s="253">
        <f>N162 / Y178</f>
        <v>-1.2124237683691425E-5</v>
      </c>
      <c r="P162" s="140">
        <f t="shared" si="55"/>
        <v>-15492246.240688477</v>
      </c>
      <c r="Q162" s="255">
        <f>P162 / Y178*100</f>
        <v>-9.7446135535083247</v>
      </c>
      <c r="R162" s="106">
        <f t="shared" si="56"/>
        <v>-9.7446135535083247</v>
      </c>
      <c r="S162" s="255">
        <f t="shared" si="57"/>
        <v>0</v>
      </c>
      <c r="T162">
        <f t="shared" si="58"/>
        <v>0.01</v>
      </c>
      <c r="U162">
        <v>0</v>
      </c>
      <c r="V162">
        <v>100</v>
      </c>
      <c r="W162" s="105">
        <f t="shared" si="59"/>
        <v>0</v>
      </c>
      <c r="X162" s="105">
        <f t="shared" si="60"/>
        <v>0</v>
      </c>
      <c r="Z162" s="107" t="str">
        <f>_xll.BDH(C162,$Z$3,$D$1,$D$1)</f>
        <v>#N/A N/A</v>
      </c>
      <c r="AA162" s="107">
        <f t="shared" si="61"/>
        <v>0</v>
      </c>
      <c r="AB162" s="117">
        <f t="shared" si="62"/>
        <v>0</v>
      </c>
      <c r="AC162" s="109">
        <v>-16664000</v>
      </c>
      <c r="AD162" s="110">
        <f>IF(D162 = D178,1,_xll.BDP(K162,$AD$3)*L162)</f>
        <v>0.85989000000000004</v>
      </c>
      <c r="AE162" s="259">
        <f>AA162*AC162*T162/AD162 / AF178</f>
        <v>0</v>
      </c>
      <c r="AF162" s="111"/>
    </row>
    <row r="163" spans="1:32" ht="12" customHeight="1" x14ac:dyDescent="0.2">
      <c r="B163">
        <v>32674</v>
      </c>
      <c r="C163" t="s">
        <v>1589</v>
      </c>
      <c r="D163" t="str">
        <f>_xll.BDP(C163,$D$3)</f>
        <v>GBP</v>
      </c>
      <c r="E163" t="s">
        <v>1590</v>
      </c>
      <c r="F163" s="99">
        <f>_xll.BDP(C163,$F$3)</f>
        <v>67.483000000000004</v>
      </c>
      <c r="G163" s="99">
        <f>_xll.BDP(C163,$G$3)</f>
        <v>67.201999999999998</v>
      </c>
      <c r="H163" s="100">
        <f t="shared" si="52"/>
        <v>-0.28100000000000591</v>
      </c>
      <c r="I163" s="101">
        <f t="shared" si="53"/>
        <v>-0.41640116770150393</v>
      </c>
      <c r="J163" s="102">
        <v>-7082000</v>
      </c>
      <c r="K163" t="str">
        <f>CONCATENATE(D178,D163, " Curncy")</f>
        <v>EURGBP Curncy</v>
      </c>
      <c r="L163">
        <f>IF(D163 = D178,1,_xll.BDP(K163,$L$3))</f>
        <v>1</v>
      </c>
      <c r="M163" s="247">
        <f>IF(D163 = D178,1,_xll.BDP(K163,$M$3)*L163)</f>
        <v>0.86451999999999996</v>
      </c>
      <c r="N163" s="104">
        <f t="shared" si="54"/>
        <v>23019.03946698795</v>
      </c>
      <c r="O163" s="253">
        <f>N163 / Y178</f>
        <v>1.4478961959023533E-4</v>
      </c>
      <c r="P163" s="140">
        <f t="shared" si="55"/>
        <v>-5505072.9190764818</v>
      </c>
      <c r="Q163" s="255">
        <f>P163 / Y178*100</f>
        <v>-3.4626875500721668</v>
      </c>
      <c r="R163" s="106">
        <f t="shared" si="56"/>
        <v>-3.4626875500721668</v>
      </c>
      <c r="S163" s="255">
        <f t="shared" si="57"/>
        <v>0</v>
      </c>
      <c r="T163">
        <f t="shared" si="58"/>
        <v>0.01</v>
      </c>
      <c r="U163">
        <v>0</v>
      </c>
      <c r="V163">
        <v>100</v>
      </c>
      <c r="W163" s="105">
        <f t="shared" si="59"/>
        <v>1.4478961959023533E-4</v>
      </c>
      <c r="X163" s="105">
        <f t="shared" si="60"/>
        <v>0</v>
      </c>
      <c r="Z163" s="107" t="str">
        <f>_xll.BDH(C163,$Z$3,$D$1,$D$1)</f>
        <v>#N/A N/A</v>
      </c>
      <c r="AA163" s="107">
        <f t="shared" si="61"/>
        <v>0</v>
      </c>
      <c r="AB163" s="117">
        <f t="shared" si="62"/>
        <v>0</v>
      </c>
      <c r="AC163" s="109">
        <v>-7082000</v>
      </c>
      <c r="AD163" s="110">
        <f>IF(D163 = D178,1,_xll.BDP(K163,$AD$3)*L163)</f>
        <v>0.85989000000000004</v>
      </c>
      <c r="AE163" s="259">
        <f>AA163*AC163*T163/AD163 / AF178</f>
        <v>0</v>
      </c>
      <c r="AF163" s="111"/>
    </row>
    <row r="164" spans="1:32" ht="12" customHeight="1" x14ac:dyDescent="0.2">
      <c r="B164">
        <v>33977</v>
      </c>
      <c r="C164" t="s">
        <v>1737</v>
      </c>
      <c r="D164" t="str">
        <f>_xll.BDP(C164,$D$3)</f>
        <v>GBP</v>
      </c>
      <c r="E164" t="s">
        <v>1738</v>
      </c>
      <c r="F164" s="99">
        <f>_xll.BDP(C164,$F$3)*1.12662</f>
        <v>140.42867651999998</v>
      </c>
      <c r="G164" s="99">
        <f>_xll.BDP(C164,$G$3) * _xll.BDP(C164,"MOST_RECENT_REPORTED_FACTOR")</f>
        <v>137.42076223999999</v>
      </c>
      <c r="H164" s="100">
        <f t="shared" si="52"/>
        <v>-3.0079142799999943</v>
      </c>
      <c r="I164" s="101">
        <f t="shared" si="53"/>
        <v>-2.141951597451397</v>
      </c>
      <c r="J164" s="102">
        <v>10749536</v>
      </c>
      <c r="K164" t="str">
        <f>CONCATENATE(D178,D164, " Curncy")</f>
        <v>EURGBP Curncy</v>
      </c>
      <c r="L164">
        <f>IF(D164 = D178,1,_xll.BDP(K164,$L$3))</f>
        <v>1</v>
      </c>
      <c r="M164" s="247">
        <f>IF(D164 = D178,1,_xll.BDP(K164,$M$3)*L164)</f>
        <v>0.86451999999999996</v>
      </c>
      <c r="N164" s="104">
        <f t="shared" si="54"/>
        <v>-374007.34323987906</v>
      </c>
      <c r="O164" s="253">
        <f>N164 / Y178</f>
        <v>-2.3525039361141737E-3</v>
      </c>
      <c r="P164" s="140">
        <f t="shared" si="55"/>
        <v>17087047.504352942</v>
      </c>
      <c r="Q164" s="255">
        <f>P164 / Y178*100</f>
        <v>10.747742587711329</v>
      </c>
      <c r="R164" s="106">
        <f t="shared" si="56"/>
        <v>0</v>
      </c>
      <c r="S164" s="255">
        <f t="shared" si="57"/>
        <v>10.747742587711329</v>
      </c>
      <c r="T164">
        <f t="shared" si="58"/>
        <v>0.01</v>
      </c>
      <c r="U164">
        <v>4</v>
      </c>
      <c r="V164">
        <v>100</v>
      </c>
      <c r="W164" s="105">
        <f t="shared" si="59"/>
        <v>0</v>
      </c>
      <c r="X164" s="105">
        <f t="shared" si="60"/>
        <v>0</v>
      </c>
      <c r="Z164" s="107" t="str">
        <f>_xll.BDH(C164,$Z$3,$D$1,$D$1)</f>
        <v>#N/A N/A</v>
      </c>
      <c r="AA164" s="107">
        <f t="shared" si="61"/>
        <v>0</v>
      </c>
      <c r="AB164" s="117">
        <f t="shared" si="62"/>
        <v>0</v>
      </c>
      <c r="AC164" s="109">
        <v>10749536</v>
      </c>
      <c r="AD164" s="110">
        <f>IF(D164 = D178,1,_xll.BDP(K164,$AD$3)*L164)</f>
        <v>0.85989000000000004</v>
      </c>
      <c r="AE164" s="259">
        <f>AA164*AC164*T164/AD164 / AF178</f>
        <v>0</v>
      </c>
      <c r="AF164" s="111"/>
    </row>
    <row r="165" spans="1:32" ht="12" customHeight="1" x14ac:dyDescent="0.2">
      <c r="B165">
        <v>34005</v>
      </c>
      <c r="C165" t="s">
        <v>1748</v>
      </c>
      <c r="D165" t="str">
        <f>_xll.BDP(C165,$D$3)</f>
        <v>GBP</v>
      </c>
      <c r="E165" t="s">
        <v>1749</v>
      </c>
      <c r="F165" s="99">
        <f>_xll.BDP(C165,$F$3)*1.39111</f>
        <v>158.38622015999999</v>
      </c>
      <c r="G165" s="99">
        <f>_xll.BDP(C165,$G$3) * _xll.BDP(C165,"MOST_RECENT_REPORTED_FACTOR")</f>
        <v>154.77293319</v>
      </c>
      <c r="H165" s="100">
        <f t="shared" si="52"/>
        <v>-3.6132869699999901</v>
      </c>
      <c r="I165" s="101">
        <f t="shared" si="53"/>
        <v>-2.2813139718530362</v>
      </c>
      <c r="J165" s="102">
        <v>20628000</v>
      </c>
      <c r="K165" t="str">
        <f>CONCATENATE(D178,D165, " Curncy")</f>
        <v>EURGBP Curncy</v>
      </c>
      <c r="L165">
        <f>IF(D165 = D178,1,_xll.BDP(K165,$L$3))</f>
        <v>1</v>
      </c>
      <c r="M165" s="247">
        <f>IF(D165 = D178,1,_xll.BDP(K165,$M$3)*L165)</f>
        <v>0.86451999999999996</v>
      </c>
      <c r="N165" s="104">
        <f t="shared" si="54"/>
        <v>-862153.37548188365</v>
      </c>
      <c r="O165" s="253">
        <f>N165 / Y178</f>
        <v>-5.422939538527731E-3</v>
      </c>
      <c r="P165" s="140">
        <f t="shared" si="55"/>
        <v>36929811.523658447</v>
      </c>
      <c r="Q165" s="255">
        <f>P165 / Y178*100</f>
        <v>23.228829203398817</v>
      </c>
      <c r="R165" s="106">
        <f t="shared" si="56"/>
        <v>0</v>
      </c>
      <c r="S165" s="255">
        <f t="shared" si="57"/>
        <v>23.228829203398817</v>
      </c>
      <c r="T165">
        <f t="shared" si="58"/>
        <v>0.01</v>
      </c>
      <c r="U165">
        <v>4</v>
      </c>
      <c r="V165">
        <v>100</v>
      </c>
      <c r="W165" s="105">
        <f t="shared" si="59"/>
        <v>0</v>
      </c>
      <c r="X165" s="105">
        <f t="shared" si="60"/>
        <v>0</v>
      </c>
      <c r="Z165" s="107" t="str">
        <f>_xll.BDH(C165,$Z$3,$D$1,$D$1)</f>
        <v>#N/A N/A</v>
      </c>
      <c r="AA165" s="107">
        <f t="shared" si="61"/>
        <v>0</v>
      </c>
      <c r="AB165" s="117">
        <f t="shared" si="62"/>
        <v>0</v>
      </c>
      <c r="AC165" s="109">
        <v>20628000</v>
      </c>
      <c r="AD165" s="110">
        <f>IF(D165 = D178,1,_xll.BDP(K165,$AD$3)*L165)</f>
        <v>0.85989000000000004</v>
      </c>
      <c r="AE165" s="259">
        <f>AA165*AC165*T165/AD165 / AF178</f>
        <v>0</v>
      </c>
      <c r="AF165" s="111"/>
    </row>
    <row r="166" spans="1:32" ht="12" customHeight="1" x14ac:dyDescent="0.2">
      <c r="A166" s="195" t="s">
        <v>1536</v>
      </c>
      <c r="B166" s="195"/>
      <c r="C166" s="195"/>
      <c r="D166" s="195"/>
      <c r="E166" s="195" t="s">
        <v>1130</v>
      </c>
      <c r="F166" s="196"/>
      <c r="G166" s="196"/>
      <c r="H166" s="197"/>
      <c r="I166" s="198"/>
      <c r="J166" s="199"/>
      <c r="K166" s="195"/>
      <c r="L166" s="195"/>
      <c r="M166" s="261"/>
      <c r="N166" s="201">
        <f t="shared" ref="N166:S166" si="63" xml:space="preserve"> SUM(N153:N165)</f>
        <v>-1110499.71817318</v>
      </c>
      <c r="O166" s="269">
        <f t="shared" si="63"/>
        <v>-6.9850365381209176E-3</v>
      </c>
      <c r="P166" s="202">
        <f t="shared" si="63"/>
        <v>9250860.1132917032</v>
      </c>
      <c r="Q166" s="262">
        <f t="shared" si="63"/>
        <v>5.8187854389271436</v>
      </c>
      <c r="R166" s="203">
        <f t="shared" si="63"/>
        <v>-33.408162890412136</v>
      </c>
      <c r="S166" s="262">
        <f t="shared" si="63"/>
        <v>39.22694832933928</v>
      </c>
      <c r="T166" s="195"/>
      <c r="U166" s="195"/>
      <c r="V166" s="195"/>
      <c r="W166" s="204">
        <f xml:space="preserve"> SUM(W153:W165)</f>
        <v>8.5383915684480386E-4</v>
      </c>
      <c r="X166" s="204">
        <f xml:space="preserve"> SUM(X153:X165)</f>
        <v>0</v>
      </c>
      <c r="Y166" s="195"/>
      <c r="Z166" s="196"/>
      <c r="AA166" s="196"/>
      <c r="AB166" s="198"/>
      <c r="AC166" s="199"/>
      <c r="AD166" s="200"/>
      <c r="AE166" s="269">
        <f xml:space="preserve"> SUM(AE153:AE165)</f>
        <v>-3.8767057523760002E-4</v>
      </c>
      <c r="AF166" s="195"/>
    </row>
    <row r="167" spans="1:32" ht="12" customHeight="1" x14ac:dyDescent="0.2">
      <c r="F167" s="146"/>
      <c r="G167" s="146"/>
      <c r="H167" s="124"/>
      <c r="I167" s="35"/>
      <c r="J167" s="147"/>
      <c r="M167" s="250"/>
      <c r="N167" s="147"/>
      <c r="O167" s="254"/>
      <c r="P167" s="148"/>
      <c r="Q167" s="257"/>
      <c r="R167" s="177"/>
      <c r="S167" s="257"/>
      <c r="W167" s="178"/>
      <c r="X167" s="178"/>
      <c r="Z167" s="144"/>
      <c r="AA167" s="144"/>
      <c r="AB167" s="145"/>
      <c r="AC167" s="149"/>
      <c r="AD167" s="150"/>
      <c r="AE167" s="260"/>
      <c r="AF167" s="111"/>
    </row>
    <row r="168" spans="1:32" ht="12" customHeight="1" x14ac:dyDescent="0.2">
      <c r="C168" t="s">
        <v>195</v>
      </c>
      <c r="D168" t="s">
        <v>31</v>
      </c>
      <c r="E168" t="s">
        <v>320</v>
      </c>
      <c r="F168" s="103">
        <v>139.2236056407836</v>
      </c>
      <c r="G168" s="103">
        <f>_xll.BDP(C168,$G$3)</f>
        <v>138.68</v>
      </c>
      <c r="H168" s="103">
        <f>IF(OR(OR(G168="#N/A N/A",G168="#N/A Real Time"),OR(F168="#N/A N/A",F168="#N/A Real Time")),0,  G168 - F168)</f>
        <v>-0.5436056407835963</v>
      </c>
      <c r="I168" s="101">
        <f>IF(OR(F168=0,F168="#N/A N/A"),0,H168 / F168*100)</f>
        <v>-0.3904550799999929</v>
      </c>
      <c r="J168" s="102">
        <v>0</v>
      </c>
      <c r="K168" t="str">
        <f>CONCATENATE(D178,D168, " Curncy")</f>
        <v>EURUSD Curncy</v>
      </c>
      <c r="L168">
        <f>IF(D168 = D178,1,_xll.BDP(K168,$L$3))</f>
        <v>1</v>
      </c>
      <c r="M168" s="247">
        <f>IF(D168 = D178,1,_xll.BDP(K168,$M$3)*L168)</f>
        <v>1.0417000000000001</v>
      </c>
      <c r="N168" s="104">
        <f>H168*J168/M168/G168</f>
        <v>0</v>
      </c>
      <c r="O168" s="253">
        <f>N168 / Y178</f>
        <v>0</v>
      </c>
      <c r="P168" s="140">
        <f>ABS(IF(OR(OR(J168=0,G168 = "#N/A N/A"),G168="#N/A Real Time"),0,J168/M168))</f>
        <v>0</v>
      </c>
      <c r="Q168" s="255">
        <f>P168 / Y178*100</f>
        <v>0</v>
      </c>
      <c r="R168" s="106"/>
      <c r="S168" s="255"/>
      <c r="T168">
        <f>IF(EXACT(D168,UPPER(D168)),1,0.01)/V168</f>
        <v>1</v>
      </c>
      <c r="U168">
        <v>2</v>
      </c>
      <c r="V168">
        <v>1</v>
      </c>
      <c r="W168" s="105">
        <f>IF(AND(Q168&lt;0,O168&gt;0),O168,0)</f>
        <v>0</v>
      </c>
      <c r="X168" s="105">
        <f>IF(AND(Q168&gt;0,O168&gt;0),O168,0)</f>
        <v>0</v>
      </c>
      <c r="Z168" s="107">
        <v>138.35258048315487</v>
      </c>
      <c r="AA168" s="107">
        <f>IF(OR(OR(F168="#N/A N/A",F168="#N/A Real Time"),OR(Z168="#N/A N/A",Z168="#N/A Real Time")),0,  F168 - Z168)</f>
        <v>0.87102515762873622</v>
      </c>
      <c r="AB168" s="117">
        <f>IF(OR(Z168=0,Z168="#N/A N/A"),0,AA168 / Z168*100)</f>
        <v>0.62956914470763192</v>
      </c>
      <c r="AC168" s="109">
        <v>0</v>
      </c>
      <c r="AD168" s="110">
        <f>IF(D168 = D178,1,_xll.BDP(K168,$AD$3)*L168)</f>
        <v>1.0395000000000001</v>
      </c>
      <c r="AE168" s="259">
        <f>AA168*AC168/AD168/Z168 / AF178</f>
        <v>0</v>
      </c>
      <c r="AF168" s="111"/>
    </row>
    <row r="169" spans="1:32" ht="12" customHeight="1" x14ac:dyDescent="0.2">
      <c r="C169" t="s">
        <v>186</v>
      </c>
      <c r="D169" t="s">
        <v>66</v>
      </c>
      <c r="E169" t="s">
        <v>1167</v>
      </c>
      <c r="F169" s="103">
        <v>1.2095537000000001</v>
      </c>
      <c r="G169" s="103">
        <f>_xll.BDP(C169,$G$3)</f>
        <v>1.2050000000000001</v>
      </c>
      <c r="H169" s="103">
        <f>IF(OR(OR(G169="#N/A N/A",G169="#N/A Real Time"),OR(F169="#N/A N/A",F169="#N/A Real Time")),0,  G169 - F169)</f>
        <v>-4.5536999999999939E-3</v>
      </c>
      <c r="I169" s="101">
        <f>IF(OR(F169=0,F169="#N/A N/A"),0,H169 / F169*100)</f>
        <v>-0.37647770413169696</v>
      </c>
      <c r="J169" s="102">
        <v>-65399085</v>
      </c>
      <c r="K169" t="str">
        <f>CONCATENATE(D178,D169, " Curncy")</f>
        <v>EURGBP Curncy</v>
      </c>
      <c r="L169">
        <f>IF(D169 = D178,1,_xll.BDP(K169,$L$3))</f>
        <v>1</v>
      </c>
      <c r="M169" s="247">
        <f>IF(D169 = D178,1,_xll.BDP(K169,$M$3)*L169)</f>
        <v>0.86451999999999996</v>
      </c>
      <c r="N169" s="104">
        <f>H169*J169/M169/G169</f>
        <v>285873.56403610972</v>
      </c>
      <c r="O169" s="253">
        <f>N169 / Y178</f>
        <v>1.7981429958036908E-3</v>
      </c>
      <c r="P169" s="140">
        <f>ABS(IF(OR(OR(J169=0,G169 = "#N/A N/A"),G169="#N/A Real Time"),0,J169/M169))</f>
        <v>75647856.614074871</v>
      </c>
      <c r="Q169" s="255">
        <f>P169 / Y178*100</f>
        <v>47.582456243130878</v>
      </c>
      <c r="R169" s="106"/>
      <c r="S169" s="255"/>
      <c r="T169">
        <f>IF(EXACT(D169,UPPER(D169)),1,0.01)/V169</f>
        <v>1</v>
      </c>
      <c r="U169">
        <v>2</v>
      </c>
      <c r="V169">
        <v>1</v>
      </c>
      <c r="W169" s="105">
        <f>IF(AND(Q169&lt;0,O169&gt;0),O169,0)</f>
        <v>0</v>
      </c>
      <c r="X169" s="105">
        <f>IF(AND(Q169&gt;0,O169&gt;0),O169,0)</f>
        <v>1.7981429958036908E-3</v>
      </c>
      <c r="Z169" s="107">
        <v>1.21413576</v>
      </c>
      <c r="AA169" s="107">
        <f>IF(OR(OR(F169="#N/A N/A",F169="#N/A Real Time"),OR(Z169="#N/A N/A",Z169="#N/A Real Time")),0,  F169 - Z169)</f>
        <v>-4.5820599999999434E-3</v>
      </c>
      <c r="AB169" s="117">
        <f>IF(OR(Z169=0,Z169="#N/A N/A"),0,AA169 / Z169*100)</f>
        <v>-0.37739272254034784</v>
      </c>
      <c r="AC169" s="109">
        <v>-65399085</v>
      </c>
      <c r="AD169" s="110">
        <f>IF(D169 = D178,1,_xll.BDP(K169,$AD$3)*L169)</f>
        <v>0.85989000000000004</v>
      </c>
      <c r="AE169" s="259">
        <f>AA169*AC169/AD169/Z169 / AF178</f>
        <v>1.784617680975981E-3</v>
      </c>
      <c r="AF169" s="111"/>
    </row>
    <row r="170" spans="1:32" ht="12" customHeight="1" x14ac:dyDescent="0.2">
      <c r="C170" t="s">
        <v>199</v>
      </c>
      <c r="D170" t="s">
        <v>31</v>
      </c>
      <c r="E170" t="s">
        <v>200</v>
      </c>
      <c r="F170" s="103">
        <v>1.0407</v>
      </c>
      <c r="G170" s="103">
        <f>_xll.BDP(C170,$G$3)</f>
        <v>1.0417000000000001</v>
      </c>
      <c r="H170" s="103">
        <f>IF(OR(OR(G170="#N/A N/A",G170="#N/A Real Time"),OR(F170="#N/A N/A",F170="#N/A Real Time")),0,  G170 - F170)</f>
        <v>1.0000000000001119E-3</v>
      </c>
      <c r="I170" s="101">
        <f>IF(OR(F170=0,F170="#N/A N/A"),0,H170 / F170*100)</f>
        <v>9.6089170750467176E-2</v>
      </c>
      <c r="J170" s="102">
        <v>-77897240</v>
      </c>
      <c r="K170" t="str">
        <f>CONCATENATE(D178,D170, " Curncy")</f>
        <v>EURUSD Curncy</v>
      </c>
      <c r="L170">
        <f>IF(D170 = D178,1,_xll.BDP(K170,$L$3))</f>
        <v>1</v>
      </c>
      <c r="M170" s="247">
        <f>IF(D170 = D178,1,_xll.BDP(K170,$M$3)*L170)</f>
        <v>1.0417000000000001</v>
      </c>
      <c r="N170" s="104">
        <f>H170*J170/M170/G170*-1</f>
        <v>71785.502038369217</v>
      </c>
      <c r="O170" s="253">
        <f>N170 / Y178</f>
        <v>4.5153037541533761E-4</v>
      </c>
      <c r="P170" s="140">
        <f>ABS(IF(OR(OR(J170=0,G170 = "#N/A N/A"),G170="#N/A Real Time"),0,J170/M170))</f>
        <v>74778957.473360851</v>
      </c>
      <c r="Q170" s="255">
        <f>P170 / Y178*100</f>
        <v>47.035919207010465</v>
      </c>
      <c r="R170" s="106"/>
      <c r="S170" s="255"/>
      <c r="T170">
        <f>IF(EXACT(D170,UPPER(D170)),1,0.01)/V170</f>
        <v>1</v>
      </c>
      <c r="U170">
        <v>2</v>
      </c>
      <c r="V170">
        <v>1</v>
      </c>
      <c r="W170" s="105">
        <f>IF(AND(Q170&lt;0,O170&gt;0),O170,0)</f>
        <v>0</v>
      </c>
      <c r="X170" s="105">
        <f>IF(AND(Q170&gt;0,O170&gt;0),O170,0)</f>
        <v>4.5153037541533761E-4</v>
      </c>
      <c r="Z170" s="107">
        <v>1.0409999999999999</v>
      </c>
      <c r="AA170" s="107">
        <f>IF(OR(OR(F170="#N/A N/A",F170="#N/A Real Time"),OR(Z170="#N/A N/A",Z170="#N/A Real Time")),0,  F170 - Z170)</f>
        <v>-2.9999999999996696E-4</v>
      </c>
      <c r="AB170" s="117">
        <f>IF(OR(Z170=0,Z170="#N/A N/A"),0,AA170 / Z170*100)</f>
        <v>-2.8818443804031414E-2</v>
      </c>
      <c r="AC170" s="109">
        <v>-61107000</v>
      </c>
      <c r="AD170" s="110">
        <f>IF(D170 = D178,1,_xll.BDP(K170,$AD$3)*L170)</f>
        <v>1.0395000000000001</v>
      </c>
      <c r="AE170" s="259">
        <f>AA170*AC170/AD170/Z170*-1 / AF178</f>
        <v>-1.0533189339512369E-4</v>
      </c>
      <c r="AF170" s="111"/>
    </row>
    <row r="171" spans="1:32" ht="12" customHeight="1" x14ac:dyDescent="0.2">
      <c r="C171" t="s">
        <v>1669</v>
      </c>
      <c r="D171" t="s">
        <v>1671</v>
      </c>
      <c r="E171" t="s">
        <v>1670</v>
      </c>
      <c r="F171" s="103">
        <v>10.276300000000001</v>
      </c>
      <c r="G171" s="103">
        <f>_xll.BDP(C171,$G$3)</f>
        <v>10.361700000000001</v>
      </c>
      <c r="H171" s="103">
        <f>IF(OR(OR(G171="#N/A N/A",G171="#N/A Real Time"),OR(F171="#N/A N/A",F171="#N/A Real Time")),0,  G171 - F171)</f>
        <v>8.539999999999992E-2</v>
      </c>
      <c r="I171" s="101">
        <f>IF(OR(F171=0,F171="#N/A N/A"),0,H171 / F171*100)</f>
        <v>0.83103840876580015</v>
      </c>
      <c r="J171" s="102">
        <v>0</v>
      </c>
      <c r="K171" t="str">
        <f>CONCATENATE(D178,D171, " Curncy")</f>
        <v>EURNOK Curncy</v>
      </c>
      <c r="L171">
        <f>IF(D171 = D178,1,_xll.BDP(K171,$L$3))</f>
        <v>1</v>
      </c>
      <c r="M171" s="247">
        <f>IF(D171 = D178,1,_xll.BDP(K171,$M$3)*L171)</f>
        <v>10.361700000000001</v>
      </c>
      <c r="N171" s="104">
        <f>H171*J171/M171/G171*-1</f>
        <v>0</v>
      </c>
      <c r="O171" s="253">
        <f>N171 / Y178</f>
        <v>0</v>
      </c>
      <c r="P171" s="140">
        <f>ABS(IF(OR(OR(J171=0,G171 = "#N/A N/A"),G171="#N/A Real Time"),0,J171/M171))</f>
        <v>0</v>
      </c>
      <c r="Q171" s="255">
        <f>P171 / Y178*100</f>
        <v>0</v>
      </c>
      <c r="R171" s="106"/>
      <c r="S171" s="255"/>
      <c r="T171">
        <f>IF(EXACT(D171,UPPER(D171)),1,0.01)/V171</f>
        <v>1</v>
      </c>
      <c r="U171">
        <v>2</v>
      </c>
      <c r="V171">
        <v>1</v>
      </c>
      <c r="W171" s="105">
        <f>IF(AND(Q171&lt;0,O171&gt;0),O171,0)</f>
        <v>0</v>
      </c>
      <c r="X171" s="105">
        <f>IF(AND(Q171&gt;0,O171&gt;0),O171,0)</f>
        <v>0</v>
      </c>
      <c r="Z171" s="107">
        <v>10.314500000000001</v>
      </c>
      <c r="AA171" s="107">
        <f>IF(OR(OR(F171="#N/A N/A",F171="#N/A Real Time"),OR(Z171="#N/A N/A",Z171="#N/A Real Time")),0,  F171 - Z171)</f>
        <v>-3.819999999999979E-2</v>
      </c>
      <c r="AB171" s="117">
        <f>IF(OR(Z171=0,Z171="#N/A N/A"),0,AA171 / Z171*100)</f>
        <v>-0.37035241650104017</v>
      </c>
      <c r="AC171" s="109">
        <v>111612720</v>
      </c>
      <c r="AD171" s="110">
        <f>IF(D171 = D178,1,_xll.BDP(K171,$AD$3)*L171)</f>
        <v>10.2681</v>
      </c>
      <c r="AE171" s="259">
        <f>AA171*AC171/AD171/Z171*-1 / AF178</f>
        <v>2.5030047952891447E-4</v>
      </c>
      <c r="AF171" s="111"/>
    </row>
    <row r="172" spans="1:32" ht="12" customHeight="1" x14ac:dyDescent="0.2">
      <c r="A172" s="195" t="s">
        <v>1537</v>
      </c>
      <c r="B172" s="195"/>
      <c r="C172" s="195"/>
      <c r="D172" s="195"/>
      <c r="E172" s="195" t="s">
        <v>1131</v>
      </c>
      <c r="F172" s="196"/>
      <c r="G172" s="196"/>
      <c r="H172" s="197"/>
      <c r="I172" s="198"/>
      <c r="J172" s="199"/>
      <c r="K172" s="195"/>
      <c r="L172" s="195"/>
      <c r="M172" s="261"/>
      <c r="N172" s="201">
        <f t="shared" ref="N172:S172" si="64" xml:space="preserve"> SUM(N167:N171)</f>
        <v>357659.06607447891</v>
      </c>
      <c r="O172" s="269">
        <f t="shared" si="64"/>
        <v>2.2496733712190284E-3</v>
      </c>
      <c r="P172" s="202">
        <f t="shared" si="64"/>
        <v>150426814.08743572</v>
      </c>
      <c r="Q172" s="262">
        <f t="shared" si="64"/>
        <v>94.618375450141343</v>
      </c>
      <c r="R172" s="203">
        <f t="shared" si="64"/>
        <v>0</v>
      </c>
      <c r="S172" s="262">
        <f t="shared" si="64"/>
        <v>0</v>
      </c>
      <c r="T172" s="195"/>
      <c r="U172" s="195"/>
      <c r="V172" s="195"/>
      <c r="W172" s="204">
        <f xml:space="preserve"> SUM(W167:W171)</f>
        <v>0</v>
      </c>
      <c r="X172" s="204">
        <f xml:space="preserve"> SUM(X167:X171)</f>
        <v>2.2496733712190284E-3</v>
      </c>
      <c r="Y172" s="195"/>
      <c r="Z172" s="196"/>
      <c r="AA172" s="196"/>
      <c r="AB172" s="198"/>
      <c r="AC172" s="199"/>
      <c r="AD172" s="200"/>
      <c r="AE172" s="269">
        <f xml:space="preserve"> SUM(AE167:AE171)</f>
        <v>1.9295862671097719E-3</v>
      </c>
      <c r="AF172" s="195"/>
    </row>
    <row r="173" spans="1:32" ht="12" customHeight="1" x14ac:dyDescent="0.2">
      <c r="F173" s="146"/>
      <c r="G173" s="146"/>
      <c r="H173" s="124"/>
      <c r="I173" s="35"/>
      <c r="J173" s="147"/>
      <c r="M173" s="250"/>
      <c r="N173" s="147"/>
      <c r="O173" s="254"/>
      <c r="P173" s="148"/>
      <c r="Q173" s="257"/>
      <c r="R173" s="177"/>
      <c r="S173" s="257"/>
      <c r="W173" s="178"/>
      <c r="X173" s="178"/>
      <c r="Z173" s="144"/>
      <c r="AA173" s="144"/>
      <c r="AB173" s="145"/>
      <c r="AC173" s="149"/>
      <c r="AD173" s="150"/>
      <c r="AE173" s="260"/>
      <c r="AF173" s="111"/>
    </row>
    <row r="174" spans="1:32" ht="12" customHeight="1" x14ac:dyDescent="0.2">
      <c r="C174" t="s">
        <v>199</v>
      </c>
      <c r="D174" t="s">
        <v>31</v>
      </c>
      <c r="E174" t="s">
        <v>200</v>
      </c>
      <c r="F174" s="103">
        <v>1.0407</v>
      </c>
      <c r="G174" s="103">
        <f>_xll.BDP(C174,$G$3)</f>
        <v>1.0417000000000001</v>
      </c>
      <c r="H174" s="103">
        <f>IF(OR(OR(G174="#N/A N/A",G174="#N/A Real Time"),OR(F174="#N/A N/A",F174="#N/A Real Time")),0,  G174 - F174)</f>
        <v>1.0000000000001119E-3</v>
      </c>
      <c r="I174" s="101">
        <f>IF(OR(F174=0,F174="#N/A N/A"),0,H174 / F174*100)</f>
        <v>9.6089170750467176E-2</v>
      </c>
      <c r="J174" s="102">
        <v>0</v>
      </c>
      <c r="K174" t="str">
        <f>CONCATENATE(D178,D174, " Curncy")</f>
        <v>EURUSD Curncy</v>
      </c>
      <c r="L174">
        <f>IF(D174 = D178,1,_xll.BDP(K174,$L$3))</f>
        <v>1</v>
      </c>
      <c r="M174" s="247">
        <f>IF(D174 = D178,1,_xll.BDP(K174,$M$3)*L174)</f>
        <v>1.0417000000000001</v>
      </c>
      <c r="N174" s="104">
        <f>H174*J174/M174/G174*-1</f>
        <v>0</v>
      </c>
      <c r="O174" s="253">
        <f>N174 / Y178</f>
        <v>0</v>
      </c>
      <c r="P174" s="140">
        <f>ABS(IF(OR(OR(J174=0,G174 = "#N/A N/A"),G174="#N/A Real Time"),0,J174/M174))</f>
        <v>0</v>
      </c>
      <c r="Q174" s="255">
        <f>P174 / Y178*100</f>
        <v>0</v>
      </c>
      <c r="R174" s="106"/>
      <c r="S174" s="255"/>
      <c r="T174">
        <f>IF(EXACT(D174,UPPER(D174)),1,0.01)/V174</f>
        <v>1</v>
      </c>
      <c r="U174">
        <v>2</v>
      </c>
      <c r="V174">
        <v>1</v>
      </c>
      <c r="W174" s="105">
        <f>IF(AND(Q174&lt;0,O174&gt;0),O174,0)</f>
        <v>0</v>
      </c>
      <c r="X174" s="105">
        <f>IF(AND(Q174&gt;0,O174&gt;0),O174,0)</f>
        <v>0</v>
      </c>
      <c r="Z174" s="107">
        <v>1.0409999999999999</v>
      </c>
      <c r="AA174" s="107">
        <f>IF(OR(OR(F174="#N/A N/A",F174="#N/A Real Time"),OR(Z174="#N/A N/A",Z174="#N/A Real Time")),0,  F174 - Z174)</f>
        <v>-2.9999999999996696E-4</v>
      </c>
      <c r="AB174" s="117">
        <f>IF(OR(Z174=0,Z174="#N/A N/A"),0,AA174 / Z174*100)</f>
        <v>-2.8818443804031414E-2</v>
      </c>
      <c r="AC174" s="109">
        <v>0</v>
      </c>
      <c r="AD174" s="110">
        <f>IF(D174 = D178,1,_xll.BDP(K174,$AD$3)*L174)</f>
        <v>1.0395000000000001</v>
      </c>
      <c r="AE174" s="259">
        <f>AA174*AC174/AD174/Z174*-1 / AF178</f>
        <v>0</v>
      </c>
      <c r="AF174" s="111"/>
    </row>
    <row r="175" spans="1:32" ht="12" customHeight="1" x14ac:dyDescent="0.2">
      <c r="C175" t="s">
        <v>184</v>
      </c>
      <c r="D175" t="s">
        <v>66</v>
      </c>
      <c r="E175" t="s">
        <v>318</v>
      </c>
      <c r="F175" s="103">
        <v>0.86040000000000005</v>
      </c>
      <c r="G175" s="103">
        <f>_xll.BDP(C175,$G$3)</f>
        <v>0.86451999999999996</v>
      </c>
      <c r="H175" s="103">
        <f>IF(OR(OR(G175="#N/A N/A",G175="#N/A Real Time"),OR(F175="#N/A N/A",F175="#N/A Real Time")),0,  G175 - F175)</f>
        <v>4.1199999999999015E-3</v>
      </c>
      <c r="I175" s="101">
        <f>IF(OR(F175=0,F175="#N/A N/A"),0,H175 / F175*100)</f>
        <v>0.47884704788469329</v>
      </c>
      <c r="J175" s="102">
        <v>44835264.694137752</v>
      </c>
      <c r="K175" t="str">
        <f>CONCATENATE(D178,D175, " Curncy")</f>
        <v>EURGBP Curncy</v>
      </c>
      <c r="L175">
        <f>IF(D175 = D178,1,_xll.BDP(K175,$L$3))</f>
        <v>1</v>
      </c>
      <c r="M175" s="247">
        <f>IF(D175 = D178,1,_xll.BDP(K175,$M$3)*L175)</f>
        <v>0.86451999999999996</v>
      </c>
      <c r="N175" s="104">
        <f>H175*J175/M175/G175*-1</f>
        <v>-247153.55662947486</v>
      </c>
      <c r="O175" s="253">
        <f>N175 / Y178</f>
        <v>-1.5545943824491763E-3</v>
      </c>
      <c r="P175" s="140">
        <f>ABS(IF(OR(OR(J175=0,G175 = "#N/A N/A"),G175="#N/A Real Time"),0,J175/M175))</f>
        <v>51861454.557601623</v>
      </c>
      <c r="Q175" s="255">
        <f>P175 / Y178*100</f>
        <v>32.620823677548401</v>
      </c>
      <c r="R175" s="106"/>
      <c r="S175" s="255"/>
      <c r="T175">
        <f>IF(EXACT(D175,UPPER(D175)),1,0.01)/V175</f>
        <v>1</v>
      </c>
      <c r="U175">
        <v>2</v>
      </c>
      <c r="V175">
        <v>1</v>
      </c>
      <c r="W175" s="105">
        <f>IF(AND(Q175&lt;0,O175&gt;0),O175,0)</f>
        <v>0</v>
      </c>
      <c r="X175" s="105">
        <f>IF(AND(Q175&gt;0,O175&gt;0),O175,0)</f>
        <v>0</v>
      </c>
      <c r="Z175" s="107">
        <v>0.85740000000000005</v>
      </c>
      <c r="AA175" s="107">
        <f>IF(OR(OR(F175="#N/A N/A",F175="#N/A Real Time"),OR(Z175="#N/A N/A",Z175="#N/A Real Time")),0,  F175 - Z175)</f>
        <v>3.0000000000000027E-3</v>
      </c>
      <c r="AB175" s="117">
        <f>IF(OR(Z175=0,Z175="#N/A N/A"),0,AA175 / Z175*100)</f>
        <v>0.34989503149055312</v>
      </c>
      <c r="AC175" s="109">
        <v>46185095.119942889</v>
      </c>
      <c r="AD175" s="110">
        <f>IF(D175 = D178,1,_xll.BDP(K175,$AD$3)*L175)</f>
        <v>0.85989000000000004</v>
      </c>
      <c r="AE175" s="259">
        <f>AA175*AC175/AD175/Z175*-1 / AF178</f>
        <v>-1.1684755142041354E-3</v>
      </c>
      <c r="AF175" s="111"/>
    </row>
    <row r="176" spans="1:32" ht="12" customHeight="1" x14ac:dyDescent="0.2">
      <c r="A176" s="195" t="s">
        <v>1538</v>
      </c>
      <c r="B176" s="195"/>
      <c r="C176" s="195"/>
      <c r="D176" s="195"/>
      <c r="E176" s="195" t="s">
        <v>1334</v>
      </c>
      <c r="F176" s="196"/>
      <c r="G176" s="196"/>
      <c r="H176" s="197"/>
      <c r="I176" s="198"/>
      <c r="J176" s="199"/>
      <c r="K176" s="195"/>
      <c r="L176" s="195"/>
      <c r="M176" s="261"/>
      <c r="N176" s="201">
        <f t="shared" ref="N176:S176" si="65" xml:space="preserve"> SUM(N173:N175)</f>
        <v>-247153.55662947486</v>
      </c>
      <c r="O176" s="269">
        <f t="shared" si="65"/>
        <v>-1.5545943824491763E-3</v>
      </c>
      <c r="P176" s="202">
        <f t="shared" si="65"/>
        <v>51861454.557601623</v>
      </c>
      <c r="Q176" s="262">
        <f t="shared" si="65"/>
        <v>32.620823677548401</v>
      </c>
      <c r="R176" s="203">
        <f t="shared" si="65"/>
        <v>0</v>
      </c>
      <c r="S176" s="262">
        <f t="shared" si="65"/>
        <v>0</v>
      </c>
      <c r="T176" s="195"/>
      <c r="U176" s="195"/>
      <c r="V176" s="195"/>
      <c r="W176" s="204">
        <f xml:space="preserve"> SUM(W173:W175)</f>
        <v>0</v>
      </c>
      <c r="X176" s="204">
        <f xml:space="preserve"> SUM(X173:X175)</f>
        <v>0</v>
      </c>
      <c r="Y176" s="195"/>
      <c r="Z176" s="196"/>
      <c r="AA176" s="196"/>
      <c r="AB176" s="198"/>
      <c r="AC176" s="199"/>
      <c r="AD176" s="200"/>
      <c r="AE176" s="269">
        <f xml:space="preserve"> SUM(AE173:AE175)</f>
        <v>-1.1684755142041354E-3</v>
      </c>
      <c r="AF176" s="195"/>
    </row>
    <row r="177" spans="1:32" ht="12" customHeight="1" x14ac:dyDescent="0.2">
      <c r="F177" s="146"/>
      <c r="G177" s="146"/>
      <c r="H177" s="124"/>
      <c r="I177" s="35"/>
      <c r="J177" s="147"/>
      <c r="M177" s="250"/>
      <c r="N177" s="147"/>
      <c r="O177" s="254"/>
      <c r="P177" s="148"/>
      <c r="Q177" s="257"/>
      <c r="R177" s="177"/>
      <c r="S177" s="257"/>
      <c r="W177" s="178"/>
      <c r="X177" s="178"/>
      <c r="Z177" s="144"/>
      <c r="AA177" s="144"/>
      <c r="AB177" s="145"/>
      <c r="AC177" s="149"/>
      <c r="AD177" s="150"/>
      <c r="AE177" s="260"/>
      <c r="AF177" s="111"/>
    </row>
    <row r="178" spans="1:32" ht="12" customHeight="1" thickBot="1" x14ac:dyDescent="0.25">
      <c r="A178" s="170" t="s">
        <v>1503</v>
      </c>
      <c r="B178" s="170"/>
      <c r="C178" s="170"/>
      <c r="D178" s="170" t="s">
        <v>6</v>
      </c>
      <c r="E178" s="170" t="s">
        <v>1153</v>
      </c>
      <c r="F178" s="171"/>
      <c r="G178" s="171"/>
      <c r="H178" s="172"/>
      <c r="I178" s="173"/>
      <c r="J178" s="174"/>
      <c r="K178" s="170"/>
      <c r="L178" s="170"/>
      <c r="M178" s="251"/>
      <c r="N178" s="176">
        <f t="shared" ref="N178:S178" si="66">N152+N166+N172+N176</f>
        <v>-1258044.1145468494</v>
      </c>
      <c r="O178" s="267">
        <f t="shared" si="66"/>
        <v>-7.9130899025652256E-3</v>
      </c>
      <c r="P178" s="192">
        <f t="shared" si="66"/>
        <v>254314906.32724741</v>
      </c>
      <c r="Q178" s="258">
        <f t="shared" si="66"/>
        <v>159.96392289111739</v>
      </c>
      <c r="R178" s="193">
        <f t="shared" si="66"/>
        <v>-75.062167624158079</v>
      </c>
      <c r="S178" s="258">
        <f t="shared" si="66"/>
        <v>107.78689138758573</v>
      </c>
      <c r="T178" s="170"/>
      <c r="U178" s="170"/>
      <c r="V178" s="170"/>
      <c r="W178" s="194">
        <f>W152+W166+W172+W176</f>
        <v>3.4571931163592615E-3</v>
      </c>
      <c r="X178" s="194">
        <f>X152+X166+X172+X176</f>
        <v>5.8029047415617263E-3</v>
      </c>
      <c r="Y178" s="170">
        <v>158982664.17256588</v>
      </c>
      <c r="Z178" s="171"/>
      <c r="AA178" s="171"/>
      <c r="AB178" s="173"/>
      <c r="AC178" s="174"/>
      <c r="AD178" s="175"/>
      <c r="AE178" s="267">
        <f>AE152+AE166+AE172+AE176</f>
        <v>-1.435986645904878E-3</v>
      </c>
      <c r="AF178" s="170">
        <v>160833718.68573415</v>
      </c>
    </row>
    <row r="179" spans="1:32" ht="12" customHeight="1" thickTop="1" x14ac:dyDescent="0.2"/>
    <row r="180" spans="1:32" ht="12" customHeight="1" x14ac:dyDescent="0.2"/>
    <row r="181" spans="1:32" ht="12" customHeight="1" x14ac:dyDescent="0.2"/>
    <row r="182" spans="1:32" ht="12" customHeight="1" x14ac:dyDescent="0.2"/>
    <row r="183" spans="1:32" ht="12" customHeight="1" x14ac:dyDescent="0.2"/>
    <row r="184" spans="1:32" ht="12" customHeight="1" x14ac:dyDescent="0.2"/>
    <row r="185" spans="1:32" ht="12" customHeight="1" x14ac:dyDescent="0.2"/>
    <row r="186" spans="1:32" ht="12" customHeight="1" x14ac:dyDescent="0.2"/>
    <row r="187" spans="1:32" ht="12" customHeight="1" x14ac:dyDescent="0.2"/>
    <row r="188" spans="1:32" ht="12" customHeight="1" x14ac:dyDescent="0.2"/>
    <row r="189" spans="1:32" ht="12" customHeight="1" x14ac:dyDescent="0.2"/>
    <row r="190" spans="1:32" ht="12" customHeight="1" x14ac:dyDescent="0.2"/>
    <row r="191" spans="1:32" ht="12" customHeight="1" x14ac:dyDescent="0.2"/>
    <row r="192" spans="1:3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3" ht="12" customHeight="1" x14ac:dyDescent="0.2"/>
    <row r="255" ht="12" customHeight="1" x14ac:dyDescent="0.2"/>
    <row r="257" ht="12" customHeight="1" x14ac:dyDescent="0.2"/>
    <row r="260" ht="12" customHeight="1" x14ac:dyDescent="0.2"/>
    <row r="272" ht="12" customHeight="1" x14ac:dyDescent="0.2"/>
    <row r="277" ht="12" customHeight="1" x14ac:dyDescent="0.2"/>
    <row r="289" ht="12" customHeight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7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98">
        <v>44890</v>
      </c>
      <c r="E1" s="243">
        <v>44893</v>
      </c>
    </row>
    <row r="2" spans="1:32" x14ac:dyDescent="0.2">
      <c r="N2" s="155" t="s">
        <v>14</v>
      </c>
      <c r="O2" s="156"/>
      <c r="P2" s="155" t="s">
        <v>16</v>
      </c>
      <c r="Q2" s="156"/>
      <c r="R2" s="155" t="s">
        <v>1132</v>
      </c>
      <c r="S2" s="156"/>
      <c r="AB2" s="155" t="s">
        <v>211</v>
      </c>
      <c r="AC2" s="157"/>
      <c r="AD2" s="157"/>
      <c r="AE2" s="156"/>
    </row>
    <row r="3" spans="1:32" hidden="1" x14ac:dyDescent="0.2">
      <c r="D3" t="s">
        <v>9</v>
      </c>
      <c r="E3" t="s">
        <v>4</v>
      </c>
      <c r="F3" s="99" t="s">
        <v>213</v>
      </c>
      <c r="G3" s="99" t="s">
        <v>22</v>
      </c>
      <c r="L3" t="s">
        <v>23</v>
      </c>
      <c r="M3" s="247" t="s">
        <v>22</v>
      </c>
      <c r="O3" s="252"/>
      <c r="Q3" s="252"/>
      <c r="S3" s="252"/>
      <c r="Z3" s="107" t="s">
        <v>214</v>
      </c>
      <c r="AD3" s="110" t="s">
        <v>213</v>
      </c>
      <c r="AE3" s="252"/>
    </row>
    <row r="4" spans="1:32" x14ac:dyDescent="0.2">
      <c r="A4" s="246" t="s">
        <v>1133</v>
      </c>
      <c r="B4" s="246" t="s">
        <v>325</v>
      </c>
      <c r="C4" s="246" t="s">
        <v>1</v>
      </c>
      <c r="D4" s="246" t="s">
        <v>8</v>
      </c>
      <c r="E4" s="246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48" t="s">
        <v>11</v>
      </c>
      <c r="N4" s="157" t="s">
        <v>323</v>
      </c>
      <c r="O4" s="248" t="s">
        <v>1132</v>
      </c>
      <c r="P4" s="157" t="s">
        <v>16</v>
      </c>
      <c r="Q4" s="248" t="s">
        <v>1132</v>
      </c>
      <c r="R4" s="157" t="s">
        <v>17</v>
      </c>
      <c r="S4" s="248" t="s">
        <v>18</v>
      </c>
      <c r="T4" s="157" t="s">
        <v>15</v>
      </c>
      <c r="U4" s="157" t="s">
        <v>1136</v>
      </c>
      <c r="V4" s="157" t="s">
        <v>24</v>
      </c>
      <c r="W4" s="157" t="s">
        <v>209</v>
      </c>
      <c r="X4" s="157" t="s">
        <v>210</v>
      </c>
      <c r="Y4" s="157" t="s">
        <v>216</v>
      </c>
      <c r="Z4" s="157" t="s">
        <v>5</v>
      </c>
      <c r="AA4" s="157" t="s">
        <v>12</v>
      </c>
      <c r="AB4" s="157" t="s">
        <v>13</v>
      </c>
      <c r="AC4" s="157" t="s">
        <v>0</v>
      </c>
      <c r="AD4" s="157" t="s">
        <v>11</v>
      </c>
      <c r="AE4" s="248" t="s">
        <v>1132</v>
      </c>
      <c r="AF4" s="157" t="s">
        <v>216</v>
      </c>
    </row>
    <row r="5" spans="1:32" ht="12" customHeight="1" x14ac:dyDescent="0.2">
      <c r="F5" s="146"/>
      <c r="G5" s="146"/>
      <c r="H5" s="124"/>
      <c r="I5" s="35"/>
      <c r="J5" s="147"/>
      <c r="M5" s="250"/>
      <c r="N5" s="147"/>
      <c r="O5" s="254"/>
      <c r="P5" s="148"/>
      <c r="Q5" s="257"/>
      <c r="R5" s="177"/>
      <c r="S5" s="257"/>
      <c r="W5" s="178"/>
      <c r="X5" s="178"/>
      <c r="Z5" s="144"/>
      <c r="AA5" s="144"/>
      <c r="AB5" s="145"/>
      <c r="AC5" s="149"/>
      <c r="AD5" s="150"/>
      <c r="AE5" s="260"/>
      <c r="AF5" s="111"/>
    </row>
    <row r="6" spans="1:32" ht="12" customHeight="1" x14ac:dyDescent="0.2">
      <c r="B6">
        <v>31784</v>
      </c>
      <c r="C6" t="s">
        <v>1448</v>
      </c>
      <c r="D6" t="str">
        <f>_xll.BDP(C6,$D$3)</f>
        <v>GBP</v>
      </c>
      <c r="E6" t="s">
        <v>1449</v>
      </c>
      <c r="F6" s="99">
        <f>_xll.BDP(C6,$F$3)</f>
        <v>43.869</v>
      </c>
      <c r="G6" s="99">
        <f>_xll.BDP(C6,$G$3)</f>
        <v>43.662999999999997</v>
      </c>
      <c r="H6" s="100">
        <f t="shared" ref="H6:H11" si="0">IF(OR(OR(G6="#N/A N/A",G6="#N/A Real Time"),OR(F6="#N/A N/A",F6="#N/A Real Time")),0,  G6 - F6)</f>
        <v>-0.20600000000000307</v>
      </c>
      <c r="I6" s="101">
        <f t="shared" ref="I6:I11" si="1">IF(OR(F6=0,F6="#N/A N/A"),0,H6 / F6*100)</f>
        <v>-0.46957988556840385</v>
      </c>
      <c r="J6" s="102">
        <v>-25723000</v>
      </c>
      <c r="K6" t="str">
        <f>CONCATENATE(D12,D6, " Curncy")</f>
        <v>GBPGBP Curncy</v>
      </c>
      <c r="L6">
        <f>IF(D6 = D12,1,_xll.BDP(K6,$L$3))</f>
        <v>1</v>
      </c>
      <c r="M6" s="247">
        <f>IF(D6 = D12,1,_xll.BDP(K6,$M$3)*L6)</f>
        <v>1</v>
      </c>
      <c r="N6" s="104">
        <f t="shared" ref="N6:N11" si="2">H6*J6*T6/M6</f>
        <v>52989.38000000079</v>
      </c>
      <c r="O6" s="253">
        <f>N6 / Y12</f>
        <v>2.5610357154795577E-3</v>
      </c>
      <c r="P6" s="140">
        <f t="shared" ref="P6:P11" si="3">IF(OR(OR(J6=0,G6 = "#N/A N/A"),G6="#N/A Real Time"),0,G6*J6*T6/M6)</f>
        <v>-11231433.49</v>
      </c>
      <c r="Q6" s="255">
        <f>P6 / Y12*100</f>
        <v>-54.282768177175853</v>
      </c>
      <c r="R6" s="106">
        <f t="shared" ref="R6:R11" si="4">IF(Q6&lt;0,Q6,0)</f>
        <v>-54.282768177175853</v>
      </c>
      <c r="S6" s="255">
        <f t="shared" ref="S6:S11" si="5">IF(Q6&gt;0,Q6,0)</f>
        <v>0</v>
      </c>
      <c r="T6">
        <f t="shared" ref="T6:T11" si="6">IF(EXACT(D6,UPPER(D6)),1,0.01)/V6</f>
        <v>0.01</v>
      </c>
      <c r="U6">
        <v>4</v>
      </c>
      <c r="V6">
        <v>100</v>
      </c>
      <c r="W6" s="105">
        <f t="shared" ref="W6:W11" si="7">IF(AND(Q6&lt;0,O6&gt;0),O6,0)</f>
        <v>2.5610357154795577E-3</v>
      </c>
      <c r="X6" s="105">
        <f t="shared" ref="X6:X11" si="8">IF(AND(Q6&gt;0,O6&gt;0),O6,0)</f>
        <v>0</v>
      </c>
      <c r="Z6" s="107" t="str">
        <f>_xll.BDH(C6,$Z$3,$D$1,$D$1)</f>
        <v>#N/A N/A</v>
      </c>
      <c r="AA6" s="107">
        <f t="shared" ref="AA6:AA11" si="9">IF(OR(OR(F6="#N/A N/A",F6="#N/A Real Time"),OR(Z6="#N/A N/A",Z6="#N/A Real Time")),0,  F6 - Z6)</f>
        <v>0</v>
      </c>
      <c r="AB6" s="117">
        <f t="shared" ref="AB6:AB11" si="10">IF(OR(Z6=0,Z6="#N/A N/A"),0,AA6 / Z6*100)</f>
        <v>0</v>
      </c>
      <c r="AC6" s="109">
        <v>-25723000</v>
      </c>
      <c r="AD6" s="110">
        <f>IF(D6 = D12,1,_xll.BDP(K6,$AD$3)*L6)</f>
        <v>1</v>
      </c>
      <c r="AE6" s="259">
        <f>AA6*AC6*T6/AD6 / AF12</f>
        <v>0</v>
      </c>
      <c r="AF6" s="111"/>
    </row>
    <row r="7" spans="1:32" ht="12" customHeight="1" x14ac:dyDescent="0.2">
      <c r="B7">
        <v>33487</v>
      </c>
      <c r="C7" t="s">
        <v>1659</v>
      </c>
      <c r="D7" t="str">
        <f>_xll.BDP(C7,$D$3)</f>
        <v>GBP</v>
      </c>
      <c r="E7" t="s">
        <v>1660</v>
      </c>
      <c r="F7" s="99">
        <f>_xll.BDP(C7,$F$3)</f>
        <v>99.519000000000005</v>
      </c>
      <c r="G7" s="99">
        <f>_xll.BDP(C7,$G$3)</f>
        <v>99.536000000000001</v>
      </c>
      <c r="H7" s="100">
        <f t="shared" si="0"/>
        <v>1.6999999999995907E-2</v>
      </c>
      <c r="I7" s="101">
        <f t="shared" si="1"/>
        <v>1.7082165214678511E-2</v>
      </c>
      <c r="J7" s="102">
        <v>7678000</v>
      </c>
      <c r="K7" t="str">
        <f>CONCATENATE(D12,D7, " Curncy")</f>
        <v>GBPGBP Curncy</v>
      </c>
      <c r="L7">
        <f>IF(D7 = D12,1,_xll.BDP(K7,$L$3))</f>
        <v>1</v>
      </c>
      <c r="M7" s="247">
        <f>IF(D7 = D12,1,_xll.BDP(K7,$M$3)*L7)</f>
        <v>1</v>
      </c>
      <c r="N7" s="104">
        <f t="shared" si="2"/>
        <v>1305.2599999996858</v>
      </c>
      <c r="O7" s="253">
        <f>N7 / Y12</f>
        <v>6.3084668625788655E-5</v>
      </c>
      <c r="P7" s="140">
        <f t="shared" si="3"/>
        <v>7642374.0800000001</v>
      </c>
      <c r="Q7" s="255">
        <f>P7 / Y12*100</f>
        <v>36.936444566694185</v>
      </c>
      <c r="R7" s="106">
        <f t="shared" si="4"/>
        <v>0</v>
      </c>
      <c r="S7" s="255">
        <f t="shared" si="5"/>
        <v>36.936444566694185</v>
      </c>
      <c r="T7">
        <f t="shared" si="6"/>
        <v>0.01</v>
      </c>
      <c r="U7">
        <v>4</v>
      </c>
      <c r="V7">
        <v>100</v>
      </c>
      <c r="W7" s="105">
        <f t="shared" si="7"/>
        <v>0</v>
      </c>
      <c r="X7" s="105">
        <f t="shared" si="8"/>
        <v>6.3084668625788655E-5</v>
      </c>
      <c r="Z7" s="107" t="str">
        <f>_xll.BDH(C7,$Z$3,$D$1,$D$1)</f>
        <v>#N/A N/A</v>
      </c>
      <c r="AA7" s="107">
        <f t="shared" si="9"/>
        <v>0</v>
      </c>
      <c r="AB7" s="117">
        <f t="shared" si="10"/>
        <v>0</v>
      </c>
      <c r="AC7" s="109">
        <v>7678000</v>
      </c>
      <c r="AD7" s="110">
        <f>IF(D7 = D12,1,_xll.BDP(K7,$AD$3)*L7)</f>
        <v>1</v>
      </c>
      <c r="AE7" s="259">
        <f>AA7*AC7*T7/AD7 / AF12</f>
        <v>0</v>
      </c>
      <c r="AF7" s="111"/>
    </row>
    <row r="8" spans="1:32" ht="12" customHeight="1" x14ac:dyDescent="0.2">
      <c r="B8">
        <v>30532</v>
      </c>
      <c r="C8" t="s">
        <v>1437</v>
      </c>
      <c r="D8" t="str">
        <f>_xll.BDP(C8,$D$3)</f>
        <v>GBP</v>
      </c>
      <c r="E8" t="s">
        <v>1438</v>
      </c>
      <c r="F8" s="99">
        <f>_xll.BDP(C8,$F$3)</f>
        <v>51.459000000000003</v>
      </c>
      <c r="G8" s="99">
        <f>_xll.BDP(C8,$G$3)</f>
        <v>51.302999999999997</v>
      </c>
      <c r="H8" s="100">
        <f t="shared" si="0"/>
        <v>-0.15600000000000591</v>
      </c>
      <c r="I8" s="101">
        <f t="shared" si="1"/>
        <v>-0.30315396723606347</v>
      </c>
      <c r="J8" s="102">
        <v>-9234000</v>
      </c>
      <c r="K8" t="str">
        <f>CONCATENATE(D12,D8, " Curncy")</f>
        <v>GBPGBP Curncy</v>
      </c>
      <c r="L8">
        <f>IF(D8 = D12,1,_xll.BDP(K8,$L$3))</f>
        <v>1</v>
      </c>
      <c r="M8" s="247">
        <f>IF(D8 = D12,1,_xll.BDP(K8,$M$3)*L8)</f>
        <v>1</v>
      </c>
      <c r="N8" s="104">
        <f t="shared" si="2"/>
        <v>14405.040000000545</v>
      </c>
      <c r="O8" s="253">
        <f>N8 / Y12</f>
        <v>6.9621161679779033E-4</v>
      </c>
      <c r="P8" s="140">
        <f t="shared" si="3"/>
        <v>-4737319.0200000005</v>
      </c>
      <c r="Q8" s="255">
        <f>P8 / Y12*100</f>
        <v>-22.895990113189548</v>
      </c>
      <c r="R8" s="106">
        <f t="shared" si="4"/>
        <v>-22.895990113189548</v>
      </c>
      <c r="S8" s="255">
        <f t="shared" si="5"/>
        <v>0</v>
      </c>
      <c r="T8">
        <f t="shared" si="6"/>
        <v>0.01</v>
      </c>
      <c r="U8">
        <v>4</v>
      </c>
      <c r="V8">
        <v>100</v>
      </c>
      <c r="W8" s="105">
        <f t="shared" si="7"/>
        <v>6.9621161679779033E-4</v>
      </c>
      <c r="X8" s="105">
        <f t="shared" si="8"/>
        <v>0</v>
      </c>
      <c r="Z8" s="107" t="str">
        <f>_xll.BDH(C8,$Z$3,$D$1,$D$1)</f>
        <v>#N/A N/A</v>
      </c>
      <c r="AA8" s="107">
        <f t="shared" si="9"/>
        <v>0</v>
      </c>
      <c r="AB8" s="117">
        <f t="shared" si="10"/>
        <v>0</v>
      </c>
      <c r="AC8" s="109">
        <v>-9234000</v>
      </c>
      <c r="AD8" s="110">
        <f>IF(D8 = D12,1,_xll.BDP(K8,$AD$3)*L8)</f>
        <v>1</v>
      </c>
      <c r="AE8" s="259">
        <f>AA8*AC8*T8/AD8 / AF12</f>
        <v>0</v>
      </c>
      <c r="AF8" s="111"/>
    </row>
    <row r="9" spans="1:32" ht="12" customHeight="1" x14ac:dyDescent="0.2">
      <c r="B9">
        <v>32674</v>
      </c>
      <c r="C9" t="s">
        <v>1589</v>
      </c>
      <c r="D9" t="str">
        <f>_xll.BDP(C9,$D$3)</f>
        <v>GBP</v>
      </c>
      <c r="E9" t="s">
        <v>1590</v>
      </c>
      <c r="F9" s="99">
        <f>_xll.BDP(C9,$F$3)</f>
        <v>67.483000000000004</v>
      </c>
      <c r="G9" s="99">
        <f>_xll.BDP(C9,$G$3)</f>
        <v>67.201999999999998</v>
      </c>
      <c r="H9" s="100">
        <f t="shared" si="0"/>
        <v>-0.28100000000000591</v>
      </c>
      <c r="I9" s="101">
        <f t="shared" si="1"/>
        <v>-0.41640116770150393</v>
      </c>
      <c r="J9" s="102">
        <v>-620000</v>
      </c>
      <c r="K9" t="str">
        <f>CONCATENATE(D12,D9, " Curncy")</f>
        <v>GBPGBP Curncy</v>
      </c>
      <c r="L9">
        <f>IF(D9 = D12,1,_xll.BDP(K9,$L$3))</f>
        <v>1</v>
      </c>
      <c r="M9" s="247">
        <f>IF(D9 = D12,1,_xll.BDP(K9,$M$3)*L9)</f>
        <v>1</v>
      </c>
      <c r="N9" s="104">
        <f t="shared" si="2"/>
        <v>1742.2000000000367</v>
      </c>
      <c r="O9" s="253">
        <f>N9 / Y12</f>
        <v>8.4202465163934977E-5</v>
      </c>
      <c r="P9" s="140">
        <f t="shared" si="3"/>
        <v>-416652.4</v>
      </c>
      <c r="Q9" s="255">
        <f>P9 / Y12*100</f>
        <v>-2.0137274248920427</v>
      </c>
      <c r="R9" s="106">
        <f t="shared" si="4"/>
        <v>-2.0137274248920427</v>
      </c>
      <c r="S9" s="255">
        <f t="shared" si="5"/>
        <v>0</v>
      </c>
      <c r="T9">
        <f t="shared" si="6"/>
        <v>0.01</v>
      </c>
      <c r="U9">
        <v>4</v>
      </c>
      <c r="V9">
        <v>100</v>
      </c>
      <c r="W9" s="105">
        <f t="shared" si="7"/>
        <v>8.4202465163934977E-5</v>
      </c>
      <c r="X9" s="105">
        <f t="shared" si="8"/>
        <v>0</v>
      </c>
      <c r="Z9" s="107" t="str">
        <f>_xll.BDH(C9,$Z$3,$D$1,$D$1)</f>
        <v>#N/A N/A</v>
      </c>
      <c r="AA9" s="107">
        <f t="shared" si="9"/>
        <v>0</v>
      </c>
      <c r="AB9" s="117">
        <f t="shared" si="10"/>
        <v>0</v>
      </c>
      <c r="AC9" s="109">
        <v>-620000</v>
      </c>
      <c r="AD9" s="110">
        <f>IF(D9 = D12,1,_xll.BDP(K9,$AD$3)*L9)</f>
        <v>1</v>
      </c>
      <c r="AE9" s="259">
        <f>AA9*AC9*T9/AD9 / AF12</f>
        <v>0</v>
      </c>
      <c r="AF9" s="111"/>
    </row>
    <row r="10" spans="1:32" ht="12" customHeight="1" x14ac:dyDescent="0.2">
      <c r="B10">
        <v>33977</v>
      </c>
      <c r="C10" t="s">
        <v>1737</v>
      </c>
      <c r="D10" t="str">
        <f>_xll.BDP(C10,$D$3)</f>
        <v>GBP</v>
      </c>
      <c r="E10" t="s">
        <v>1738</v>
      </c>
      <c r="F10" s="99">
        <f>_xll.BDP(C10,$F$3)*1.12662</f>
        <v>140.42867651999998</v>
      </c>
      <c r="G10" s="99">
        <f>_xll.BDP(C10,$G$3) * _xll.BDP(C10,"MOST_RECENT_REPORTED_FACTOR")</f>
        <v>137.42076223999999</v>
      </c>
      <c r="H10" s="100">
        <f t="shared" si="0"/>
        <v>-3.0079142799999943</v>
      </c>
      <c r="I10" s="101">
        <f t="shared" si="1"/>
        <v>-2.141951597451397</v>
      </c>
      <c r="J10" s="102">
        <v>4028000</v>
      </c>
      <c r="K10" t="str">
        <f>CONCATENATE(D12,D10, " Curncy")</f>
        <v>GBPGBP Curncy</v>
      </c>
      <c r="L10">
        <f>IF(D10 = D12,1,_xll.BDP(K10,$L$3))</f>
        <v>1</v>
      </c>
      <c r="M10" s="247">
        <f>IF(D10 = D12,1,_xll.BDP(K10,$M$3)*L10)</f>
        <v>1</v>
      </c>
      <c r="N10" s="104">
        <f t="shared" si="2"/>
        <v>-121158.78719839978</v>
      </c>
      <c r="O10" s="253">
        <f>N10 / Y12</f>
        <v>-5.855739041658624E-3</v>
      </c>
      <c r="P10" s="140">
        <f t="shared" si="3"/>
        <v>5535308.3030271996</v>
      </c>
      <c r="Q10" s="255">
        <f>P10 / Y12*100</f>
        <v>26.752761138633797</v>
      </c>
      <c r="R10" s="106">
        <f t="shared" si="4"/>
        <v>0</v>
      </c>
      <c r="S10" s="255">
        <f t="shared" si="5"/>
        <v>26.752761138633797</v>
      </c>
      <c r="T10">
        <f t="shared" si="6"/>
        <v>0.01</v>
      </c>
      <c r="U10">
        <v>4</v>
      </c>
      <c r="V10">
        <v>100</v>
      </c>
      <c r="W10" s="105">
        <f t="shared" si="7"/>
        <v>0</v>
      </c>
      <c r="X10" s="105">
        <f t="shared" si="8"/>
        <v>0</v>
      </c>
      <c r="Z10" s="107" t="str">
        <f>_xll.BDH(C10,$Z$3,$D$1,$D$1)</f>
        <v>#N/A N/A</v>
      </c>
      <c r="AA10" s="107">
        <f t="shared" si="9"/>
        <v>0</v>
      </c>
      <c r="AB10" s="117">
        <f t="shared" si="10"/>
        <v>0</v>
      </c>
      <c r="AC10" s="109">
        <v>4028000</v>
      </c>
      <c r="AD10" s="110">
        <f>IF(D10 = D12,1,_xll.BDP(K10,$AD$3)*L10)</f>
        <v>1</v>
      </c>
      <c r="AE10" s="259">
        <f>AA10*AC10*T10/AD10 / AF12</f>
        <v>0</v>
      </c>
      <c r="AF10" s="111"/>
    </row>
    <row r="11" spans="1:32" ht="12" customHeight="1" x14ac:dyDescent="0.2">
      <c r="B11">
        <v>34005</v>
      </c>
      <c r="C11" t="s">
        <v>1748</v>
      </c>
      <c r="D11" t="str">
        <f>_xll.BDP(C11,$D$3)</f>
        <v>GBP</v>
      </c>
      <c r="E11" t="s">
        <v>1749</v>
      </c>
      <c r="F11" s="99">
        <f>_xll.BDP(C11,$F$3)*1.39111</f>
        <v>158.38622015999999</v>
      </c>
      <c r="G11" s="99">
        <f>_xll.BDP(C11,$G$3) * _xll.BDP(C11,"MOST_RECENT_REPORTED_FACTOR")</f>
        <v>154.77293319</v>
      </c>
      <c r="H11" s="100">
        <f t="shared" si="0"/>
        <v>-3.6132869699999901</v>
      </c>
      <c r="I11" s="101">
        <f t="shared" si="1"/>
        <v>-2.2813139718530362</v>
      </c>
      <c r="J11" s="102">
        <v>4300000</v>
      </c>
      <c r="K11" t="str">
        <f>CONCATENATE(D12,D11, " Curncy")</f>
        <v>GBPGBP Curncy</v>
      </c>
      <c r="L11">
        <f>IF(D11 = D12,1,_xll.BDP(K11,$L$3))</f>
        <v>1</v>
      </c>
      <c r="M11" s="247">
        <f>IF(D11 = D12,1,_xll.BDP(K11,$M$3)*L11)</f>
        <v>1</v>
      </c>
      <c r="N11" s="104">
        <f t="shared" si="2"/>
        <v>-155371.33970999959</v>
      </c>
      <c r="O11" s="253">
        <f>N11 / Y12</f>
        <v>-7.5092697849872998E-3</v>
      </c>
      <c r="P11" s="140">
        <f t="shared" si="3"/>
        <v>6655236.1271700002</v>
      </c>
      <c r="Q11" s="255">
        <f>P11 / Y12*100</f>
        <v>32.165496966811027</v>
      </c>
      <c r="R11" s="106">
        <f t="shared" si="4"/>
        <v>0</v>
      </c>
      <c r="S11" s="255">
        <f t="shared" si="5"/>
        <v>32.165496966811027</v>
      </c>
      <c r="T11">
        <f t="shared" si="6"/>
        <v>0.01</v>
      </c>
      <c r="U11">
        <v>4</v>
      </c>
      <c r="V11">
        <v>100</v>
      </c>
      <c r="W11" s="105">
        <f t="shared" si="7"/>
        <v>0</v>
      </c>
      <c r="X11" s="105">
        <f t="shared" si="8"/>
        <v>0</v>
      </c>
      <c r="Z11" s="107" t="str">
        <f>_xll.BDH(C11,$Z$3,$D$1,$D$1)</f>
        <v>#N/A N/A</v>
      </c>
      <c r="AA11" s="107">
        <f t="shared" si="9"/>
        <v>0</v>
      </c>
      <c r="AB11" s="117">
        <f t="shared" si="10"/>
        <v>0</v>
      </c>
      <c r="AC11" s="109">
        <v>4300000</v>
      </c>
      <c r="AD11" s="110">
        <f>IF(D11 = D12,1,_xll.BDP(K11,$AD$3)*L11)</f>
        <v>1</v>
      </c>
      <c r="AE11" s="259">
        <f>AA11*AC11*T11/AD11 / AF12</f>
        <v>0</v>
      </c>
      <c r="AF11" s="111"/>
    </row>
    <row r="12" spans="1:32" ht="12" customHeight="1" thickBot="1" x14ac:dyDescent="0.25">
      <c r="A12" s="170" t="s">
        <v>1548</v>
      </c>
      <c r="B12" s="170"/>
      <c r="C12" s="170"/>
      <c r="D12" s="170" t="s">
        <v>66</v>
      </c>
      <c r="E12" s="170" t="s">
        <v>1547</v>
      </c>
      <c r="F12" s="171"/>
      <c r="G12" s="171"/>
      <c r="H12" s="172"/>
      <c r="I12" s="173"/>
      <c r="J12" s="174"/>
      <c r="K12" s="170"/>
      <c r="L12" s="170"/>
      <c r="M12" s="251"/>
      <c r="N12" s="176">
        <f t="shared" ref="N12:S12" si="11" xml:space="preserve"> SUM(N5:N11)</f>
        <v>-206088.24690839829</v>
      </c>
      <c r="O12" s="267">
        <f t="shared" si="11"/>
        <v>-9.9604743605788519E-3</v>
      </c>
      <c r="P12" s="192">
        <f t="shared" si="11"/>
        <v>3447513.6001971997</v>
      </c>
      <c r="Q12" s="258">
        <f t="shared" si="11"/>
        <v>16.662216956881569</v>
      </c>
      <c r="R12" s="193">
        <f t="shared" si="11"/>
        <v>-79.192485715257448</v>
      </c>
      <c r="S12" s="258">
        <f t="shared" si="11"/>
        <v>95.854702672139013</v>
      </c>
      <c r="T12" s="170"/>
      <c r="U12" s="170"/>
      <c r="V12" s="170"/>
      <c r="W12" s="194">
        <f xml:space="preserve"> SUM(W5:W11)</f>
        <v>3.341449797441283E-3</v>
      </c>
      <c r="X12" s="194">
        <f xml:space="preserve"> SUM(X5:X11)</f>
        <v>6.3084668625788655E-5</v>
      </c>
      <c r="Y12" s="170">
        <v>20690605.632603779</v>
      </c>
      <c r="Z12" s="171"/>
      <c r="AA12" s="171"/>
      <c r="AB12" s="173"/>
      <c r="AC12" s="174"/>
      <c r="AD12" s="175"/>
      <c r="AE12" s="267">
        <f xml:space="preserve"> SUM(AE5:AE11)</f>
        <v>0</v>
      </c>
      <c r="AF12" s="170">
        <v>20969414.49677252</v>
      </c>
    </row>
    <row r="13" spans="1:32" ht="12" customHeight="1" thickTop="1" x14ac:dyDescent="0.2">
      <c r="F13" s="146"/>
      <c r="G13" s="146"/>
      <c r="H13" s="124"/>
      <c r="I13" s="35"/>
      <c r="J13" s="147"/>
      <c r="M13" s="205"/>
      <c r="N13" s="147"/>
      <c r="O13" s="210"/>
      <c r="P13" s="148"/>
      <c r="Q13" s="215"/>
      <c r="R13" s="177"/>
      <c r="S13" s="215"/>
      <c r="W13" s="178"/>
      <c r="X13" s="178"/>
      <c r="Z13" s="144"/>
      <c r="AA13" s="144"/>
      <c r="AB13" s="145"/>
      <c r="AC13" s="149"/>
      <c r="AD13" s="150"/>
      <c r="AE13" s="220"/>
      <c r="AF13" s="111"/>
    </row>
    <row r="14" spans="1:32" x14ac:dyDescent="0.2">
      <c r="B14">
        <v>31784</v>
      </c>
      <c r="C14" t="s">
        <v>1448</v>
      </c>
      <c r="D14" t="str">
        <f>_xll.BDP(C14,$D$3)</f>
        <v>GBP</v>
      </c>
      <c r="E14" t="s">
        <v>1449</v>
      </c>
      <c r="F14" s="99">
        <f>_xll.BDP(C14,$F$3)</f>
        <v>43.869</v>
      </c>
      <c r="G14" s="99">
        <f>_xll.BDP(C14,$G$3)</f>
        <v>43.662999999999997</v>
      </c>
      <c r="H14" s="100">
        <f>IF(OR(OR(G14="#N/A N/A",G14="#N/A Real Time"),OR(F14="#N/A N/A",F14="#N/A Real Time")),0,  G14 - F14)</f>
        <v>-0.20600000000000307</v>
      </c>
      <c r="I14" s="101">
        <f>IF(OR(F14=0,F14="#N/A N/A"),0,H14 / F14*100)</f>
        <v>-0.46957988556840385</v>
      </c>
      <c r="J14" s="102">
        <v>-22605000</v>
      </c>
      <c r="K14" t="str">
        <f>CONCATENATE(D16,D14, " Curncy")</f>
        <v>GBPGBP Curncy</v>
      </c>
      <c r="L14">
        <f>IF(D14 = D16,1,_xll.BDP(K14,$L$3))</f>
        <v>1</v>
      </c>
      <c r="M14" s="207">
        <f>IF(D14 = D16,1,_xll.BDP(K14,$M$3)*L14)</f>
        <v>1</v>
      </c>
      <c r="N14" s="104">
        <f>H14*J14*T14/M14</f>
        <v>46566.300000000701</v>
      </c>
      <c r="O14" s="212">
        <f>N14 / Y16</f>
        <v>4.1691761826753767E-3</v>
      </c>
      <c r="P14" s="140">
        <f>IF(OR(OR(J14=0,G14 = "#N/A N/A"),G14="#N/A Real Time"),0,G14*J14*T14/M14)</f>
        <v>-9870021.1499999985</v>
      </c>
      <c r="Q14" s="217">
        <f>P14 / Y16*100</f>
        <v>-88.368320225316609</v>
      </c>
      <c r="R14" s="106">
        <f>IF(Q14&lt;0,Q14,0)</f>
        <v>-88.368320225316609</v>
      </c>
      <c r="S14" s="217">
        <f>IF(Q14&gt;0,Q14,0)</f>
        <v>0</v>
      </c>
      <c r="T14">
        <f>IF(EXACT(D14,UPPER(D14)),1,0.01)/V14</f>
        <v>0.01</v>
      </c>
      <c r="U14">
        <v>4</v>
      </c>
      <c r="V14">
        <v>100</v>
      </c>
      <c r="W14" s="105">
        <f>IF(AND(Q14&lt;0,O14&gt;0),O14,0)</f>
        <v>4.1691761826753767E-3</v>
      </c>
      <c r="X14" s="105">
        <f>IF(AND(Q14&gt;0,O14&gt;0),O14,0)</f>
        <v>0</v>
      </c>
      <c r="Z14" s="107" t="str">
        <f>_xll.BDH(C14,$Z$3,$D$1,$D$1)</f>
        <v>#N/A N/A</v>
      </c>
      <c r="AA14" s="107">
        <f>IF(OR(OR(F14="#N/A N/A",F14="#N/A Real Time"),OR(Z14="#N/A N/A",Z14="#N/A Real Time")),0,  F14 - Z14)</f>
        <v>0</v>
      </c>
      <c r="AB14" s="117">
        <f>IF(OR(Z14=0,Z14="#N/A N/A"),0,AA14 / Z14*100)</f>
        <v>0</v>
      </c>
      <c r="AC14" s="109">
        <v>-22605000</v>
      </c>
      <c r="AD14" s="110">
        <f>IF(D14 = D16,1,_xll.BDP(K14,$AD$3)*L14)</f>
        <v>1</v>
      </c>
      <c r="AE14" s="222">
        <f>AA14*AC14*T14/AD14 / AF16</f>
        <v>0</v>
      </c>
      <c r="AF14" s="111"/>
    </row>
    <row r="15" spans="1:32" ht="12" customHeight="1" x14ac:dyDescent="0.2">
      <c r="B15">
        <v>30532</v>
      </c>
      <c r="C15" t="s">
        <v>1437</v>
      </c>
      <c r="D15" t="str">
        <f>_xll.BDP(C15,$D$3)</f>
        <v>GBP</v>
      </c>
      <c r="E15" t="s">
        <v>1438</v>
      </c>
      <c r="F15" s="99">
        <f>_xll.BDP(C15,$F$3)</f>
        <v>51.459000000000003</v>
      </c>
      <c r="G15" s="99">
        <f>_xll.BDP(C15,$G$3)</f>
        <v>51.302999999999997</v>
      </c>
      <c r="H15" s="100">
        <f>IF(OR(OR(G15="#N/A N/A",G15="#N/A Real Time"),OR(F15="#N/A N/A",F15="#N/A Real Time")),0,  G15 - F15)</f>
        <v>-0.15600000000000591</v>
      </c>
      <c r="I15" s="101">
        <f>IF(OR(F15=0,F15="#N/A N/A"),0,H15 / F15*100)</f>
        <v>-0.30315396723606347</v>
      </c>
      <c r="J15" s="102">
        <v>-15700000</v>
      </c>
      <c r="K15" t="str">
        <f>CONCATENATE(D16,D15, " Curncy")</f>
        <v>GBPGBP Curncy</v>
      </c>
      <c r="L15">
        <f>IF(D15 = D16,1,_xll.BDP(K15,$L$3))</f>
        <v>1</v>
      </c>
      <c r="M15" s="207">
        <f>IF(D15 = D16,1,_xll.BDP(K15,$M$3)*L15)</f>
        <v>1</v>
      </c>
      <c r="N15" s="104">
        <f>H15*J15*T15/M15</f>
        <v>24492.000000000928</v>
      </c>
      <c r="O15" s="212">
        <f>N15 / Y16</f>
        <v>2.1928189069367258E-3</v>
      </c>
      <c r="P15" s="140">
        <f>IF(OR(OR(J15=0,G15 = "#N/A N/A"),G15="#N/A Real Time"),0,G15*J15*T15/M15)</f>
        <v>-8054571</v>
      </c>
      <c r="Q15" s="217">
        <f>P15 / Y16*100</f>
        <v>-72.11422332216064</v>
      </c>
      <c r="R15" s="106">
        <f>IF(Q15&lt;0,Q15,0)</f>
        <v>-72.11422332216064</v>
      </c>
      <c r="S15" s="217">
        <f>IF(Q15&gt;0,Q15,0)</f>
        <v>0</v>
      </c>
      <c r="T15">
        <f>IF(EXACT(D15,UPPER(D15)),1,0.01)/V15</f>
        <v>0.01</v>
      </c>
      <c r="U15">
        <v>4</v>
      </c>
      <c r="V15">
        <v>100</v>
      </c>
      <c r="W15" s="105">
        <f>IF(AND(Q15&lt;0,O15&gt;0),O15,0)</f>
        <v>2.1928189069367258E-3</v>
      </c>
      <c r="X15" s="105">
        <f>IF(AND(Q15&gt;0,O15&gt;0),O15,0)</f>
        <v>0</v>
      </c>
      <c r="Z15" s="107" t="str">
        <f>_xll.BDH(C15,$Z$3,$D$1,$D$1)</f>
        <v>#N/A N/A</v>
      </c>
      <c r="AA15" s="107">
        <f>IF(OR(OR(F15="#N/A N/A",F15="#N/A Real Time"),OR(Z15="#N/A N/A",Z15="#N/A Real Time")),0,  F15 - Z15)</f>
        <v>0</v>
      </c>
      <c r="AB15" s="117">
        <f>IF(OR(Z15=0,Z15="#N/A N/A"),0,AA15 / Z15*100)</f>
        <v>0</v>
      </c>
      <c r="AC15" s="109">
        <v>-15700000</v>
      </c>
      <c r="AD15" s="110">
        <f>IF(D15 = D16,1,_xll.BDP(K15,$AD$3)*L15)</f>
        <v>1</v>
      </c>
      <c r="AE15" s="222">
        <f>AA15*AC15*T15/AD15 / AF16</f>
        <v>0</v>
      </c>
      <c r="AF15" s="111"/>
    </row>
    <row r="16" spans="1:32" ht="12" customHeight="1" thickBot="1" x14ac:dyDescent="0.25">
      <c r="A16" s="170" t="s">
        <v>1548</v>
      </c>
      <c r="B16" s="170"/>
      <c r="C16" s="170"/>
      <c r="D16" s="170" t="s">
        <v>66</v>
      </c>
      <c r="E16" s="170" t="s">
        <v>1547</v>
      </c>
      <c r="F16" s="171"/>
      <c r="G16" s="171"/>
      <c r="H16" s="172"/>
      <c r="I16" s="173"/>
      <c r="J16" s="174"/>
      <c r="K16" s="170"/>
      <c r="L16" s="170"/>
      <c r="M16" s="209"/>
      <c r="N16" s="176">
        <f t="shared" ref="N16:S16" si="12" xml:space="preserve"> SUM(N13:N15)</f>
        <v>71058.300000001633</v>
      </c>
      <c r="O16" s="214">
        <f t="shared" si="12"/>
        <v>6.361995089612103E-3</v>
      </c>
      <c r="P16" s="192">
        <f t="shared" si="12"/>
        <v>-17924592.149999999</v>
      </c>
      <c r="Q16" s="219">
        <f t="shared" si="12"/>
        <v>-160.48254354747723</v>
      </c>
      <c r="R16" s="193">
        <f t="shared" si="12"/>
        <v>-160.48254354747723</v>
      </c>
      <c r="S16" s="219">
        <f t="shared" si="12"/>
        <v>0</v>
      </c>
      <c r="T16" s="170"/>
      <c r="U16" s="170"/>
      <c r="V16" s="170"/>
      <c r="W16" s="194">
        <f xml:space="preserve"> SUM(W13:W15)</f>
        <v>6.361995089612103E-3</v>
      </c>
      <c r="X16" s="194">
        <f xml:space="preserve"> SUM(X13:X15)</f>
        <v>0</v>
      </c>
      <c r="Y16" s="170">
        <v>11169184.980357179</v>
      </c>
      <c r="Z16" s="171"/>
      <c r="AA16" s="171"/>
      <c r="AB16" s="173"/>
      <c r="AC16" s="174"/>
      <c r="AD16" s="175"/>
      <c r="AE16" s="214">
        <f xml:space="preserve"> SUM(AE13:AE15)</f>
        <v>0</v>
      </c>
      <c r="AF16" s="170">
        <v>10915632.830357181</v>
      </c>
    </row>
    <row r="17" ht="12.75" thickTop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44890</v>
      </c>
      <c r="E1" s="243">
        <v>44893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211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213</v>
      </c>
      <c r="G3" s="99" t="s">
        <v>22</v>
      </c>
      <c r="L3" t="s">
        <v>23</v>
      </c>
      <c r="M3" s="247" t="s">
        <v>22</v>
      </c>
      <c r="O3" s="252"/>
      <c r="Q3" s="252"/>
      <c r="V3" s="107" t="s">
        <v>214</v>
      </c>
      <c r="Z3" s="110" t="s">
        <v>213</v>
      </c>
      <c r="AA3" s="252"/>
    </row>
    <row r="4" spans="1:28" x14ac:dyDescent="0.2">
      <c r="A4" s="246" t="s">
        <v>1133</v>
      </c>
      <c r="B4" s="246" t="s">
        <v>325</v>
      </c>
      <c r="C4" s="246" t="s">
        <v>1</v>
      </c>
      <c r="D4" s="246" t="s">
        <v>8</v>
      </c>
      <c r="E4" s="246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48" t="s">
        <v>11</v>
      </c>
      <c r="N4" s="157" t="s">
        <v>323</v>
      </c>
      <c r="O4" s="248" t="s">
        <v>1132</v>
      </c>
      <c r="P4" s="157" t="s">
        <v>16</v>
      </c>
      <c r="Q4" s="248" t="s">
        <v>1132</v>
      </c>
      <c r="R4" s="157" t="s">
        <v>15</v>
      </c>
      <c r="S4" s="157" t="s">
        <v>1136</v>
      </c>
      <c r="T4" s="157" t="s">
        <v>24</v>
      </c>
      <c r="U4" s="157" t="s">
        <v>216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48" t="s">
        <v>1132</v>
      </c>
      <c r="AB4" s="157" t="s">
        <v>216</v>
      </c>
    </row>
    <row r="5" spans="1:28" ht="12" customHeight="1" x14ac:dyDescent="0.2">
      <c r="F5" s="99"/>
      <c r="G5" s="99"/>
      <c r="H5" s="100"/>
      <c r="I5" s="101"/>
      <c r="J5" s="102"/>
      <c r="M5" s="247"/>
      <c r="N5" s="104"/>
      <c r="O5" s="253"/>
      <c r="P5" s="140"/>
      <c r="Q5" s="255"/>
      <c r="V5" s="107"/>
      <c r="W5" s="107"/>
      <c r="X5" s="117"/>
      <c r="Y5" s="109"/>
      <c r="Z5" s="110"/>
      <c r="AA5" s="259"/>
      <c r="AB5" s="111"/>
    </row>
    <row r="6" spans="1:28" ht="12" customHeight="1" x14ac:dyDescent="0.2">
      <c r="B6">
        <v>33879</v>
      </c>
      <c r="C6" t="s">
        <v>1739</v>
      </c>
      <c r="D6" t="str">
        <f>_xll.BDP(C6,$D$3)</f>
        <v>AUD</v>
      </c>
      <c r="E6" t="s">
        <v>1740</v>
      </c>
      <c r="F6" s="99">
        <f>_xll.BDP(C6,$F$3)</f>
        <v>5.39</v>
      </c>
      <c r="G6" s="99">
        <f>_xll.BDP(C6,$G$3)</f>
        <v>5.68</v>
      </c>
      <c r="H6" s="100">
        <f>IF(OR(OR(G6="#N/A N/A",G6="#N/A Real Time"),OR(F6="#N/A N/A",F6="#N/A Real Time")),0,  G6 - F6)</f>
        <v>0.29000000000000004</v>
      </c>
      <c r="I6" s="101">
        <f>IF(OR(F6=0,F6="#N/A N/A"),0,H6 / F6*100)</f>
        <v>5.3803339517625242</v>
      </c>
      <c r="J6" s="102">
        <v>492348</v>
      </c>
      <c r="K6" t="str">
        <f>CONCATENATE(D88,D6, " Curncy")</f>
        <v>GBPAUD Curncy</v>
      </c>
      <c r="L6">
        <f>IF(D6 = D88,1,_xll.BDP(K6,$L$3))</f>
        <v>1</v>
      </c>
      <c r="M6" s="247">
        <f>IF(D6 = D88,1,_xll.BDP(K6,$M$3)*L6)</f>
        <v>1.7997000000000001</v>
      </c>
      <c r="N6" s="104">
        <f>H6*J6*R6/M6</f>
        <v>79335.955992665447</v>
      </c>
      <c r="O6" s="253">
        <f>N6 / U88</f>
        <v>6.2612763054476677E-4</v>
      </c>
      <c r="P6" s="140">
        <f>IF(OR(OR(J6=0,G6 = "#N/A N/A"),G6="#N/A Real Time"),0,G6*J6*R6/M6)</f>
        <v>1553890.4484080677</v>
      </c>
      <c r="Q6" s="255">
        <f>P6 / U88*100</f>
        <v>1.2263465315497499</v>
      </c>
      <c r="R6">
        <f>IF(EXACT(D6,UPPER(D6)),1,0.01)/T6</f>
        <v>1</v>
      </c>
      <c r="S6">
        <v>0</v>
      </c>
      <c r="T6">
        <v>1</v>
      </c>
      <c r="V6" s="107">
        <f>_xll.BDH(C6,$V$3,$D$1,$D$1)</f>
        <v>5.41</v>
      </c>
      <c r="W6" s="107">
        <f>IF(OR(OR(F6="#N/A N/A",F6="#N/A Real Time"),OR(V6="#N/A N/A",V6="#N/A Real Time")),0,  F6 - V6)</f>
        <v>-2.0000000000000462E-2</v>
      </c>
      <c r="X6" s="117">
        <f>IF(OR(V6=0,V6="#N/A N/A"),0,W6 / V6*100)</f>
        <v>-0.36968576709797529</v>
      </c>
      <c r="Y6" s="109">
        <v>492348</v>
      </c>
      <c r="Z6" s="110">
        <f>IF(D6 = D88,1,_xll.BDP(K6,$Z$3)*L6)</f>
        <v>1.7916000000000001</v>
      </c>
      <c r="AA6" s="259">
        <f>W6*Y6*R6/Z6 / AB88</f>
        <v>-4.325745993761265E-5</v>
      </c>
      <c r="AB6" s="111"/>
    </row>
    <row r="7" spans="1:28" ht="12" customHeight="1" x14ac:dyDescent="0.2">
      <c r="B7">
        <v>33679</v>
      </c>
      <c r="C7" t="s">
        <v>1710</v>
      </c>
      <c r="D7" t="str">
        <f>_xll.BDP(C7,$D$3)</f>
        <v>AUD</v>
      </c>
      <c r="E7" t="s">
        <v>1711</v>
      </c>
      <c r="F7" s="99">
        <f>_xll.BDP(C7,$F$3)</f>
        <v>2.44</v>
      </c>
      <c r="G7" s="99">
        <f>_xll.BDP(C7,$G$3)</f>
        <v>2.5499999999999998</v>
      </c>
      <c r="H7" s="100">
        <f>IF(OR(OR(G7="#N/A N/A",G7="#N/A Real Time"),OR(F7="#N/A N/A",F7="#N/A Real Time")),0,  G7 - F7)</f>
        <v>0.10999999999999988</v>
      </c>
      <c r="I7" s="101">
        <f>IF(OR(F7=0,F7="#N/A N/A"),0,H7 / F7*100)</f>
        <v>4.5081967213114709</v>
      </c>
      <c r="J7" s="102">
        <v>1232296</v>
      </c>
      <c r="K7" t="str">
        <f>CONCATENATE(D88,D7, " Curncy")</f>
        <v>GBPAUD Curncy</v>
      </c>
      <c r="L7">
        <f>IF(D7 = D88,1,_xll.BDP(K7,$L$3))</f>
        <v>1</v>
      </c>
      <c r="M7" s="247">
        <f>IF(D7 = D88,1,_xll.BDP(K7,$M$3)*L7)</f>
        <v>1.7997000000000001</v>
      </c>
      <c r="N7" s="104">
        <f>H7*J7*R7/M7</f>
        <v>75319.531032949846</v>
      </c>
      <c r="O7" s="253">
        <f>N7 / U88</f>
        <v>5.9442958629960668E-4</v>
      </c>
      <c r="P7" s="140">
        <f>IF(OR(OR(J7=0,G7 = "#N/A N/A"),G7="#N/A Real Time"),0,G7*J7*R7/M7)</f>
        <v>1746043.6739456574</v>
      </c>
      <c r="Q7" s="255">
        <f>P7 / U88*100</f>
        <v>1.3779958591490897</v>
      </c>
      <c r="R7">
        <f>IF(EXACT(D7,UPPER(D7)),1,0.01)/T7</f>
        <v>1</v>
      </c>
      <c r="S7">
        <v>0</v>
      </c>
      <c r="T7">
        <v>1</v>
      </c>
      <c r="V7" s="107">
        <f>_xll.BDH(C7,$V$3,$D$1,$D$1)</f>
        <v>2.48</v>
      </c>
      <c r="W7" s="107">
        <f>IF(OR(OR(F7="#N/A N/A",F7="#N/A Real Time"),OR(V7="#N/A N/A",V7="#N/A Real Time")),0,  F7 - V7)</f>
        <v>-4.0000000000000036E-2</v>
      </c>
      <c r="X7" s="117">
        <f>IF(OR(V7=0,V7="#N/A N/A"),0,W7 / V7*100)</f>
        <v>-1.6129032258064528</v>
      </c>
      <c r="Y7" s="109">
        <v>1232296</v>
      </c>
      <c r="Z7" s="110">
        <f>IF(D7 = D88,1,_xll.BDP(K7,$Z$3)*L7)</f>
        <v>1.7916000000000001</v>
      </c>
      <c r="AA7" s="259">
        <f>W7*Y7*R7/Z7 / AB88</f>
        <v>-2.1653787504480218E-4</v>
      </c>
      <c r="AB7" s="111"/>
    </row>
    <row r="8" spans="1:28" ht="12" customHeight="1" x14ac:dyDescent="0.2">
      <c r="B8">
        <v>28103</v>
      </c>
      <c r="C8" t="s">
        <v>1741</v>
      </c>
      <c r="D8" t="str">
        <f>_xll.BDP(C8,$D$3)</f>
        <v>AUD</v>
      </c>
      <c r="E8" t="s">
        <v>1742</v>
      </c>
      <c r="F8" s="99">
        <f>_xll.BDP(C8,$F$3)</f>
        <v>9.07</v>
      </c>
      <c r="G8" s="99">
        <f>_xll.BDP(C8,$G$3)</f>
        <v>9.43</v>
      </c>
      <c r="H8" s="100">
        <f>IF(OR(OR(G8="#N/A N/A",G8="#N/A Real Time"),OR(F8="#N/A N/A",F8="#N/A Real Time")),0,  G8 - F8)</f>
        <v>0.35999999999999943</v>
      </c>
      <c r="I8" s="101">
        <f>IF(OR(F8=0,F8="#N/A N/A"),0,H8 / F8*100)</f>
        <v>3.9691289966923859</v>
      </c>
      <c r="J8" s="102">
        <v>592231</v>
      </c>
      <c r="K8" t="str">
        <f>CONCATENATE(D88,D8, " Curncy")</f>
        <v>GBPAUD Curncy</v>
      </c>
      <c r="L8">
        <f>IF(D8 = D88,1,_xll.BDP(K8,$L$3))</f>
        <v>1</v>
      </c>
      <c r="M8" s="247">
        <f>IF(D8 = D88,1,_xll.BDP(K8,$M$3)*L8)</f>
        <v>1.7997000000000001</v>
      </c>
      <c r="N8" s="104">
        <f>H8*J8*R8/M8</f>
        <v>118465.94432405381</v>
      </c>
      <c r="O8" s="253">
        <f>N8 / U88</f>
        <v>9.3494557532936874E-4</v>
      </c>
      <c r="P8" s="140">
        <f>IF(OR(OR(J8=0,G8 = "#N/A N/A"),G8="#N/A Real Time"),0,G8*J8*R8/M8)</f>
        <v>3103149.5971550811</v>
      </c>
      <c r="Q8" s="255">
        <f>P8 / U88*100</f>
        <v>2.4490379931544339</v>
      </c>
      <c r="R8">
        <f>IF(EXACT(D8,UPPER(D8)),1,0.01)/T8</f>
        <v>1</v>
      </c>
      <c r="S8">
        <v>0</v>
      </c>
      <c r="T8">
        <v>1</v>
      </c>
      <c r="V8" s="107">
        <f>_xll.BDH(C8,$V$3,$D$1,$D$1)</f>
        <v>8.98</v>
      </c>
      <c r="W8" s="107">
        <f>IF(OR(OR(F8="#N/A N/A",F8="#N/A Real Time"),OR(V8="#N/A N/A",V8="#N/A Real Time")),0,  F8 - V8)</f>
        <v>8.9999999999999858E-2</v>
      </c>
      <c r="X8" s="117">
        <f>IF(OR(V8=0,V8="#N/A N/A"),0,W8 / V8*100)</f>
        <v>1.0022271714922033</v>
      </c>
      <c r="Y8" s="109">
        <v>592231</v>
      </c>
      <c r="Z8" s="110">
        <f>IF(D8 = D88,1,_xll.BDP(K8,$Z$3)*L8)</f>
        <v>1.7916000000000001</v>
      </c>
      <c r="AA8" s="259">
        <f>W8*Y8*R8/Z8 / AB88</f>
        <v>2.3414909658087859E-4</v>
      </c>
      <c r="AB8" s="111"/>
    </row>
    <row r="9" spans="1:28" ht="12" customHeight="1" x14ac:dyDescent="0.2">
      <c r="A9" s="158" t="s">
        <v>1712</v>
      </c>
      <c r="B9" s="158"/>
      <c r="C9" s="158"/>
      <c r="D9" s="158"/>
      <c r="E9" s="158" t="s">
        <v>176</v>
      </c>
      <c r="F9" s="159"/>
      <c r="G9" s="159"/>
      <c r="H9" s="160"/>
      <c r="I9" s="161"/>
      <c r="J9" s="162"/>
      <c r="K9" s="158"/>
      <c r="L9" s="158"/>
      <c r="M9" s="249"/>
      <c r="N9" s="163">
        <f xml:space="preserve"> SUM(N5:N8)</f>
        <v>273121.43134966912</v>
      </c>
      <c r="O9" s="266">
        <f xml:space="preserve"> SUM(O5:O8)</f>
        <v>2.1555027921737421E-3</v>
      </c>
      <c r="P9" s="164">
        <f xml:space="preserve"> SUM(P5:P8)</f>
        <v>6403083.7195088062</v>
      </c>
      <c r="Q9" s="256">
        <f xml:space="preserve"> SUM(Q5:Q8)</f>
        <v>5.0533803838532734</v>
      </c>
      <c r="R9" s="158"/>
      <c r="S9" s="158"/>
      <c r="T9" s="158"/>
      <c r="U9" s="158"/>
      <c r="V9" s="165"/>
      <c r="W9" s="165"/>
      <c r="X9" s="166"/>
      <c r="Y9" s="167"/>
      <c r="Z9" s="168"/>
      <c r="AA9" s="268">
        <f xml:space="preserve"> SUM(AA5:AA8)</f>
        <v>-2.5646238401536215E-5</v>
      </c>
      <c r="AB9" s="169"/>
    </row>
    <row r="10" spans="1:28" ht="12" customHeight="1" x14ac:dyDescent="0.2">
      <c r="F10" s="146"/>
      <c r="G10" s="146"/>
      <c r="H10" s="124"/>
      <c r="I10" s="35"/>
      <c r="J10" s="147"/>
      <c r="M10" s="250"/>
      <c r="N10" s="147"/>
      <c r="O10" s="254"/>
      <c r="P10" s="148"/>
      <c r="Q10" s="257"/>
      <c r="V10" s="144"/>
      <c r="W10" s="144"/>
      <c r="X10" s="145"/>
      <c r="Y10" s="149"/>
      <c r="Z10" s="150"/>
      <c r="AA10" s="260"/>
      <c r="AB10" s="111"/>
    </row>
    <row r="11" spans="1:28" ht="12" customHeight="1" x14ac:dyDescent="0.2">
      <c r="B11">
        <v>1895</v>
      </c>
      <c r="C11" t="s">
        <v>173</v>
      </c>
      <c r="D11" t="str">
        <f>_xll.BDP(C11,$D$3)</f>
        <v>BRL</v>
      </c>
      <c r="E11" t="s">
        <v>331</v>
      </c>
      <c r="F11" s="99">
        <f>_xll.BDP(C11,$F$3)</f>
        <v>44.75</v>
      </c>
      <c r="G11" s="99">
        <f>_xll.BDP(C11,$G$3)</f>
        <v>44.16</v>
      </c>
      <c r="H11" s="100">
        <f>IF(OR(OR(G11="#N/A N/A",G11="#N/A Real Time"),OR(F11="#N/A N/A",F11="#N/A Real Time")),0,  G11 - F11)</f>
        <v>-0.59000000000000341</v>
      </c>
      <c r="I11" s="101">
        <f>IF(OR(F11=0,F11="#N/A N/A"),0,H11 / F11*100)</f>
        <v>-1.3184357541899516</v>
      </c>
      <c r="J11" s="102">
        <v>974708</v>
      </c>
      <c r="K11" t="str">
        <f>CONCATENATE(D88,D11, " Curncy")</f>
        <v>GBPBRL Curncy</v>
      </c>
      <c r="L11">
        <f>IF(D11 = D88,1,_xll.BDP(K11,$L$3))</f>
        <v>1</v>
      </c>
      <c r="M11" s="247">
        <f>IF(D11 = D88,1,_xll.BDP(K11,$M$3)*L11)</f>
        <v>6.4916</v>
      </c>
      <c r="N11" s="104">
        <f>H11*J11*R11/M11</f>
        <v>-88587.97831043246</v>
      </c>
      <c r="O11" s="253">
        <f>N11 / U88</f>
        <v>-6.9914555462582679E-4</v>
      </c>
      <c r="P11" s="140">
        <f>IF(OR(OR(J11=0,G11 = "#N/A N/A"),G11="#N/A Real Time"),0,G11*J11*R11/M11)</f>
        <v>6630584.9528621593</v>
      </c>
      <c r="Q11" s="255">
        <f>P11 / U88*100</f>
        <v>5.232926727504462</v>
      </c>
      <c r="R11">
        <f>IF(EXACT(D11,UPPER(D11)),1,0.01)/T11</f>
        <v>1</v>
      </c>
      <c r="S11">
        <v>0</v>
      </c>
      <c r="T11">
        <v>1</v>
      </c>
      <c r="V11" s="107">
        <f>_xll.BDH(C11,$V$3,$D$1,$D$1)</f>
        <v>45.24</v>
      </c>
      <c r="W11" s="107">
        <f>IF(OR(OR(F11="#N/A N/A",F11="#N/A Real Time"),OR(V11="#N/A N/A",V11="#N/A Real Time")),0,  F11 - V11)</f>
        <v>-0.49000000000000199</v>
      </c>
      <c r="X11" s="117">
        <f>IF(OR(V11=0,V11="#N/A N/A"),0,W11 / V11*100)</f>
        <v>-1.0831122900088461</v>
      </c>
      <c r="Y11" s="109">
        <v>974708</v>
      </c>
      <c r="Z11" s="110">
        <f>IF(D11 = D88,1,_xll.BDP(K11,$Z$3)*L11)</f>
        <v>6.5286999999999997</v>
      </c>
      <c r="AA11" s="259">
        <f>W11*Y11*R11/Z11 / AB88</f>
        <v>-5.7576305236303174E-4</v>
      </c>
      <c r="AB11" s="111"/>
    </row>
    <row r="12" spans="1:28" ht="12" customHeight="1" x14ac:dyDescent="0.2">
      <c r="A12" s="158" t="s">
        <v>1505</v>
      </c>
      <c r="B12" s="158"/>
      <c r="C12" s="158"/>
      <c r="D12" s="158"/>
      <c r="E12" s="158" t="s">
        <v>172</v>
      </c>
      <c r="F12" s="159"/>
      <c r="G12" s="159"/>
      <c r="H12" s="160"/>
      <c r="I12" s="161"/>
      <c r="J12" s="162"/>
      <c r="K12" s="158"/>
      <c r="L12" s="158"/>
      <c r="M12" s="249"/>
      <c r="N12" s="163">
        <f xml:space="preserve"> SUM(N10:N11)</f>
        <v>-88587.97831043246</v>
      </c>
      <c r="O12" s="266">
        <f xml:space="preserve"> SUM(O10:O11)</f>
        <v>-6.9914555462582679E-4</v>
      </c>
      <c r="P12" s="164">
        <f xml:space="preserve"> SUM(P10:P11)</f>
        <v>6630584.9528621593</v>
      </c>
      <c r="Q12" s="256">
        <f xml:space="preserve"> SUM(Q10:Q11)</f>
        <v>5.232926727504462</v>
      </c>
      <c r="R12" s="158"/>
      <c r="S12" s="158"/>
      <c r="T12" s="158"/>
      <c r="U12" s="158"/>
      <c r="V12" s="165"/>
      <c r="W12" s="165"/>
      <c r="X12" s="166"/>
      <c r="Y12" s="167"/>
      <c r="Z12" s="168"/>
      <c r="AA12" s="268">
        <f xml:space="preserve"> SUM(AA10:AA11)</f>
        <v>-5.7576305236303174E-4</v>
      </c>
      <c r="AB12" s="169"/>
    </row>
    <row r="13" spans="1:28" ht="12" customHeight="1" x14ac:dyDescent="0.2">
      <c r="F13" s="146"/>
      <c r="G13" s="146"/>
      <c r="H13" s="124"/>
      <c r="I13" s="35"/>
      <c r="J13" s="147"/>
      <c r="M13" s="250"/>
      <c r="N13" s="147"/>
      <c r="O13" s="254"/>
      <c r="P13" s="148"/>
      <c r="Q13" s="257"/>
      <c r="V13" s="144"/>
      <c r="W13" s="144"/>
      <c r="X13" s="145"/>
      <c r="Y13" s="149"/>
      <c r="Z13" s="150"/>
      <c r="AA13" s="260"/>
      <c r="AB13" s="111"/>
    </row>
    <row r="14" spans="1:28" ht="12" customHeight="1" x14ac:dyDescent="0.2">
      <c r="B14">
        <v>26234</v>
      </c>
      <c r="C14" t="s">
        <v>1261</v>
      </c>
      <c r="D14" t="str">
        <f>_xll.BDP(C14,$D$3)</f>
        <v>CAD</v>
      </c>
      <c r="E14" t="s">
        <v>1262</v>
      </c>
      <c r="F14" s="99">
        <f>_xll.BDP(C14,$F$3)</f>
        <v>21.51</v>
      </c>
      <c r="G14" s="99">
        <f>_xll.BDP(C14,$G$3)</f>
        <v>21.46</v>
      </c>
      <c r="H14" s="100">
        <f>IF(OR(OR(G14="#N/A N/A",G14="#N/A Real Time"),OR(F14="#N/A N/A",F14="#N/A Real Time")),0,  G14 - F14)</f>
        <v>-5.0000000000000711E-2</v>
      </c>
      <c r="I14" s="101">
        <f>IF(OR(F14=0,F14="#N/A N/A"),0,H14 / F14*100)</f>
        <v>-0.23245002324500558</v>
      </c>
      <c r="J14" s="102">
        <v>155047</v>
      </c>
      <c r="K14" t="str">
        <f>CONCATENATE(D88,D14, " Curncy")</f>
        <v>GBPCAD Curncy</v>
      </c>
      <c r="L14">
        <f>IF(D14 = D88,1,_xll.BDP(K14,$L$3))</f>
        <v>1</v>
      </c>
      <c r="M14" s="247">
        <f>IF(D14 = D88,1,_xll.BDP(K14,$M$3)*L14)</f>
        <v>1.6193</v>
      </c>
      <c r="N14" s="104">
        <f>H14*J14*R14/M14</f>
        <v>-4787.4698943988824</v>
      </c>
      <c r="O14" s="253">
        <f>N14 / U88</f>
        <v>-3.7783211203272069E-5</v>
      </c>
      <c r="P14" s="140">
        <f>IF(OR(OR(J14=0,G14 = "#N/A N/A"),G14="#N/A Real Time"),0,G14*J14*R14/M14)</f>
        <v>2054782.0786759711</v>
      </c>
      <c r="Q14" s="255">
        <f>P14 / U88*100</f>
        <v>1.6216554248444142</v>
      </c>
      <c r="R14">
        <f>IF(EXACT(D14,UPPER(D14)),1,0.01)/T14</f>
        <v>1</v>
      </c>
      <c r="S14">
        <v>0</v>
      </c>
      <c r="T14">
        <v>1</v>
      </c>
      <c r="V14" s="107">
        <f>_xll.BDH(C14,$V$3,$D$1,$D$1)</f>
        <v>21.95</v>
      </c>
      <c r="W14" s="107">
        <f>IF(OR(OR(F14="#N/A N/A",F14="#N/A Real Time"),OR(V14="#N/A N/A",V14="#N/A Real Time")),0,  F14 - V14)</f>
        <v>-0.43999999999999773</v>
      </c>
      <c r="X14" s="117">
        <f>IF(OR(V14=0,V14="#N/A N/A"),0,W14 / V14*100)</f>
        <v>-2.004555808656026</v>
      </c>
      <c r="Y14" s="109">
        <v>155047</v>
      </c>
      <c r="Z14" s="110">
        <f>IF(D14 = D88,1,_xll.BDP(K14,$Z$3)*L14)</f>
        <v>1.6188</v>
      </c>
      <c r="AA14" s="259">
        <f>W14*Y14*R14/Z14 / AB88</f>
        <v>-3.316826407937737E-4</v>
      </c>
      <c r="AB14" s="111"/>
    </row>
    <row r="15" spans="1:28" ht="12" customHeight="1" x14ac:dyDescent="0.2">
      <c r="B15">
        <v>33497</v>
      </c>
      <c r="C15" t="s">
        <v>1663</v>
      </c>
      <c r="D15" t="str">
        <f>_xll.BDP(C15,$D$3)</f>
        <v>CAD</v>
      </c>
      <c r="E15" t="s">
        <v>1664</v>
      </c>
      <c r="F15" s="99">
        <f>_xll.BDP(C15,$F$3)</f>
        <v>27.96</v>
      </c>
      <c r="G15" s="99">
        <f>_xll.BDP(C15,$G$3)</f>
        <v>28</v>
      </c>
      <c r="H15" s="100">
        <f>IF(OR(OR(G15="#N/A N/A",G15="#N/A Real Time"),OR(F15="#N/A N/A",F15="#N/A Real Time")),0,  G15 - F15)</f>
        <v>3.9999999999999147E-2</v>
      </c>
      <c r="I15" s="101">
        <f>IF(OR(F15=0,F15="#N/A N/A"),0,H15 / F15*100)</f>
        <v>0.14306151645207132</v>
      </c>
      <c r="J15" s="102">
        <v>51363</v>
      </c>
      <c r="K15" t="str">
        <f>CONCATENATE(D88,D15, " Curncy")</f>
        <v>GBPCAD Curncy</v>
      </c>
      <c r="L15">
        <f>IF(D15 = D88,1,_xll.BDP(K15,$L$3))</f>
        <v>1</v>
      </c>
      <c r="M15" s="247">
        <f>IF(D15 = D88,1,_xll.BDP(K15,$M$3)*L15)</f>
        <v>1.6193</v>
      </c>
      <c r="N15" s="104">
        <f>H15*J15*R15/M15</f>
        <v>1268.7704563700095</v>
      </c>
      <c r="O15" s="253">
        <f>N15 / U88</f>
        <v>1.0013268632265543E-5</v>
      </c>
      <c r="P15" s="140">
        <f>IF(OR(OR(J15=0,G15 = "#N/A N/A"),G15="#N/A Real Time"),0,G15*J15*R15/M15)</f>
        <v>888139.31945902552</v>
      </c>
      <c r="Q15" s="255">
        <f>P15 / U88*100</f>
        <v>0.70092880425860293</v>
      </c>
      <c r="R15">
        <f>IF(EXACT(D15,UPPER(D15)),1,0.01)/T15</f>
        <v>1</v>
      </c>
      <c r="S15">
        <v>0</v>
      </c>
      <c r="T15">
        <v>1</v>
      </c>
      <c r="V15" s="107">
        <f>_xll.BDH(C15,$V$3,$D$1,$D$1)</f>
        <v>28.11</v>
      </c>
      <c r="W15" s="107">
        <f>IF(OR(OR(F15="#N/A N/A",F15="#N/A Real Time"),OR(V15="#N/A N/A",V15="#N/A Real Time")),0,  F15 - V15)</f>
        <v>-0.14999999999999858</v>
      </c>
      <c r="X15" s="117">
        <f>IF(OR(V15=0,V15="#N/A N/A"),0,W15 / V15*100)</f>
        <v>-0.53361792956242826</v>
      </c>
      <c r="Y15" s="109">
        <v>51363</v>
      </c>
      <c r="Z15" s="110">
        <f>IF(D15 = D88,1,_xll.BDP(K15,$Z$3)*L15)</f>
        <v>1.6188</v>
      </c>
      <c r="AA15" s="259">
        <f>W15*Y15*R15/Z15 / AB88</f>
        <v>-3.7458323808317053E-5</v>
      </c>
      <c r="AB15" s="111"/>
    </row>
    <row r="16" spans="1:28" ht="12" customHeight="1" x14ac:dyDescent="0.2">
      <c r="B16">
        <v>8481</v>
      </c>
      <c r="D16" t="s">
        <v>1158</v>
      </c>
      <c r="E16" t="s">
        <v>1157</v>
      </c>
      <c r="F16" s="99">
        <v>0</v>
      </c>
      <c r="G16" s="99">
        <v>0</v>
      </c>
      <c r="H16" s="100">
        <f>IF(OR(OR(G16="#N/A N/A",G16="#N/A Real Time"),OR(F16="#N/A N/A",F16="#N/A Real Time")),0,  G16 - F16)</f>
        <v>0</v>
      </c>
      <c r="I16" s="101">
        <f>IF(OR(F16=0,F16="#N/A N/A"),0,H16 / F16*100)</f>
        <v>0</v>
      </c>
      <c r="J16" s="102">
        <v>882000</v>
      </c>
      <c r="K16" t="str">
        <f>CONCATENATE(D88,D16, " Curncy")</f>
        <v>GBPCAD Curncy</v>
      </c>
      <c r="L16">
        <f>IF(D16 = D88,1,_xll.BDP(K16,$L$3))</f>
        <v>1</v>
      </c>
      <c r="M16" s="247">
        <f>IF(D16 = D88,1,_xll.BDP(K16,$M$3)*L16)</f>
        <v>1.6193</v>
      </c>
      <c r="N16" s="104">
        <f>H16*J16*R16/M16</f>
        <v>0</v>
      </c>
      <c r="O16" s="253">
        <f>N16 / U88</f>
        <v>0</v>
      </c>
      <c r="P16" s="140">
        <f>IF(OR(OR(J16=0,G16 = "#N/A N/A"),G16="#N/A Real Time"),0,G16*J16*R16/M16)</f>
        <v>0</v>
      </c>
      <c r="Q16" s="255">
        <f>P16 / U88*100</f>
        <v>0</v>
      </c>
      <c r="R16">
        <f>IF(EXACT(D16,UPPER(D16)),1,0.01)/T16</f>
        <v>1</v>
      </c>
      <c r="S16">
        <v>1</v>
      </c>
      <c r="T16">
        <v>1</v>
      </c>
      <c r="V16" s="107">
        <v>0</v>
      </c>
      <c r="W16" s="107">
        <f>IF(OR(OR(F16="#N/A N/A",F16="#N/A Real Time"),OR(V16="#N/A N/A",V16="#N/A Real Time")),0,  F16 - V16)</f>
        <v>0</v>
      </c>
      <c r="X16" s="117">
        <f>IF(OR(V16=0,V16="#N/A N/A"),0,W16 / V16*100)</f>
        <v>0</v>
      </c>
      <c r="Y16" s="109">
        <v>882000</v>
      </c>
      <c r="Z16" s="110">
        <f>IF(D16 = D88,1,_xll.BDP(K16,$Z$3)*L16)</f>
        <v>1.6188</v>
      </c>
      <c r="AA16" s="259">
        <f>W16*Y16*R16/Z16 / AB88</f>
        <v>0</v>
      </c>
      <c r="AB16" s="111"/>
    </row>
    <row r="17" spans="1:28" ht="12" customHeight="1" x14ac:dyDescent="0.2">
      <c r="B17">
        <v>26020</v>
      </c>
      <c r="C17" t="s">
        <v>1631</v>
      </c>
      <c r="D17" t="str">
        <f>_xll.BDP(C17,$D$3)</f>
        <v>CAD</v>
      </c>
      <c r="E17" t="s">
        <v>1632</v>
      </c>
      <c r="F17" s="99">
        <f>_xll.BDP(C17,$F$3)</f>
        <v>14.76</v>
      </c>
      <c r="G17" s="99">
        <f>_xll.BDP(C17,$G$3)</f>
        <v>14.48</v>
      </c>
      <c r="H17" s="100">
        <f>IF(OR(OR(G17="#N/A N/A",G17="#N/A Real Time"),OR(F17="#N/A N/A",F17="#N/A Real Time")),0,  G17 - F17)</f>
        <v>-0.27999999999999936</v>
      </c>
      <c r="I17" s="101">
        <f>IF(OR(F17=0,F17="#N/A N/A"),0,H17 / F17*100)</f>
        <v>-1.8970189701896976</v>
      </c>
      <c r="J17" s="102">
        <v>81979</v>
      </c>
      <c r="K17" t="str">
        <f>CONCATENATE(D88,D17, " Curncy")</f>
        <v>GBPCAD Curncy</v>
      </c>
      <c r="L17">
        <f>IF(D17 = D88,1,_xll.BDP(K17,$L$3))</f>
        <v>1</v>
      </c>
      <c r="M17" s="247">
        <f>IF(D17 = D88,1,_xll.BDP(K17,$M$3)*L17)</f>
        <v>1.6193</v>
      </c>
      <c r="N17" s="104">
        <f>H17*J17*R17/M17</f>
        <v>-14175.335021305471</v>
      </c>
      <c r="O17" s="253">
        <f>N17 / U88</f>
        <v>-1.1187322088724546E-4</v>
      </c>
      <c r="P17" s="140">
        <f>IF(OR(OR(J17=0,G17 = "#N/A N/A"),G17="#N/A Real Time"),0,G17*J17*R17/M17)</f>
        <v>733067.32538751315</v>
      </c>
      <c r="Q17" s="255">
        <f>P17 / U88*100</f>
        <v>0.57854437087404209</v>
      </c>
      <c r="R17">
        <f>IF(EXACT(D17,UPPER(D17)),1,0.01)/T17</f>
        <v>1</v>
      </c>
      <c r="S17">
        <v>0</v>
      </c>
      <c r="T17">
        <v>1</v>
      </c>
      <c r="V17" s="107">
        <f>_xll.BDH(C17,$V$3,$D$1,$D$1)</f>
        <v>14.78</v>
      </c>
      <c r="W17" s="107">
        <f>IF(OR(OR(F17="#N/A N/A",F17="#N/A Real Time"),OR(V17="#N/A N/A",V17="#N/A Real Time")),0,  F17 - V17)</f>
        <v>-1.9999999999999574E-2</v>
      </c>
      <c r="X17" s="117">
        <f>IF(OR(V17=0,V17="#N/A N/A"),0,W17 / V17*100)</f>
        <v>-0.13531799729363719</v>
      </c>
      <c r="Y17" s="109">
        <v>81979</v>
      </c>
      <c r="Z17" s="110">
        <f>IF(D17 = D88,1,_xll.BDP(K17,$Z$3)*L17)</f>
        <v>1.6188</v>
      </c>
      <c r="AA17" s="259">
        <f>W17*Y17*R17/Z17 / AB88</f>
        <v>-7.971486420138977E-6</v>
      </c>
      <c r="AB17" s="111"/>
    </row>
    <row r="18" spans="1:28" ht="12" customHeight="1" x14ac:dyDescent="0.2">
      <c r="A18" s="158" t="s">
        <v>1506</v>
      </c>
      <c r="B18" s="158"/>
      <c r="C18" s="158"/>
      <c r="D18" s="158"/>
      <c r="E18" s="158" t="s">
        <v>170</v>
      </c>
      <c r="F18" s="159"/>
      <c r="G18" s="159"/>
      <c r="H18" s="160"/>
      <c r="I18" s="161"/>
      <c r="J18" s="162"/>
      <c r="K18" s="158"/>
      <c r="L18" s="158"/>
      <c r="M18" s="249"/>
      <c r="N18" s="163">
        <f xml:space="preserve"> SUM(N13:N17)</f>
        <v>-17694.034459334343</v>
      </c>
      <c r="O18" s="266">
        <f xml:space="preserve"> SUM(O13:O17)</f>
        <v>-1.3964316345825198E-4</v>
      </c>
      <c r="P18" s="164">
        <f xml:space="preserve"> SUM(P13:P17)</f>
        <v>3675988.7235225099</v>
      </c>
      <c r="Q18" s="256">
        <f xml:space="preserve"> SUM(Q13:Q17)</f>
        <v>2.9011285999770591</v>
      </c>
      <c r="R18" s="158"/>
      <c r="S18" s="158"/>
      <c r="T18" s="158"/>
      <c r="U18" s="158"/>
      <c r="V18" s="165"/>
      <c r="W18" s="165"/>
      <c r="X18" s="166"/>
      <c r="Y18" s="167"/>
      <c r="Z18" s="168"/>
      <c r="AA18" s="268">
        <f xml:space="preserve"> SUM(AA13:AA17)</f>
        <v>-3.7711245102222974E-4</v>
      </c>
      <c r="AB18" s="169"/>
    </row>
    <row r="19" spans="1:28" ht="12" customHeight="1" x14ac:dyDescent="0.2">
      <c r="F19" s="146"/>
      <c r="G19" s="146"/>
      <c r="H19" s="124"/>
      <c r="I19" s="35"/>
      <c r="J19" s="147"/>
      <c r="M19" s="250"/>
      <c r="N19" s="147"/>
      <c r="O19" s="254"/>
      <c r="P19" s="148"/>
      <c r="Q19" s="257"/>
      <c r="V19" s="144"/>
      <c r="W19" s="144"/>
      <c r="X19" s="145"/>
      <c r="Y19" s="149"/>
      <c r="Z19" s="150"/>
      <c r="AA19" s="260"/>
      <c r="AB19" s="111"/>
    </row>
    <row r="20" spans="1:28" ht="12" customHeight="1" x14ac:dyDescent="0.2">
      <c r="B20">
        <v>6885</v>
      </c>
      <c r="C20" t="s">
        <v>1210</v>
      </c>
      <c r="D20" t="str">
        <f>_xll.BDP(C20,$D$3)</f>
        <v>EUR</v>
      </c>
      <c r="E20" t="s">
        <v>1211</v>
      </c>
      <c r="F20" s="99">
        <f>_xll.BDP(C20,$F$3)</f>
        <v>1.3029999999999999</v>
      </c>
      <c r="G20" s="99">
        <f>_xll.BDP(C20,$G$3)</f>
        <v>1.2270000000000001</v>
      </c>
      <c r="H20" s="100">
        <f>IF(OR(OR(G20="#N/A N/A",G20="#N/A Real Time"),OR(F20="#N/A N/A",F20="#N/A Real Time")),0,  G20 - F20)</f>
        <v>-7.5999999999999845E-2</v>
      </c>
      <c r="I20" s="101">
        <f>IF(OR(F20=0,F20="#N/A N/A"),0,H20 / F20*100)</f>
        <v>-5.8326937835763513</v>
      </c>
      <c r="J20" s="102">
        <v>1125323</v>
      </c>
      <c r="K20" t="str">
        <f>CONCATENATE(D88,D20, " Curncy")</f>
        <v>GBPEUR Curncy</v>
      </c>
      <c r="L20">
        <f>IF(D20 = D88,1,_xll.BDP(K20,$L$3))</f>
        <v>1</v>
      </c>
      <c r="M20" s="247">
        <f>IF(D20 = D88,1,_xll.BDP(K20,$M$3)*L20)</f>
        <v>1.1567000000000001</v>
      </c>
      <c r="N20" s="104">
        <f>H20*J20*R20/M20</f>
        <v>-73938.400622460293</v>
      </c>
      <c r="O20" s="253">
        <f>N20 / U88</f>
        <v>-5.8352956120287633E-4</v>
      </c>
      <c r="P20" s="140">
        <f>IF(OR(OR(J20=0,G20 = "#N/A N/A"),G20="#N/A Real Time"),0,G20*J20*R20/M20)</f>
        <v>1193716.0205757758</v>
      </c>
      <c r="Q20" s="255">
        <f>P20 / U88*100</f>
        <v>0.94209312052096139</v>
      </c>
      <c r="R20">
        <f>IF(EXACT(D20,UPPER(D20)),1,0.01)/T20</f>
        <v>1</v>
      </c>
      <c r="S20">
        <v>0</v>
      </c>
      <c r="T20">
        <v>1</v>
      </c>
      <c r="V20" s="107">
        <f>_xll.BDH(C20,$V$3,$D$1,$D$1)</f>
        <v>1.2969999999999999</v>
      </c>
      <c r="W20" s="107">
        <f>IF(OR(OR(F20="#N/A N/A",F20="#N/A Real Time"),OR(V20="#N/A N/A",V20="#N/A Real Time")),0,  F20 - V20)</f>
        <v>6.0000000000000053E-3</v>
      </c>
      <c r="X20" s="117">
        <f>IF(OR(V20=0,V20="#N/A N/A"),0,W20 / V20*100)</f>
        <v>0.46260601387818084</v>
      </c>
      <c r="Y20" s="109">
        <v>1125323</v>
      </c>
      <c r="Z20" s="110">
        <f>IF(D20 = D88,1,_xll.BDP(K20,$Z$3)*L20)</f>
        <v>1.1633</v>
      </c>
      <c r="AA20" s="259">
        <f>W20*Y20*R20/Z20 / AB88</f>
        <v>4.5681106175334209E-5</v>
      </c>
      <c r="AB20" s="111"/>
    </row>
    <row r="21" spans="1:28" ht="12" customHeight="1" x14ac:dyDescent="0.2">
      <c r="A21" s="158" t="s">
        <v>1509</v>
      </c>
      <c r="B21" s="158"/>
      <c r="C21" s="158"/>
      <c r="D21" s="158"/>
      <c r="E21" s="158" t="s">
        <v>130</v>
      </c>
      <c r="F21" s="159"/>
      <c r="G21" s="159"/>
      <c r="H21" s="160"/>
      <c r="I21" s="161"/>
      <c r="J21" s="162"/>
      <c r="K21" s="158"/>
      <c r="L21" s="158"/>
      <c r="M21" s="249"/>
      <c r="N21" s="163">
        <f xml:space="preserve"> SUM(N19:N20)</f>
        <v>-73938.400622460293</v>
      </c>
      <c r="O21" s="266">
        <f xml:space="preserve"> SUM(O19:O20)</f>
        <v>-5.8352956120287633E-4</v>
      </c>
      <c r="P21" s="164">
        <f xml:space="preserve"> SUM(P19:P20)</f>
        <v>1193716.0205757758</v>
      </c>
      <c r="Q21" s="256">
        <f xml:space="preserve"> SUM(Q19:Q20)</f>
        <v>0.94209312052096139</v>
      </c>
      <c r="R21" s="158"/>
      <c r="S21" s="158"/>
      <c r="T21" s="158"/>
      <c r="U21" s="158"/>
      <c r="V21" s="165"/>
      <c r="W21" s="165"/>
      <c r="X21" s="166"/>
      <c r="Y21" s="167"/>
      <c r="Z21" s="168"/>
      <c r="AA21" s="268">
        <f xml:space="preserve"> SUM(AA19:AA20)</f>
        <v>4.5681106175334209E-5</v>
      </c>
      <c r="AB21" s="169"/>
    </row>
    <row r="22" spans="1:28" ht="12" customHeight="1" x14ac:dyDescent="0.2">
      <c r="F22" s="146"/>
      <c r="G22" s="146"/>
      <c r="H22" s="124"/>
      <c r="I22" s="35"/>
      <c r="J22" s="147"/>
      <c r="M22" s="250"/>
      <c r="N22" s="147"/>
      <c r="O22" s="254"/>
      <c r="P22" s="148"/>
      <c r="Q22" s="257"/>
      <c r="V22" s="144"/>
      <c r="W22" s="144"/>
      <c r="X22" s="145"/>
      <c r="Y22" s="149"/>
      <c r="Z22" s="150"/>
      <c r="AA22" s="260"/>
      <c r="AB22" s="111"/>
    </row>
    <row r="23" spans="1:28" ht="12" customHeight="1" x14ac:dyDescent="0.2">
      <c r="B23">
        <v>27628</v>
      </c>
      <c r="C23" t="s">
        <v>666</v>
      </c>
      <c r="D23" t="str">
        <f>_xll.BDP(C23,$D$3)</f>
        <v>JPY</v>
      </c>
      <c r="E23" t="s">
        <v>711</v>
      </c>
      <c r="F23" s="99">
        <f>_xll.BDP(C23,$F$3)</f>
        <v>306</v>
      </c>
      <c r="G23" s="99">
        <f>_xll.BDP(C23,$G$3)</f>
        <v>303</v>
      </c>
      <c r="H23" s="100">
        <f>IF(OR(OR(G23="#N/A N/A",G23="#N/A Real Time"),OR(F23="#N/A N/A",F23="#N/A Real Time")),0,  G23 - F23)</f>
        <v>-3</v>
      </c>
      <c r="I23" s="101">
        <f>IF(OR(F23=0,F23="#N/A N/A"),0,H23 / F23*100)</f>
        <v>-0.98039215686274506</v>
      </c>
      <c r="J23" s="102">
        <v>3269173</v>
      </c>
      <c r="K23" t="str">
        <f>CONCATENATE(D88,D23, " Curncy")</f>
        <v>GBPJPY Curncy</v>
      </c>
      <c r="L23">
        <f>IF(D23 = D88,1,_xll.BDP(K23,$L$3))</f>
        <v>1</v>
      </c>
      <c r="M23" s="247">
        <f>IF(D23 = D88,1,_xll.BDP(K23,$M$3)*L23)</f>
        <v>167.10900000000001</v>
      </c>
      <c r="N23" s="104">
        <f>H23*J23*R23/M23</f>
        <v>-58689.35245857494</v>
      </c>
      <c r="O23" s="253">
        <f>N23 / U88</f>
        <v>-4.6318248432641873E-4</v>
      </c>
      <c r="P23" s="140">
        <f>IF(OR(OR(J23=0,G23 = "#N/A N/A"),G23="#N/A Real Time"),0,G23*J23*R23/M23)</f>
        <v>5927624.5983160688</v>
      </c>
      <c r="Q23" s="255">
        <f>P23 / U88*100</f>
        <v>4.6781430916968292</v>
      </c>
      <c r="R23">
        <f>IF(EXACT(D23,UPPER(D23)),1,0.01)/T23</f>
        <v>1</v>
      </c>
      <c r="S23">
        <v>0</v>
      </c>
      <c r="T23">
        <v>1</v>
      </c>
      <c r="V23" s="107">
        <f>_xll.BDH(C23,$V$3,$D$1,$D$1)</f>
        <v>312</v>
      </c>
      <c r="W23" s="107">
        <f>IF(OR(OR(F23="#N/A N/A",F23="#N/A Real Time"),OR(V23="#N/A N/A",V23="#N/A Real Time")),0,  F23 - V23)</f>
        <v>-6</v>
      </c>
      <c r="X23" s="117">
        <f>IF(OR(V23=0,V23="#N/A N/A"),0,W23 / V23*100)</f>
        <v>-1.9230769230769231</v>
      </c>
      <c r="Y23" s="109">
        <v>3269173</v>
      </c>
      <c r="Z23" s="110">
        <f>IF(D23 = D88,1,_xll.BDP(K23,$Z$3)*L23)</f>
        <v>168.364</v>
      </c>
      <c r="AA23" s="259">
        <f>W23*Y23*R23/Z23 / AB88</f>
        <v>-9.1693766565166198E-4</v>
      </c>
      <c r="AB23" s="111"/>
    </row>
    <row r="24" spans="1:28" ht="12" customHeight="1" x14ac:dyDescent="0.2">
      <c r="A24" s="158" t="s">
        <v>1510</v>
      </c>
      <c r="B24" s="158"/>
      <c r="C24" s="158"/>
      <c r="D24" s="158"/>
      <c r="E24" s="158" t="s">
        <v>21</v>
      </c>
      <c r="F24" s="159"/>
      <c r="G24" s="159"/>
      <c r="H24" s="160"/>
      <c r="I24" s="161"/>
      <c r="J24" s="162"/>
      <c r="K24" s="158"/>
      <c r="L24" s="158"/>
      <c r="M24" s="249"/>
      <c r="N24" s="163">
        <f xml:space="preserve"> SUM(N22:N23)</f>
        <v>-58689.35245857494</v>
      </c>
      <c r="O24" s="266">
        <f xml:space="preserve"> SUM(O22:O23)</f>
        <v>-4.6318248432641873E-4</v>
      </c>
      <c r="P24" s="164">
        <f xml:space="preserve"> SUM(P22:P23)</f>
        <v>5927624.5983160688</v>
      </c>
      <c r="Q24" s="256">
        <f xml:space="preserve"> SUM(Q22:Q23)</f>
        <v>4.6781430916968292</v>
      </c>
      <c r="R24" s="158"/>
      <c r="S24" s="158"/>
      <c r="T24" s="158"/>
      <c r="U24" s="158"/>
      <c r="V24" s="165"/>
      <c r="W24" s="165"/>
      <c r="X24" s="166"/>
      <c r="Y24" s="167"/>
      <c r="Z24" s="168"/>
      <c r="AA24" s="268">
        <f xml:space="preserve"> SUM(AA22:AA23)</f>
        <v>-9.1693766565166198E-4</v>
      </c>
      <c r="AB24" s="169"/>
    </row>
    <row r="25" spans="1:28" ht="12" customHeight="1" x14ac:dyDescent="0.2">
      <c r="F25" s="99"/>
      <c r="G25" s="99"/>
      <c r="H25" s="100"/>
      <c r="I25" s="101"/>
      <c r="J25" s="102"/>
      <c r="M25" s="247"/>
      <c r="N25" s="104"/>
      <c r="O25" s="253"/>
      <c r="P25" s="140"/>
      <c r="Q25" s="255"/>
      <c r="V25" s="107"/>
      <c r="W25" s="107"/>
      <c r="X25" s="117"/>
      <c r="Y25" s="109"/>
      <c r="Z25" s="110"/>
      <c r="AA25" s="259"/>
      <c r="AB25" s="111"/>
    </row>
    <row r="26" spans="1:28" ht="12" customHeight="1" x14ac:dyDescent="0.2">
      <c r="B26">
        <v>33812</v>
      </c>
      <c r="C26" t="s">
        <v>1728</v>
      </c>
      <c r="D26" t="str">
        <f>_xll.BDP(C26,$D$3)</f>
        <v>MYR</v>
      </c>
      <c r="E26" t="s">
        <v>1729</v>
      </c>
      <c r="F26" s="99">
        <f>_xll.BDP(C26,$F$3)</f>
        <v>4.33</v>
      </c>
      <c r="G26" s="99">
        <f>_xll.BDP(C26,$G$3)</f>
        <v>4.33</v>
      </c>
      <c r="H26" s="100">
        <f>IF(OR(OR(G26="#N/A N/A",G26="#N/A Real Time"),OR(F26="#N/A N/A",F26="#N/A Real Time")),0,  G26 - F26)</f>
        <v>0</v>
      </c>
      <c r="I26" s="101">
        <f>IF(OR(F26=0,F26="#N/A N/A"),0,H26 / F26*100)</f>
        <v>0</v>
      </c>
      <c r="J26" s="102">
        <v>116700</v>
      </c>
      <c r="K26" t="str">
        <f>CONCATENATE(D88,D26, " Curncy")</f>
        <v>GBPMYR Curncy</v>
      </c>
      <c r="L26">
        <f>IF(D26 = D88,1,_xll.BDP(K26,$L$3))</f>
        <v>1</v>
      </c>
      <c r="M26" s="247">
        <f>IF(D26 = D88,1,_xll.BDP(K26,$M$3)*L26)</f>
        <v>5.4142999999999999</v>
      </c>
      <c r="N26" s="104">
        <f>H26*J26*R26/M26</f>
        <v>0</v>
      </c>
      <c r="O26" s="253">
        <f>N26 / U88</f>
        <v>0</v>
      </c>
      <c r="P26" s="140">
        <f>IF(OR(OR(J26=0,G26 = "#N/A N/A"),G26="#N/A Real Time"),0,G26*J26*R26/M26)</f>
        <v>93328.962192711901</v>
      </c>
      <c r="Q26" s="255">
        <f>P26 / U88*100</f>
        <v>7.3656189337816994E-2</v>
      </c>
      <c r="R26">
        <f>IF(EXACT(D26,UPPER(D26)),1,0.01)/T26</f>
        <v>1</v>
      </c>
      <c r="S26">
        <v>0</v>
      </c>
      <c r="T26">
        <v>1</v>
      </c>
      <c r="V26" s="107">
        <f>_xll.BDH(C26,$V$3,$D$1,$D$1)</f>
        <v>4.34</v>
      </c>
      <c r="W26" s="107">
        <f>IF(OR(OR(F26="#N/A N/A",F26="#N/A Real Time"),OR(V26="#N/A N/A",V26="#N/A Real Time")),0,  F26 - V26)</f>
        <v>-9.9999999999997868E-3</v>
      </c>
      <c r="X26" s="117">
        <f>IF(OR(V26=0,V26="#N/A N/A"),0,W26 / V26*100)</f>
        <v>-0.23041474654377389</v>
      </c>
      <c r="Y26" s="109">
        <v>116700</v>
      </c>
      <c r="Z26" s="110">
        <f>IF(D26 = D88,1,_xll.BDP(K26,$Z$3)*L26)</f>
        <v>5.4130000000000003</v>
      </c>
      <c r="AA26" s="259">
        <f>W26*Y26*R26/Z26 / AB88</f>
        <v>-1.6968080786139495E-6</v>
      </c>
      <c r="AB26" s="111"/>
    </row>
    <row r="27" spans="1:28" ht="12" customHeight="1" x14ac:dyDescent="0.2">
      <c r="A27" s="158" t="s">
        <v>1727</v>
      </c>
      <c r="B27" s="158"/>
      <c r="C27" s="158"/>
      <c r="D27" s="158"/>
      <c r="E27" s="158" t="s">
        <v>1689</v>
      </c>
      <c r="F27" s="159"/>
      <c r="G27" s="159"/>
      <c r="H27" s="160"/>
      <c r="I27" s="161"/>
      <c r="J27" s="162"/>
      <c r="K27" s="158"/>
      <c r="L27" s="158"/>
      <c r="M27" s="249"/>
      <c r="N27" s="163">
        <f xml:space="preserve"> SUM(N25:N26)</f>
        <v>0</v>
      </c>
      <c r="O27" s="266">
        <f xml:space="preserve"> SUM(O25:O26)</f>
        <v>0</v>
      </c>
      <c r="P27" s="164">
        <f xml:space="preserve"> SUM(P25:P26)</f>
        <v>93328.962192711901</v>
      </c>
      <c r="Q27" s="256">
        <f xml:space="preserve"> SUM(Q25:Q26)</f>
        <v>7.3656189337816994E-2</v>
      </c>
      <c r="R27" s="158"/>
      <c r="S27" s="158"/>
      <c r="T27" s="158"/>
      <c r="U27" s="158"/>
      <c r="V27" s="165"/>
      <c r="W27" s="165"/>
      <c r="X27" s="166"/>
      <c r="Y27" s="167"/>
      <c r="Z27" s="168"/>
      <c r="AA27" s="268">
        <f xml:space="preserve"> SUM(AA25:AA26)</f>
        <v>-1.6968080786139495E-6</v>
      </c>
      <c r="AB27" s="169"/>
    </row>
    <row r="28" spans="1:28" ht="12" customHeight="1" x14ac:dyDescent="0.2">
      <c r="F28" s="146"/>
      <c r="G28" s="146"/>
      <c r="H28" s="124"/>
      <c r="I28" s="35"/>
      <c r="J28" s="147"/>
      <c r="M28" s="250"/>
      <c r="N28" s="147"/>
      <c r="O28" s="254"/>
      <c r="P28" s="148"/>
      <c r="Q28" s="257"/>
      <c r="V28" s="144"/>
      <c r="W28" s="144"/>
      <c r="X28" s="145"/>
      <c r="Y28" s="149"/>
      <c r="Z28" s="150"/>
      <c r="AA28" s="260"/>
      <c r="AB28" s="111"/>
    </row>
    <row r="29" spans="1:28" ht="12" customHeight="1" x14ac:dyDescent="0.2">
      <c r="B29">
        <v>24498</v>
      </c>
      <c r="C29" t="s">
        <v>1582</v>
      </c>
      <c r="D29" t="str">
        <f>_xll.BDP(C29,$D$3)</f>
        <v>NOK</v>
      </c>
      <c r="E29" t="s">
        <v>245</v>
      </c>
      <c r="F29" s="99">
        <f>_xll.BDP(C29,$F$3)</f>
        <v>337.7</v>
      </c>
      <c r="G29" s="99">
        <f>_xll.BDP(C29,$G$3)</f>
        <v>331.3</v>
      </c>
      <c r="H29" s="100">
        <f>IF(OR(OR(G29="#N/A N/A",G29="#N/A Real Time"),OR(F29="#N/A N/A",F29="#N/A Real Time")),0,  G29 - F29)</f>
        <v>-6.3999999999999773</v>
      </c>
      <c r="I29" s="101">
        <f>IF(OR(F29=0,F29="#N/A N/A"),0,H29 / F29*100)</f>
        <v>-1.8951732306781099</v>
      </c>
      <c r="J29" s="102">
        <v>159031</v>
      </c>
      <c r="K29" t="str">
        <f>CONCATENATE(D88,D29, " Curncy")</f>
        <v>GBPNOK Curncy</v>
      </c>
      <c r="L29">
        <f>IF(D29 = D88,1,_xll.BDP(K29,$L$3))</f>
        <v>1</v>
      </c>
      <c r="M29" s="247">
        <f>IF(D29 = D88,1,_xll.BDP(K29,$M$3)*L29)</f>
        <v>11.9855</v>
      </c>
      <c r="N29" s="104">
        <f>H29*J29*R29/M29</f>
        <v>-84919.143965624826</v>
      </c>
      <c r="O29" s="253">
        <f>N29 / U88</f>
        <v>-6.7019073172827409E-4</v>
      </c>
      <c r="P29" s="140">
        <f>IF(OR(OR(J29=0,G29 = "#N/A N/A"),G29="#N/A Real Time"),0,G29*J29*R29/M29)</f>
        <v>4395892.5618455634</v>
      </c>
      <c r="Q29" s="255">
        <f>P29 / U88*100</f>
        <v>3.4692842097121561</v>
      </c>
      <c r="R29">
        <f>IF(EXACT(D29,UPPER(D29)),1,0.01)/T29</f>
        <v>1</v>
      </c>
      <c r="S29">
        <v>0</v>
      </c>
      <c r="T29">
        <v>1</v>
      </c>
      <c r="V29" s="107">
        <f>_xll.BDH(C29,$V$3,$D$1,$D$1)</f>
        <v>337.9</v>
      </c>
      <c r="W29" s="107">
        <f>IF(OR(OR(F29="#N/A N/A",F29="#N/A Real Time"),OR(V29="#N/A N/A",V29="#N/A Real Time")),0,  F29 - V29)</f>
        <v>-0.19999999999998863</v>
      </c>
      <c r="X29" s="117">
        <f>IF(OR(V29=0,V29="#N/A N/A"),0,W29 / V29*100)</f>
        <v>-5.918910920390312E-2</v>
      </c>
      <c r="Y29" s="109">
        <v>159031</v>
      </c>
      <c r="Z29" s="110">
        <f>IF(D29 = D88,1,_xll.BDP(K29,$Z$3)*L29)</f>
        <v>11.9389</v>
      </c>
      <c r="AA29" s="259">
        <f>W29*Y29*R29/Z29 / AB88</f>
        <v>-2.0967534447476554E-5</v>
      </c>
      <c r="AB29" s="111"/>
    </row>
    <row r="30" spans="1:28" ht="12" customHeight="1" x14ac:dyDescent="0.2">
      <c r="B30">
        <v>1464</v>
      </c>
      <c r="C30" t="s">
        <v>1263</v>
      </c>
      <c r="D30" t="str">
        <f>_xll.BDP(C30,$D$3)</f>
        <v>NOK</v>
      </c>
      <c r="E30" t="s">
        <v>229</v>
      </c>
      <c r="F30" s="99">
        <f>_xll.BDP(C30,$F$3)</f>
        <v>155.15</v>
      </c>
      <c r="G30" s="99">
        <f>_xll.BDP(C30,$G$3)</f>
        <v>154.6</v>
      </c>
      <c r="H30" s="100">
        <f>IF(OR(OR(G30="#N/A N/A",G30="#N/A Real Time"),OR(F30="#N/A N/A",F30="#N/A Real Time")),0,  G30 - F30)</f>
        <v>-0.55000000000001137</v>
      </c>
      <c r="I30" s="101">
        <f>IF(OR(F30=0,F30="#N/A N/A"),0,H30 / F30*100)</f>
        <v>-0.35449564937158323</v>
      </c>
      <c r="J30" s="102">
        <v>109977</v>
      </c>
      <c r="K30" t="str">
        <f>CONCATENATE(D88,D30, " Curncy")</f>
        <v>GBPNOK Curncy</v>
      </c>
      <c r="L30">
        <f>IF(D30 = D88,1,_xll.BDP(K30,$L$3))</f>
        <v>1</v>
      </c>
      <c r="M30" s="247">
        <f>IF(D30 = D88,1,_xll.BDP(K30,$M$3)*L30)</f>
        <v>11.9855</v>
      </c>
      <c r="N30" s="104">
        <f>H30*J30*R30/M30</f>
        <v>-5046.7106086522253</v>
      </c>
      <c r="O30" s="253">
        <f>N30 / U88</f>
        <v>-3.9829165929918142E-5</v>
      </c>
      <c r="P30" s="140">
        <f>IF(OR(OR(J30=0,G30 = "#N/A N/A"),G30="#N/A Real Time"),0,G30*J30*R30/M30)</f>
        <v>1418584.4729047599</v>
      </c>
      <c r="Q30" s="255">
        <f>P30 / U88*100</f>
        <v>1.1195616459573123</v>
      </c>
      <c r="R30">
        <f>IF(EXACT(D30,UPPER(D30)),1,0.01)/T30</f>
        <v>1</v>
      </c>
      <c r="S30">
        <v>0</v>
      </c>
      <c r="T30">
        <v>1</v>
      </c>
      <c r="V30" s="107">
        <f>_xll.BDH(C30,$V$3,$D$1,$D$1)</f>
        <v>154.69999999999999</v>
      </c>
      <c r="W30" s="107">
        <f>IF(OR(OR(F30="#N/A N/A",F30="#N/A Real Time"),OR(V30="#N/A N/A",V30="#N/A Real Time")),0,  F30 - V30)</f>
        <v>0.45000000000001705</v>
      </c>
      <c r="X30" s="117">
        <f>IF(OR(V30=0,V30="#N/A N/A"),0,W30 / V30*100)</f>
        <v>0.29088558500324313</v>
      </c>
      <c r="Y30" s="109">
        <v>109977</v>
      </c>
      <c r="Z30" s="110">
        <f>IF(D30 = D88,1,_xll.BDP(K30,$Z$3)*L30)</f>
        <v>11.9389</v>
      </c>
      <c r="AA30" s="259">
        <f>W30*Y30*R30/Z30 / AB88</f>
        <v>3.2624958063794373E-5</v>
      </c>
      <c r="AB30" s="111"/>
    </row>
    <row r="31" spans="1:28" ht="12" customHeight="1" x14ac:dyDescent="0.2">
      <c r="B31">
        <v>26989</v>
      </c>
      <c r="C31" t="s">
        <v>114</v>
      </c>
      <c r="D31" t="str">
        <f>_xll.BDP(C31,$D$3)</f>
        <v>NOK</v>
      </c>
      <c r="E31" t="s">
        <v>227</v>
      </c>
      <c r="F31" s="99">
        <f>_xll.BDP(C31,$F$3)</f>
        <v>31.8</v>
      </c>
      <c r="G31" s="99">
        <f>_xll.BDP(C31,$G$3)</f>
        <v>32</v>
      </c>
      <c r="H31" s="100">
        <f>IF(OR(OR(G31="#N/A N/A",G31="#N/A Real Time"),OR(F31="#N/A N/A",F31="#N/A Real Time")),0,  G31 - F31)</f>
        <v>0.19999999999999929</v>
      </c>
      <c r="I31" s="101">
        <f>IF(OR(F31=0,F31="#N/A N/A"),0,H31 / F31*100)</f>
        <v>0.62893081761006064</v>
      </c>
      <c r="J31" s="102">
        <v>1769</v>
      </c>
      <c r="K31" t="str">
        <f>CONCATENATE(D88,D31, " Curncy")</f>
        <v>GBPNOK Curncy</v>
      </c>
      <c r="L31">
        <f>IF(D31 = D88,1,_xll.BDP(K31,$L$3))</f>
        <v>1</v>
      </c>
      <c r="M31" s="247">
        <f>IF(D31 = D88,1,_xll.BDP(K31,$M$3)*L31)</f>
        <v>11.9855</v>
      </c>
      <c r="N31" s="104">
        <f>H31*J31*R31/M31</f>
        <v>29.519002127570712</v>
      </c>
      <c r="O31" s="253">
        <f>N31 / U88</f>
        <v>2.3296704031511877E-7</v>
      </c>
      <c r="P31" s="140">
        <f>IF(OR(OR(J31=0,G31 = "#N/A N/A"),G31="#N/A Real Time"),0,G31*J31*R31/M31)</f>
        <v>4723.0403404113304</v>
      </c>
      <c r="Q31" s="255">
        <f>P31 / U88*100</f>
        <v>3.7274726450419134E-3</v>
      </c>
      <c r="R31">
        <f>IF(EXACT(D31,UPPER(D31)),1,0.01)/T31</f>
        <v>1</v>
      </c>
      <c r="S31">
        <v>0</v>
      </c>
      <c r="T31">
        <v>1</v>
      </c>
      <c r="V31" s="107">
        <f>_xll.BDH(C31,$V$3,$D$1,$D$1)</f>
        <v>32</v>
      </c>
      <c r="W31" s="107">
        <f>IF(OR(OR(F31="#N/A N/A",F31="#N/A Real Time"),OR(V31="#N/A N/A",V31="#N/A Real Time")),0,  F31 - V31)</f>
        <v>-0.19999999999999929</v>
      </c>
      <c r="X31" s="117">
        <f>IF(OR(V31=0,V31="#N/A N/A"),0,W31 / V31*100)</f>
        <v>-0.62499999999999778</v>
      </c>
      <c r="Y31" s="109">
        <v>1769</v>
      </c>
      <c r="Z31" s="110">
        <f>IF(D31 = D88,1,_xll.BDP(K31,$Z$3)*L31)</f>
        <v>11.9389</v>
      </c>
      <c r="AA31" s="259">
        <f>W31*Y31*R31/Z31 / AB88</f>
        <v>-2.3323483118126657E-7</v>
      </c>
      <c r="AB31" s="111"/>
    </row>
    <row r="32" spans="1:28" ht="12" customHeight="1" x14ac:dyDescent="0.2">
      <c r="B32">
        <v>100</v>
      </c>
      <c r="C32" t="s">
        <v>618</v>
      </c>
      <c r="D32" t="str">
        <f>_xll.BDP(C32,$D$3)</f>
        <v>NOK</v>
      </c>
      <c r="E32" t="s">
        <v>643</v>
      </c>
      <c r="F32" s="99">
        <f>_xll.BDP(C32,$F$3)</f>
        <v>467.6</v>
      </c>
      <c r="G32" s="99">
        <f>_xll.BDP(C32,$G$3)</f>
        <v>467.3</v>
      </c>
      <c r="H32" s="100">
        <f>IF(OR(OR(G32="#N/A N/A",G32="#N/A Real Time"),OR(F32="#N/A N/A",F32="#N/A Real Time")),0,  G32 - F32)</f>
        <v>-0.30000000000001137</v>
      </c>
      <c r="I32" s="101">
        <f>IF(OR(F32=0,F32="#N/A N/A"),0,H32 / F32*100)</f>
        <v>-6.4157399486743233E-2</v>
      </c>
      <c r="J32" s="102">
        <v>24361</v>
      </c>
      <c r="K32" t="str">
        <f>CONCATENATE(D88,D32, " Curncy")</f>
        <v>GBPNOK Curncy</v>
      </c>
      <c r="L32">
        <f>IF(D32 = D88,1,_xll.BDP(K32,$L$3))</f>
        <v>1</v>
      </c>
      <c r="M32" s="247">
        <f>IF(D32 = D88,1,_xll.BDP(K32,$M$3)*L32)</f>
        <v>11.9855</v>
      </c>
      <c r="N32" s="104">
        <f>H32*J32*R32/M32</f>
        <v>-609.76179550292238</v>
      </c>
      <c r="O32" s="253">
        <f>N32 / U88</f>
        <v>-4.8123036199407937E-6</v>
      </c>
      <c r="P32" s="140">
        <f>IF(OR(OR(J32=0,G32 = "#N/A N/A"),G32="#N/A Real Time"),0,G32*J32*R32/M32)</f>
        <v>949805.62346168293</v>
      </c>
      <c r="Q32" s="255">
        <f>P32 / U88*100</f>
        <v>0.74959649386608274</v>
      </c>
      <c r="R32">
        <f>IF(EXACT(D32,UPPER(D32)),1,0.01)/T32</f>
        <v>1</v>
      </c>
      <c r="S32">
        <v>0</v>
      </c>
      <c r="T32">
        <v>1</v>
      </c>
      <c r="V32" s="107">
        <f>_xll.BDH(C32,$V$3,$D$1,$D$1)</f>
        <v>464.6</v>
      </c>
      <c r="W32" s="107">
        <f>IF(OR(OR(F32="#N/A N/A",F32="#N/A Real Time"),OR(V32="#N/A N/A",V32="#N/A Real Time")),0,  F32 - V32)</f>
        <v>3</v>
      </c>
      <c r="X32" s="117">
        <f>IF(OR(V32=0,V32="#N/A N/A"),0,W32 / V32*100)</f>
        <v>0.64571674558760228</v>
      </c>
      <c r="Y32" s="109">
        <v>24361</v>
      </c>
      <c r="Z32" s="110">
        <f>IF(D32 = D88,1,_xll.BDP(K32,$Z$3)*L32)</f>
        <v>11.9389</v>
      </c>
      <c r="AA32" s="259">
        <f>W32*Y32*R32/Z32 / AB88</f>
        <v>4.8178352649012339E-5</v>
      </c>
      <c r="AB32" s="111"/>
    </row>
    <row r="33" spans="1:28" ht="12" customHeight="1" x14ac:dyDescent="0.2">
      <c r="A33" s="158" t="s">
        <v>1511</v>
      </c>
      <c r="B33" s="158"/>
      <c r="C33" s="158"/>
      <c r="D33" s="158"/>
      <c r="E33" s="158" t="s">
        <v>112</v>
      </c>
      <c r="F33" s="159"/>
      <c r="G33" s="159"/>
      <c r="H33" s="160"/>
      <c r="I33" s="161"/>
      <c r="J33" s="162"/>
      <c r="K33" s="158"/>
      <c r="L33" s="158"/>
      <c r="M33" s="249"/>
      <c r="N33" s="163">
        <f xml:space="preserve"> SUM(N28:N32)</f>
        <v>-90546.097367652401</v>
      </c>
      <c r="O33" s="266">
        <f xml:space="preserve"> SUM(O28:O32)</f>
        <v>-7.1459923423781795E-4</v>
      </c>
      <c r="P33" s="164">
        <f xml:space="preserve"> SUM(P28:P32)</f>
        <v>6769005.6985524185</v>
      </c>
      <c r="Q33" s="256">
        <f xml:space="preserve"> SUM(Q28:Q32)</f>
        <v>5.3421698221805931</v>
      </c>
      <c r="R33" s="158"/>
      <c r="S33" s="158"/>
      <c r="T33" s="158"/>
      <c r="U33" s="158"/>
      <c r="V33" s="165"/>
      <c r="W33" s="165"/>
      <c r="X33" s="166"/>
      <c r="Y33" s="167"/>
      <c r="Z33" s="168"/>
      <c r="AA33" s="268">
        <f xml:space="preserve"> SUM(AA28:AA32)</f>
        <v>5.9602541434148888E-5</v>
      </c>
      <c r="AB33" s="169"/>
    </row>
    <row r="34" spans="1:28" ht="12" customHeight="1" x14ac:dyDescent="0.2">
      <c r="F34" s="99"/>
      <c r="G34" s="99"/>
      <c r="H34" s="100"/>
      <c r="I34" s="101"/>
      <c r="J34" s="102"/>
      <c r="M34" s="247"/>
      <c r="N34" s="104"/>
      <c r="O34" s="253"/>
      <c r="P34" s="140"/>
      <c r="Q34" s="255"/>
      <c r="V34" s="107"/>
      <c r="W34" s="107"/>
      <c r="X34" s="117"/>
      <c r="Y34" s="109"/>
      <c r="Z34" s="110"/>
      <c r="AA34" s="259"/>
      <c r="AB34" s="111"/>
    </row>
    <row r="35" spans="1:28" ht="12" customHeight="1" x14ac:dyDescent="0.2">
      <c r="B35">
        <v>25858</v>
      </c>
      <c r="C35" t="s">
        <v>1679</v>
      </c>
      <c r="D35" t="str">
        <f>_xll.BDP(C35,$D$3)</f>
        <v>SGD</v>
      </c>
      <c r="E35" t="s">
        <v>1680</v>
      </c>
      <c r="F35" s="99">
        <f>_xll.BDP(C35,$F$3)</f>
        <v>0.28499999999999998</v>
      </c>
      <c r="G35" s="99">
        <f>_xll.BDP(C35,$G$3)</f>
        <v>0.28000000000000003</v>
      </c>
      <c r="H35" s="100">
        <f>IF(OR(OR(G35="#N/A N/A",G35="#N/A Real Time"),OR(F35="#N/A N/A",F35="#N/A Real Time")),0,  G35 - F35)</f>
        <v>-4.9999999999999489E-3</v>
      </c>
      <c r="I35" s="101">
        <f>IF(OR(F35=0,F35="#N/A N/A"),0,H35 / F35*100)</f>
        <v>-1.7543859649122628</v>
      </c>
      <c r="J35" s="102">
        <v>28116613</v>
      </c>
      <c r="K35" t="str">
        <f>CONCATENATE(D88,D35, " Curncy")</f>
        <v>GBPSGD Curncy</v>
      </c>
      <c r="L35">
        <f>IF(D35 = D88,1,_xll.BDP(K35,$L$3))</f>
        <v>1</v>
      </c>
      <c r="M35" s="247">
        <f>IF(D35 = D88,1,_xll.BDP(K35,$M$3)*L35)</f>
        <v>1.6566000000000001</v>
      </c>
      <c r="N35" s="104">
        <f>H35*J35*R35/M35</f>
        <v>-84862.407943980783</v>
      </c>
      <c r="O35" s="253">
        <f>N35 / U88</f>
        <v>-6.697429651342494E-4</v>
      </c>
      <c r="P35" s="140">
        <f>IF(OR(OR(J35=0,G35 = "#N/A N/A"),G35="#N/A Real Time"),0,G35*J35*R35/M35)</f>
        <v>4752294.8448629724</v>
      </c>
      <c r="Q35" s="255">
        <f>P35 / U88*100</f>
        <v>3.7505606047518354</v>
      </c>
      <c r="R35">
        <f>IF(EXACT(D35,UPPER(D35)),1,0.01)/T35</f>
        <v>1</v>
      </c>
      <c r="S35">
        <v>0</v>
      </c>
      <c r="T35">
        <v>1</v>
      </c>
      <c r="V35" s="107">
        <f>_xll.BDH(C35,$V$3,$D$1,$D$1)</f>
        <v>0.28499999999999998</v>
      </c>
      <c r="W35" s="107">
        <f>IF(OR(OR(F35="#N/A N/A",F35="#N/A Real Time"),OR(V35="#N/A N/A",V35="#N/A Real Time")),0,  F35 - V35)</f>
        <v>0</v>
      </c>
      <c r="X35" s="117">
        <f>IF(OR(V35=0,V35="#N/A N/A"),0,W35 / V35*100)</f>
        <v>0</v>
      </c>
      <c r="Y35" s="109">
        <v>28063283</v>
      </c>
      <c r="Z35" s="110">
        <f>IF(D35 = D88,1,_xll.BDP(K35,$Z$3)*L35)</f>
        <v>1.665</v>
      </c>
      <c r="AA35" s="259">
        <f>W35*Y35*R35/Z35 / AB88</f>
        <v>0</v>
      </c>
      <c r="AB35" s="111"/>
    </row>
    <row r="36" spans="1:28" ht="12" customHeight="1" x14ac:dyDescent="0.2">
      <c r="A36" s="158" t="s">
        <v>1720</v>
      </c>
      <c r="B36" s="158"/>
      <c r="C36" s="158"/>
      <c r="D36" s="158"/>
      <c r="E36" s="158" t="s">
        <v>707</v>
      </c>
      <c r="F36" s="159"/>
      <c r="G36" s="159"/>
      <c r="H36" s="160"/>
      <c r="I36" s="161"/>
      <c r="J36" s="162"/>
      <c r="K36" s="158"/>
      <c r="L36" s="158"/>
      <c r="M36" s="249"/>
      <c r="N36" s="163">
        <f xml:space="preserve"> SUM(N34:N35)</f>
        <v>-84862.407943980783</v>
      </c>
      <c r="O36" s="266">
        <f xml:space="preserve"> SUM(O34:O35)</f>
        <v>-6.697429651342494E-4</v>
      </c>
      <c r="P36" s="164">
        <f xml:space="preserve"> SUM(P34:P35)</f>
        <v>4752294.8448629724</v>
      </c>
      <c r="Q36" s="256">
        <f xml:space="preserve"> SUM(Q34:Q35)</f>
        <v>3.7505606047518354</v>
      </c>
      <c r="R36" s="158"/>
      <c r="S36" s="158"/>
      <c r="T36" s="158"/>
      <c r="U36" s="158"/>
      <c r="V36" s="165"/>
      <c r="W36" s="165"/>
      <c r="X36" s="166"/>
      <c r="Y36" s="167"/>
      <c r="Z36" s="168"/>
      <c r="AA36" s="268">
        <f xml:space="preserve"> SUM(AA34:AA35)</f>
        <v>0</v>
      </c>
      <c r="AB36" s="169"/>
    </row>
    <row r="37" spans="1:28" ht="12" customHeight="1" x14ac:dyDescent="0.2">
      <c r="F37" s="146"/>
      <c r="G37" s="146"/>
      <c r="H37" s="124"/>
      <c r="I37" s="35"/>
      <c r="J37" s="147"/>
      <c r="M37" s="250"/>
      <c r="N37" s="147"/>
      <c r="O37" s="254"/>
      <c r="P37" s="148"/>
      <c r="Q37" s="257"/>
      <c r="V37" s="144"/>
      <c r="W37" s="144"/>
      <c r="X37" s="145"/>
      <c r="Y37" s="149"/>
      <c r="Z37" s="150"/>
      <c r="AA37" s="260"/>
      <c r="AB37" s="111"/>
    </row>
    <row r="38" spans="1:28" ht="12" customHeight="1" x14ac:dyDescent="0.2">
      <c r="B38">
        <v>924</v>
      </c>
      <c r="C38" t="s">
        <v>346</v>
      </c>
      <c r="D38" t="str">
        <f>_xll.BDP(C38,$D$3)</f>
        <v>ZAr</v>
      </c>
      <c r="E38" t="s">
        <v>347</v>
      </c>
      <c r="F38" s="99">
        <f>_xll.BDP(C38,$F$3)</f>
        <v>31750</v>
      </c>
      <c r="G38" s="99">
        <f>_xll.BDP(C38,$G$3)</f>
        <v>30916</v>
      </c>
      <c r="H38" s="100">
        <f>IF(OR(OR(G38="#N/A N/A",G38="#N/A Real Time"),OR(F38="#N/A N/A",F38="#N/A Real Time")),0,  G38 - F38)</f>
        <v>-834</v>
      </c>
      <c r="I38" s="101">
        <f>IF(OR(F38=0,F38="#N/A N/A"),0,H38 / F38*100)</f>
        <v>-2.6267716535433068</v>
      </c>
      <c r="J38" s="102">
        <v>55319</v>
      </c>
      <c r="K38" t="str">
        <f>CONCATENATE(D88,D38, " Curncy")</f>
        <v>GBPZAr Curncy</v>
      </c>
      <c r="L38">
        <f>IF(D38 = D88,1,_xll.BDP(K38,$L$3))</f>
        <v>1</v>
      </c>
      <c r="M38" s="247">
        <f>IF(D38 = D88,1,_xll.BDP(K38,$M$3)*L38)</f>
        <v>20.627199999999998</v>
      </c>
      <c r="N38" s="104">
        <f>H38*J38*R38/M38</f>
        <v>-22366.606228668945</v>
      </c>
      <c r="O38" s="253">
        <f>N38 / U88</f>
        <v>-1.7651958668751658E-4</v>
      </c>
      <c r="P38" s="140">
        <f>IF(OR(OR(J38=0,G38 = "#N/A N/A"),G38="#N/A Real Time"),0,G38*J38*R38/M38)</f>
        <v>829119.90187713318</v>
      </c>
      <c r="Q38" s="255">
        <f>P38 / U88*100</f>
        <v>0.65435006499175807</v>
      </c>
      <c r="R38">
        <f>IF(EXACT(D38,UPPER(D38)),1,0.01)/T38</f>
        <v>0.01</v>
      </c>
      <c r="S38">
        <v>0</v>
      </c>
      <c r="T38">
        <v>1</v>
      </c>
      <c r="V38" s="107">
        <f>_xll.BDH(C38,$V$3,$D$1,$D$1)</f>
        <v>32213</v>
      </c>
      <c r="W38" s="107">
        <f>IF(OR(OR(F38="#N/A N/A",F38="#N/A Real Time"),OR(V38="#N/A N/A",V38="#N/A Real Time")),0,  F38 - V38)</f>
        <v>-463</v>
      </c>
      <c r="X38" s="117">
        <f>IF(OR(V38=0,V38="#N/A N/A"),0,W38 / V38*100)</f>
        <v>-1.4373079191630709</v>
      </c>
      <c r="Y38" s="109">
        <v>55319</v>
      </c>
      <c r="Z38" s="110">
        <f>IF(D38 = D88,1,_xll.BDP(K38,$Z$3)*L38)</f>
        <v>20.664200000000001</v>
      </c>
      <c r="AA38" s="259">
        <f>W38*Y38*R38/Z38 / AB88</f>
        <v>-9.7552097001982676E-5</v>
      </c>
      <c r="AB38" s="111"/>
    </row>
    <row r="39" spans="1:28" ht="12" customHeight="1" x14ac:dyDescent="0.2">
      <c r="A39" s="158" t="s">
        <v>1512</v>
      </c>
      <c r="B39" s="158"/>
      <c r="C39" s="158"/>
      <c r="D39" s="158"/>
      <c r="E39" s="158" t="s">
        <v>110</v>
      </c>
      <c r="F39" s="159"/>
      <c r="G39" s="159"/>
      <c r="H39" s="160"/>
      <c r="I39" s="161"/>
      <c r="J39" s="162"/>
      <c r="K39" s="158"/>
      <c r="L39" s="158"/>
      <c r="M39" s="249"/>
      <c r="N39" s="163">
        <f xml:space="preserve"> SUM(N37:N38)</f>
        <v>-22366.606228668945</v>
      </c>
      <c r="O39" s="266">
        <f xml:space="preserve"> SUM(O37:O38)</f>
        <v>-1.7651958668751658E-4</v>
      </c>
      <c r="P39" s="164">
        <f xml:space="preserve"> SUM(P37:P38)</f>
        <v>829119.90187713318</v>
      </c>
      <c r="Q39" s="256">
        <f xml:space="preserve"> SUM(Q37:Q38)</f>
        <v>0.65435006499175807</v>
      </c>
      <c r="R39" s="158"/>
      <c r="S39" s="158"/>
      <c r="T39" s="158"/>
      <c r="U39" s="158"/>
      <c r="V39" s="165"/>
      <c r="W39" s="165"/>
      <c r="X39" s="166"/>
      <c r="Y39" s="167"/>
      <c r="Z39" s="168"/>
      <c r="AA39" s="268">
        <f xml:space="preserve"> SUM(AA37:AA38)</f>
        <v>-9.7552097001982676E-5</v>
      </c>
      <c r="AB39" s="169"/>
    </row>
    <row r="40" spans="1:28" ht="12" customHeight="1" x14ac:dyDescent="0.2">
      <c r="F40" s="99"/>
      <c r="G40" s="99"/>
      <c r="H40" s="100"/>
      <c r="I40" s="101"/>
      <c r="J40" s="102"/>
      <c r="M40" s="247"/>
      <c r="N40" s="104"/>
      <c r="O40" s="253"/>
      <c r="P40" s="140"/>
      <c r="Q40" s="255"/>
      <c r="V40" s="107"/>
      <c r="W40" s="107"/>
      <c r="X40" s="117"/>
      <c r="Y40" s="109"/>
      <c r="Z40" s="110"/>
      <c r="AA40" s="259"/>
      <c r="AB40" s="111"/>
    </row>
    <row r="41" spans="1:28" ht="12" customHeight="1" x14ac:dyDescent="0.2">
      <c r="B41">
        <v>2099</v>
      </c>
      <c r="C41" t="s">
        <v>1682</v>
      </c>
      <c r="D41" t="str">
        <f>_xll.BDP(C41,$D$3)</f>
        <v>EUR</v>
      </c>
      <c r="E41" t="s">
        <v>1683</v>
      </c>
      <c r="F41" s="99">
        <f>_xll.BDP(C41,$F$3)</f>
        <v>15.22</v>
      </c>
      <c r="G41" s="99">
        <f>_xll.BDP(C41,$G$3)</f>
        <v>15.12</v>
      </c>
      <c r="H41" s="100">
        <f>IF(OR(OR(G41="#N/A N/A",G41="#N/A Real Time"),OR(F41="#N/A N/A",F41="#N/A Real Time")),0,  G41 - F41)</f>
        <v>-0.10000000000000142</v>
      </c>
      <c r="I41" s="101">
        <f>IF(OR(F41=0,F41="#N/A N/A"),0,H41 / F41*100)</f>
        <v>-0.65703022339028527</v>
      </c>
      <c r="J41" s="102">
        <v>86637</v>
      </c>
      <c r="K41" t="str">
        <f>CONCATENATE(D88,D41, " Curncy")</f>
        <v>GBPEUR Curncy</v>
      </c>
      <c r="L41">
        <f>IF(D41 = D88,1,_xll.BDP(K41,$L$3))</f>
        <v>1</v>
      </c>
      <c r="M41" s="247">
        <f>IF(D41 = D88,1,_xll.BDP(K41,$M$3)*L41)</f>
        <v>1.1567000000000001</v>
      </c>
      <c r="N41" s="104">
        <f>H41*J41*R41/M41</f>
        <v>-7490.0146969829011</v>
      </c>
      <c r="O41" s="253">
        <f>N41 / U88</f>
        <v>-5.9111976357869103E-5</v>
      </c>
      <c r="P41" s="140">
        <f>IF(OR(OR(J41=0,G41 = "#N/A N/A"),G41="#N/A Real Time"),0,G41*J41*R41/M41)</f>
        <v>1132490.2221837987</v>
      </c>
      <c r="Q41" s="255">
        <f>P41 / U88*100</f>
        <v>0.8937730825309681</v>
      </c>
      <c r="R41">
        <f>IF(EXACT(D41,UPPER(D41)),1,0.01)/T41</f>
        <v>1</v>
      </c>
      <c r="S41">
        <v>0</v>
      </c>
      <c r="T41">
        <v>1</v>
      </c>
      <c r="V41" s="107">
        <f>_xll.BDH(C41,$V$3,$D$1,$D$1)</f>
        <v>15.08</v>
      </c>
      <c r="W41" s="107">
        <f>IF(OR(OR(F41="#N/A N/A",F41="#N/A Real Time"),OR(V41="#N/A N/A",V41="#N/A Real Time")),0,  F41 - V41)</f>
        <v>0.14000000000000057</v>
      </c>
      <c r="X41" s="117">
        <f>IF(OR(V41=0,V41="#N/A N/A"),0,W41 / V41*100)</f>
        <v>0.9283819628647253</v>
      </c>
      <c r="Y41" s="109">
        <v>86637</v>
      </c>
      <c r="Z41" s="110">
        <f>IF(D41 = D88,1,_xll.BDP(K41,$Z$3)*L41)</f>
        <v>1.1633</v>
      </c>
      <c r="AA41" s="259">
        <f>W41*Y41*R41/Z41 / AB88</f>
        <v>8.2061529504527734E-5</v>
      </c>
      <c r="AB41" s="111"/>
    </row>
    <row r="42" spans="1:28" ht="12" customHeight="1" x14ac:dyDescent="0.2">
      <c r="A42" s="158" t="s">
        <v>1685</v>
      </c>
      <c r="B42" s="158"/>
      <c r="C42" s="158"/>
      <c r="D42" s="158"/>
      <c r="E42" s="158" t="s">
        <v>522</v>
      </c>
      <c r="F42" s="159"/>
      <c r="G42" s="159"/>
      <c r="H42" s="160"/>
      <c r="I42" s="161"/>
      <c r="J42" s="162"/>
      <c r="K42" s="158"/>
      <c r="L42" s="158"/>
      <c r="M42" s="249"/>
      <c r="N42" s="163">
        <f xml:space="preserve"> SUM(N40:N41)</f>
        <v>-7490.0146969829011</v>
      </c>
      <c r="O42" s="266">
        <f xml:space="preserve"> SUM(O40:O41)</f>
        <v>-5.9111976357869103E-5</v>
      </c>
      <c r="P42" s="164">
        <f xml:space="preserve"> SUM(P40:P41)</f>
        <v>1132490.2221837987</v>
      </c>
      <c r="Q42" s="256">
        <f xml:space="preserve"> SUM(Q40:Q41)</f>
        <v>0.8937730825309681</v>
      </c>
      <c r="R42" s="158"/>
      <c r="S42" s="158"/>
      <c r="T42" s="158"/>
      <c r="U42" s="158"/>
      <c r="V42" s="165"/>
      <c r="W42" s="165"/>
      <c r="X42" s="166"/>
      <c r="Y42" s="167"/>
      <c r="Z42" s="168"/>
      <c r="AA42" s="268">
        <f xml:space="preserve"> SUM(AA40:AA41)</f>
        <v>8.2061529504527734E-5</v>
      </c>
      <c r="AB42" s="169"/>
    </row>
    <row r="43" spans="1:28" ht="12" customHeight="1" x14ac:dyDescent="0.2">
      <c r="F43" s="146"/>
      <c r="G43" s="146"/>
      <c r="H43" s="124"/>
      <c r="I43" s="35"/>
      <c r="J43" s="147"/>
      <c r="M43" s="250"/>
      <c r="N43" s="147"/>
      <c r="O43" s="254"/>
      <c r="P43" s="148"/>
      <c r="Q43" s="257"/>
      <c r="V43" s="144"/>
      <c r="W43" s="144"/>
      <c r="X43" s="145"/>
      <c r="Y43" s="149"/>
      <c r="Z43" s="150"/>
      <c r="AA43" s="260"/>
      <c r="AB43" s="111"/>
    </row>
    <row r="44" spans="1:28" ht="12" customHeight="1" x14ac:dyDescent="0.2">
      <c r="B44">
        <v>113</v>
      </c>
      <c r="C44" t="s">
        <v>105</v>
      </c>
      <c r="D44" t="str">
        <f>_xll.BDP(C44,$D$3)</f>
        <v>SEK</v>
      </c>
      <c r="E44" t="s">
        <v>275</v>
      </c>
      <c r="F44" s="99">
        <f>_xll.BDP(C44,$F$3)</f>
        <v>65.59</v>
      </c>
      <c r="G44" s="99">
        <f>_xll.BDP(C44,$G$3)</f>
        <v>65.150000000000006</v>
      </c>
      <c r="H44" s="100">
        <f>IF(OR(OR(G44="#N/A N/A",G44="#N/A Real Time"),OR(F44="#N/A N/A",F44="#N/A Real Time")),0,  G44 - F44)</f>
        <v>-0.43999999999999773</v>
      </c>
      <c r="I44" s="101">
        <f>IF(OR(F44=0,F44="#N/A N/A"),0,H44 / F44*100)</f>
        <v>-0.67083396859276978</v>
      </c>
      <c r="J44" s="102">
        <v>63765</v>
      </c>
      <c r="K44" t="str">
        <f>CONCATENATE(D88,D44, " Curncy")</f>
        <v>GBPSEK Curncy</v>
      </c>
      <c r="L44">
        <f>IF(D44 = D88,1,_xll.BDP(K44,$L$3))</f>
        <v>1</v>
      </c>
      <c r="M44" s="247">
        <f>IF(D44 = D88,1,_xll.BDP(K44,$M$3)*L44)</f>
        <v>12.5932</v>
      </c>
      <c r="N44" s="104">
        <f>H44*J44*R44/M44</f>
        <v>-2227.9166534319997</v>
      </c>
      <c r="O44" s="253">
        <f>N44 / U88</f>
        <v>-1.7582950350955214E-5</v>
      </c>
      <c r="P44" s="140">
        <f>IF(OR(OR(J44=0,G44 = "#N/A N/A"),G44="#N/A Real Time"),0,G44*J44*R44/M44)</f>
        <v>329883.56811612623</v>
      </c>
      <c r="Q44" s="255">
        <f>P44 / U88*100</f>
        <v>0.26034754894653145</v>
      </c>
      <c r="R44">
        <f>IF(EXACT(D44,UPPER(D44)),1,0.01)/T44</f>
        <v>1</v>
      </c>
      <c r="S44">
        <v>0</v>
      </c>
      <c r="T44">
        <v>1</v>
      </c>
      <c r="V44" s="107">
        <f>_xll.BDH(C44,$V$3,$D$1,$D$1)</f>
        <v>65.09</v>
      </c>
      <c r="W44" s="107">
        <f>IF(OR(OR(F44="#N/A N/A",F44="#N/A Real Time"),OR(V44="#N/A N/A",V44="#N/A Real Time")),0,  F44 - V44)</f>
        <v>0.5</v>
      </c>
      <c r="X44" s="117">
        <f>IF(OR(V44=0,V44="#N/A N/A"),0,W44 / V44*100)</f>
        <v>0.76816715317253026</v>
      </c>
      <c r="Y44" s="109">
        <v>63765</v>
      </c>
      <c r="Z44" s="110">
        <f>IF(D44 = D88,1,_xll.BDP(K44,$Z$3)*L44)</f>
        <v>12.6189</v>
      </c>
      <c r="AA44" s="259">
        <f>W44*Y44*R44/Z44 / AB88</f>
        <v>1.9885236653458183E-5</v>
      </c>
      <c r="AB44" s="111"/>
    </row>
    <row r="45" spans="1:28" ht="12" customHeight="1" x14ac:dyDescent="0.2">
      <c r="A45" s="158" t="s">
        <v>1513</v>
      </c>
      <c r="B45" s="158"/>
      <c r="C45" s="158"/>
      <c r="D45" s="158"/>
      <c r="E45" s="158" t="s">
        <v>104</v>
      </c>
      <c r="F45" s="159"/>
      <c r="G45" s="159"/>
      <c r="H45" s="160"/>
      <c r="I45" s="161"/>
      <c r="J45" s="162"/>
      <c r="K45" s="158"/>
      <c r="L45" s="158"/>
      <c r="M45" s="249"/>
      <c r="N45" s="163">
        <f xml:space="preserve"> SUM(N43:N44)</f>
        <v>-2227.9166534319997</v>
      </c>
      <c r="O45" s="266">
        <f xml:space="preserve"> SUM(O43:O44)</f>
        <v>-1.7582950350955214E-5</v>
      </c>
      <c r="P45" s="164">
        <f xml:space="preserve"> SUM(P43:P44)</f>
        <v>329883.56811612623</v>
      </c>
      <c r="Q45" s="256">
        <f xml:space="preserve"> SUM(Q43:Q44)</f>
        <v>0.26034754894653145</v>
      </c>
      <c r="R45" s="158"/>
      <c r="S45" s="158"/>
      <c r="T45" s="158"/>
      <c r="U45" s="158"/>
      <c r="V45" s="165"/>
      <c r="W45" s="165"/>
      <c r="X45" s="166"/>
      <c r="Y45" s="167"/>
      <c r="Z45" s="168"/>
      <c r="AA45" s="268">
        <f xml:space="preserve"> SUM(AA43:AA44)</f>
        <v>1.9885236653458183E-5</v>
      </c>
      <c r="AB45" s="169"/>
    </row>
    <row r="46" spans="1:28" ht="12" customHeight="1" x14ac:dyDescent="0.2">
      <c r="F46" s="146"/>
      <c r="G46" s="146"/>
      <c r="H46" s="124"/>
      <c r="I46" s="35"/>
      <c r="J46" s="147"/>
      <c r="M46" s="250"/>
      <c r="N46" s="147"/>
      <c r="O46" s="254"/>
      <c r="P46" s="148"/>
      <c r="Q46" s="257"/>
      <c r="V46" s="144"/>
      <c r="W46" s="144"/>
      <c r="X46" s="145"/>
      <c r="Y46" s="149"/>
      <c r="Z46" s="150"/>
      <c r="AA46" s="260"/>
      <c r="AB46" s="111"/>
    </row>
    <row r="47" spans="1:28" ht="12" customHeight="1" x14ac:dyDescent="0.2">
      <c r="B47">
        <v>7274</v>
      </c>
      <c r="C47" t="s">
        <v>926</v>
      </c>
      <c r="D47" t="str">
        <f>_xll.BDP(C47,$D$3)</f>
        <v>GBp</v>
      </c>
      <c r="E47" t="s">
        <v>1012</v>
      </c>
      <c r="F47" s="99">
        <f>_xll.BDP(C47,$F$3)</f>
        <v>1589.5</v>
      </c>
      <c r="G47" s="99">
        <f>_xll.BDP(C47,$G$3)</f>
        <v>1583</v>
      </c>
      <c r="H47" s="100">
        <f t="shared" ref="H47:H76" si="0">IF(OR(OR(G47="#N/A N/A",G47="#N/A Real Time"),OR(F47="#N/A N/A",F47="#N/A Real Time")),0,  G47 - F47)</f>
        <v>-6.5</v>
      </c>
      <c r="I47" s="101">
        <f t="shared" ref="I47:I76" si="1">IF(OR(F47=0,F47="#N/A N/A"),0,H47 / F47*100)</f>
        <v>-0.40893362692670648</v>
      </c>
      <c r="J47" s="102">
        <v>98494</v>
      </c>
      <c r="K47" t="str">
        <f>CONCATENATE(D88,D47, " Curncy")</f>
        <v>GBPGBp Curncy</v>
      </c>
      <c r="L47">
        <f>IF(D47 = D88,1,_xll.BDP(K47,$L$3))</f>
        <v>1</v>
      </c>
      <c r="M47" s="247">
        <f>IF(D47 = D88,1,_xll.BDP(K47,$M$3)*L47)</f>
        <v>1</v>
      </c>
      <c r="N47" s="104">
        <f t="shared" ref="N47:N76" si="2">H47*J47*R47/M47</f>
        <v>-6402.1100000000006</v>
      </c>
      <c r="O47" s="253">
        <f>N47 / U88</f>
        <v>-5.0526119142719396E-5</v>
      </c>
      <c r="P47" s="140">
        <f t="shared" ref="P47:P76" si="3">IF(OR(OR(J47=0,G47 = "#N/A N/A"),G47="#N/A Real Time"),0,G47*J47*R47/M47)</f>
        <v>1559160.02</v>
      </c>
      <c r="Q47" s="255">
        <f>P47 / U88*100</f>
        <v>1.2305053323526893</v>
      </c>
      <c r="R47">
        <f t="shared" ref="R47:R76" si="4">IF(EXACT(D47,UPPER(D47)),1,0.01)/T47</f>
        <v>0.01</v>
      </c>
      <c r="S47">
        <v>0</v>
      </c>
      <c r="T47">
        <v>1</v>
      </c>
      <c r="V47" s="107">
        <f>_xll.BDH(C47,$V$3,$D$1,$D$1)</f>
        <v>1583</v>
      </c>
      <c r="W47" s="107">
        <f t="shared" ref="W47:W76" si="5">IF(OR(OR(F47="#N/A N/A",F47="#N/A Real Time"),OR(V47="#N/A N/A",V47="#N/A Real Time")),0,  F47 - V47)</f>
        <v>6.5</v>
      </c>
      <c r="X47" s="117">
        <f t="shared" ref="X47:X76" si="6">IF(OR(V47=0,V47="#N/A N/A"),0,W47 / V47*100)</f>
        <v>0.41061276058117502</v>
      </c>
      <c r="Y47" s="109">
        <v>98494</v>
      </c>
      <c r="Z47" s="110">
        <f>IF(D47 = D88,1,_xll.BDP(K47,$Z$3)*L47)</f>
        <v>1</v>
      </c>
      <c r="AA47" s="259">
        <f>W47*Y47*R47/Z47 / AB88</f>
        <v>5.0387524938931757E-5</v>
      </c>
      <c r="AB47" s="111"/>
    </row>
    <row r="48" spans="1:28" ht="12" customHeight="1" x14ac:dyDescent="0.2">
      <c r="B48">
        <v>6286</v>
      </c>
      <c r="C48" t="s">
        <v>93</v>
      </c>
      <c r="D48" t="str">
        <f>_xll.BDP(C48,$D$3)</f>
        <v>GBp</v>
      </c>
      <c r="E48" t="s">
        <v>353</v>
      </c>
      <c r="F48" s="99">
        <f>_xll.BDP(C48,$F$3)</f>
        <v>806.8</v>
      </c>
      <c r="G48" s="99">
        <f>_xll.BDP(C48,$G$3)</f>
        <v>816</v>
      </c>
      <c r="H48" s="100">
        <f t="shared" si="0"/>
        <v>9.2000000000000455</v>
      </c>
      <c r="I48" s="101">
        <f t="shared" si="1"/>
        <v>1.1403073872087315</v>
      </c>
      <c r="J48" s="102">
        <v>305273</v>
      </c>
      <c r="K48" t="str">
        <f>CONCATENATE(D88,D48, " Curncy")</f>
        <v>GBPGBp Curncy</v>
      </c>
      <c r="L48">
        <f>IF(D48 = D88,1,_xll.BDP(K48,$L$3))</f>
        <v>1</v>
      </c>
      <c r="M48" s="247">
        <f>IF(D48 = D88,1,_xll.BDP(K48,$M$3)*L48)</f>
        <v>1</v>
      </c>
      <c r="N48" s="104">
        <f t="shared" si="2"/>
        <v>28085.11600000014</v>
      </c>
      <c r="O48" s="253">
        <f>N48 / U88</f>
        <v>2.2165066160267501E-4</v>
      </c>
      <c r="P48" s="140">
        <f t="shared" si="3"/>
        <v>2491027.6800000002</v>
      </c>
      <c r="Q48" s="255">
        <f>P48 / U88*100</f>
        <v>1.965944998562847</v>
      </c>
      <c r="R48">
        <f t="shared" si="4"/>
        <v>0.01</v>
      </c>
      <c r="S48">
        <v>0</v>
      </c>
      <c r="T48">
        <v>1</v>
      </c>
      <c r="V48" s="107">
        <f>_xll.BDH(C48,$V$3,$D$1,$D$1)</f>
        <v>797.8</v>
      </c>
      <c r="W48" s="107">
        <f t="shared" si="5"/>
        <v>9</v>
      </c>
      <c r="X48" s="117">
        <f t="shared" si="6"/>
        <v>1.1281022812735022</v>
      </c>
      <c r="Y48" s="109">
        <v>305273</v>
      </c>
      <c r="Z48" s="110">
        <f>IF(D48 = D88,1,_xll.BDP(K48,$Z$3)*L48)</f>
        <v>1</v>
      </c>
      <c r="AA48" s="259">
        <f>W48*Y48*R48/Z48 / AB88</f>
        <v>2.1623739377508761E-4</v>
      </c>
      <c r="AB48" s="111"/>
    </row>
    <row r="49" spans="2:28" ht="12" customHeight="1" x14ac:dyDescent="0.2">
      <c r="B49">
        <v>2204</v>
      </c>
      <c r="C49" t="s">
        <v>92</v>
      </c>
      <c r="D49" t="str">
        <f>_xll.BDP(C49,$D$3)</f>
        <v>GBp</v>
      </c>
      <c r="E49" t="s">
        <v>354</v>
      </c>
      <c r="F49" s="99">
        <f>_xll.BDP(C49,$F$3)</f>
        <v>159.06</v>
      </c>
      <c r="G49" s="99">
        <f>_xll.BDP(C49,$G$3)</f>
        <v>159.18</v>
      </c>
      <c r="H49" s="100">
        <f t="shared" si="0"/>
        <v>0.12000000000000455</v>
      </c>
      <c r="I49" s="101">
        <f t="shared" si="1"/>
        <v>7.544322897020278E-2</v>
      </c>
      <c r="J49" s="102">
        <v>954409</v>
      </c>
      <c r="K49" t="str">
        <f>CONCATENATE(D88,D49, " Curncy")</f>
        <v>GBPGBp Curncy</v>
      </c>
      <c r="L49">
        <f>IF(D49 = D88,1,_xll.BDP(K49,$L$3))</f>
        <v>1</v>
      </c>
      <c r="M49" s="247">
        <f>IF(D49 = D88,1,_xll.BDP(K49,$M$3)*L49)</f>
        <v>1</v>
      </c>
      <c r="N49" s="104">
        <f t="shared" si="2"/>
        <v>1145.2908000000434</v>
      </c>
      <c r="O49" s="253">
        <f>N49 / U88</f>
        <v>9.0387543191014531E-6</v>
      </c>
      <c r="P49" s="140">
        <f t="shared" si="3"/>
        <v>1519228.2462000002</v>
      </c>
      <c r="Q49" s="255">
        <f>P49 / U88*100</f>
        <v>1.1989907604287624</v>
      </c>
      <c r="R49">
        <f t="shared" si="4"/>
        <v>0.01</v>
      </c>
      <c r="S49">
        <v>0</v>
      </c>
      <c r="T49">
        <v>1</v>
      </c>
      <c r="V49" s="107">
        <f>_xll.BDH(C49,$V$3,$D$1,$D$1)</f>
        <v>159.41999999999999</v>
      </c>
      <c r="W49" s="107">
        <f t="shared" si="5"/>
        <v>-0.35999999999998522</v>
      </c>
      <c r="X49" s="117">
        <f t="shared" si="6"/>
        <v>-0.22581859239743149</v>
      </c>
      <c r="Y49" s="109">
        <v>954409</v>
      </c>
      <c r="Z49" s="110">
        <f>IF(D49 = D88,1,_xll.BDP(K49,$Z$3)*L49)</f>
        <v>1</v>
      </c>
      <c r="AA49" s="259">
        <f>W49*Y49*R49/Z49 / AB88</f>
        <v>-2.7041882479679386E-5</v>
      </c>
      <c r="AB49" s="111"/>
    </row>
    <row r="50" spans="2:28" ht="12" customHeight="1" x14ac:dyDescent="0.2">
      <c r="B50">
        <v>6009</v>
      </c>
      <c r="C50" t="s">
        <v>932</v>
      </c>
      <c r="D50" t="str">
        <f>_xll.BDP(C50,$D$3)</f>
        <v>GBp</v>
      </c>
      <c r="E50" t="s">
        <v>1018</v>
      </c>
      <c r="F50" s="99">
        <f>_xll.BDP(C50,$F$3)</f>
        <v>488.35</v>
      </c>
      <c r="G50" s="99">
        <f>_xll.BDP(C50,$G$3)</f>
        <v>482.25</v>
      </c>
      <c r="H50" s="100">
        <f t="shared" si="0"/>
        <v>-6.1000000000000227</v>
      </c>
      <c r="I50" s="101">
        <f t="shared" si="1"/>
        <v>-1.2491041261390441</v>
      </c>
      <c r="J50" s="102">
        <v>262001</v>
      </c>
      <c r="K50" t="str">
        <f>CONCATENATE(D88,D50, " Curncy")</f>
        <v>GBPGBp Curncy</v>
      </c>
      <c r="L50">
        <f>IF(D50 = D88,1,_xll.BDP(K50,$L$3))</f>
        <v>1</v>
      </c>
      <c r="M50" s="247">
        <f>IF(D50 = D88,1,_xll.BDP(K50,$M$3)*L50)</f>
        <v>1</v>
      </c>
      <c r="N50" s="104">
        <f t="shared" si="2"/>
        <v>-15982.06100000006</v>
      </c>
      <c r="O50" s="253">
        <f>N50 / U88</f>
        <v>-1.2613209055017987E-4</v>
      </c>
      <c r="P50" s="140">
        <f t="shared" si="3"/>
        <v>1263499.8225</v>
      </c>
      <c r="Q50" s="255">
        <f>P50 / U88*100</f>
        <v>0.99716722406268876</v>
      </c>
      <c r="R50">
        <f t="shared" si="4"/>
        <v>0.01</v>
      </c>
      <c r="S50">
        <v>0</v>
      </c>
      <c r="T50">
        <v>1</v>
      </c>
      <c r="V50" s="107">
        <f>_xll.BDH(C50,$V$3,$D$1,$D$1)</f>
        <v>483.55</v>
      </c>
      <c r="W50" s="107">
        <f t="shared" si="5"/>
        <v>4.8000000000000114</v>
      </c>
      <c r="X50" s="117">
        <f t="shared" si="6"/>
        <v>0.99265846344742248</v>
      </c>
      <c r="Y50" s="109">
        <v>262001</v>
      </c>
      <c r="Z50" s="110">
        <f>IF(D50 = D88,1,_xll.BDP(K50,$Z$3)*L50)</f>
        <v>1</v>
      </c>
      <c r="AA50" s="259">
        <f>W50*Y50*R50/Z50 / AB88</f>
        <v>9.8979232195823619E-5</v>
      </c>
      <c r="AB50" s="111"/>
    </row>
    <row r="51" spans="2:28" ht="12" customHeight="1" x14ac:dyDescent="0.2">
      <c r="B51">
        <v>6116</v>
      </c>
      <c r="C51" t="s">
        <v>935</v>
      </c>
      <c r="D51" t="str">
        <f>_xll.BDP(C51,$D$3)</f>
        <v>GBp</v>
      </c>
      <c r="E51" t="s">
        <v>1021</v>
      </c>
      <c r="F51" s="99">
        <f>_xll.BDP(C51,$F$3)</f>
        <v>126.9</v>
      </c>
      <c r="G51" s="99">
        <f>_xll.BDP(C51,$G$3)</f>
        <v>124.15</v>
      </c>
      <c r="H51" s="100">
        <f t="shared" si="0"/>
        <v>-2.75</v>
      </c>
      <c r="I51" s="101">
        <f t="shared" si="1"/>
        <v>-2.1670606776989754</v>
      </c>
      <c r="J51" s="102">
        <v>687809</v>
      </c>
      <c r="K51" t="str">
        <f>CONCATENATE(D88,D51, " Curncy")</f>
        <v>GBPGBp Curncy</v>
      </c>
      <c r="L51">
        <f>IF(D51 = D88,1,_xll.BDP(K51,$L$3))</f>
        <v>1</v>
      </c>
      <c r="M51" s="247">
        <f>IF(D51 = D88,1,_xll.BDP(K51,$M$3)*L51)</f>
        <v>1</v>
      </c>
      <c r="N51" s="104">
        <f t="shared" si="2"/>
        <v>-18914.747500000001</v>
      </c>
      <c r="O51" s="253">
        <f>N51 / U88</f>
        <v>-1.4927715795877514E-4</v>
      </c>
      <c r="P51" s="140">
        <f t="shared" si="3"/>
        <v>853914.8735000001</v>
      </c>
      <c r="Q51" s="255">
        <f>P51 / U88*100</f>
        <v>0.67391851493025212</v>
      </c>
      <c r="R51">
        <f t="shared" si="4"/>
        <v>0.01</v>
      </c>
      <c r="S51">
        <v>0</v>
      </c>
      <c r="T51">
        <v>1</v>
      </c>
      <c r="V51" s="107">
        <f>_xll.BDH(C51,$V$3,$D$1,$D$1)</f>
        <v>126.15</v>
      </c>
      <c r="W51" s="107">
        <f t="shared" si="5"/>
        <v>0.75</v>
      </c>
      <c r="X51" s="117">
        <f t="shared" si="6"/>
        <v>0.59453032104637327</v>
      </c>
      <c r="Y51" s="109">
        <v>687809</v>
      </c>
      <c r="Z51" s="110">
        <f>IF(D51 = D88,1,_xll.BDP(K51,$Z$3)*L51)</f>
        <v>1</v>
      </c>
      <c r="AA51" s="259">
        <f>W51*Y51*R51/Z51 / AB88</f>
        <v>4.060027843248754E-5</v>
      </c>
      <c r="AB51" s="111"/>
    </row>
    <row r="52" spans="2:28" ht="12" customHeight="1" x14ac:dyDescent="0.2">
      <c r="B52">
        <v>6405</v>
      </c>
      <c r="C52" t="s">
        <v>938</v>
      </c>
      <c r="D52" t="str">
        <f>_xll.BDP(C52,$D$3)</f>
        <v>GBp</v>
      </c>
      <c r="E52" t="s">
        <v>1024</v>
      </c>
      <c r="F52" s="99">
        <f>_xll.BDP(C52,$F$3)</f>
        <v>27.3</v>
      </c>
      <c r="G52" s="99">
        <f>_xll.BDP(C52,$G$3)</f>
        <v>26.2</v>
      </c>
      <c r="H52" s="100">
        <f t="shared" si="0"/>
        <v>-1.1000000000000014</v>
      </c>
      <c r="I52" s="101">
        <f t="shared" si="1"/>
        <v>-4.0293040293040345</v>
      </c>
      <c r="J52" s="102">
        <v>5560849</v>
      </c>
      <c r="K52" t="str">
        <f>CONCATENATE(D88,D52, " Curncy")</f>
        <v>GBPGBp Curncy</v>
      </c>
      <c r="L52">
        <f>IF(D52 = D88,1,_xll.BDP(K52,$L$3))</f>
        <v>1</v>
      </c>
      <c r="M52" s="247">
        <f>IF(D52 = D88,1,_xll.BDP(K52,$M$3)*L52)</f>
        <v>1</v>
      </c>
      <c r="N52" s="104">
        <f t="shared" si="2"/>
        <v>-61169.33900000008</v>
      </c>
      <c r="O52" s="253">
        <f>N52 / U88</f>
        <v>-4.8275479649606084E-4</v>
      </c>
      <c r="P52" s="140">
        <f t="shared" si="3"/>
        <v>1456942.4379999998</v>
      </c>
      <c r="Q52" s="255">
        <f>P52 / U88*100</f>
        <v>1.1498341516542523</v>
      </c>
      <c r="R52">
        <f t="shared" si="4"/>
        <v>0.01</v>
      </c>
      <c r="S52">
        <v>0</v>
      </c>
      <c r="T52">
        <v>1</v>
      </c>
      <c r="V52" s="107">
        <f>_xll.BDH(C52,$V$3,$D$1,$D$1)</f>
        <v>27.54</v>
      </c>
      <c r="W52" s="107">
        <f t="shared" si="5"/>
        <v>-0.23999999999999844</v>
      </c>
      <c r="X52" s="117">
        <f t="shared" si="6"/>
        <v>-0.87145969498910114</v>
      </c>
      <c r="Y52" s="109">
        <v>5560849</v>
      </c>
      <c r="Z52" s="110">
        <f>IF(D52 = D88,1,_xll.BDP(K52,$Z$3)*L52)</f>
        <v>1</v>
      </c>
      <c r="AA52" s="259">
        <f>W52*Y52*R52/Z52 / AB88</f>
        <v>-1.0503940144825948E-4</v>
      </c>
      <c r="AB52" s="111"/>
    </row>
    <row r="53" spans="2:28" ht="12" customHeight="1" x14ac:dyDescent="0.2">
      <c r="B53">
        <v>3746</v>
      </c>
      <c r="C53" t="s">
        <v>1609</v>
      </c>
      <c r="D53" t="str">
        <f>_xll.BDP(C53,$D$3)</f>
        <v>GBp</v>
      </c>
      <c r="E53" t="s">
        <v>1610</v>
      </c>
      <c r="F53" s="99">
        <f>_xll.BDP(C53,$F$3)</f>
        <v>82.05</v>
      </c>
      <c r="G53" s="99">
        <f>_xll.BDP(C53,$G$3)</f>
        <v>81.55</v>
      </c>
      <c r="H53" s="100">
        <f t="shared" si="0"/>
        <v>-0.5</v>
      </c>
      <c r="I53" s="101">
        <f t="shared" si="1"/>
        <v>-0.60938452163315049</v>
      </c>
      <c r="J53" s="102">
        <v>4437162</v>
      </c>
      <c r="K53" t="str">
        <f>CONCATENATE(D88,D53, " Curncy")</f>
        <v>GBPGBp Curncy</v>
      </c>
      <c r="L53">
        <f>IF(D53 = D88,1,_xll.BDP(K53,$L$3))</f>
        <v>1</v>
      </c>
      <c r="M53" s="247">
        <f>IF(D53 = D88,1,_xll.BDP(K53,$M$3)*L53)</f>
        <v>1</v>
      </c>
      <c r="N53" s="104">
        <f t="shared" si="2"/>
        <v>-22185.81</v>
      </c>
      <c r="O53" s="253">
        <f>N53 / U88</f>
        <v>-1.7509272401407277E-4</v>
      </c>
      <c r="P53" s="140">
        <f t="shared" si="3"/>
        <v>3618505.6109999996</v>
      </c>
      <c r="Q53" s="255">
        <f>P53 / U88*100</f>
        <v>2.8557623286695262</v>
      </c>
      <c r="R53">
        <f t="shared" si="4"/>
        <v>0.01</v>
      </c>
      <c r="S53">
        <v>0</v>
      </c>
      <c r="T53">
        <v>1</v>
      </c>
      <c r="V53" s="107">
        <f>_xll.BDH(C53,$V$3,$D$1,$D$1)</f>
        <v>83.7</v>
      </c>
      <c r="W53" s="107">
        <f t="shared" si="5"/>
        <v>-1.6500000000000057</v>
      </c>
      <c r="X53" s="117">
        <f t="shared" si="6"/>
        <v>-1.9713261648745588</v>
      </c>
      <c r="Y53" s="109">
        <v>4437162</v>
      </c>
      <c r="Z53" s="110">
        <f>IF(D53 = D88,1,_xll.BDP(K53,$Z$3)*L53)</f>
        <v>1</v>
      </c>
      <c r="AA53" s="259">
        <f>W53*Y53*R53/Z53 / AB88</f>
        <v>-5.7622105530767784E-4</v>
      </c>
      <c r="AB53" s="111"/>
    </row>
    <row r="54" spans="2:28" ht="12" customHeight="1" x14ac:dyDescent="0.2">
      <c r="B54">
        <v>6404</v>
      </c>
      <c r="C54" t="s">
        <v>1657</v>
      </c>
      <c r="D54" t="str">
        <f>_xll.BDP(C54,$D$3)</f>
        <v>GBp</v>
      </c>
      <c r="E54" t="s">
        <v>1658</v>
      </c>
      <c r="F54" s="99">
        <f>_xll.BDP(C54,$F$3)</f>
        <v>77.7</v>
      </c>
      <c r="G54" s="99">
        <f>_xll.BDP(C54,$G$3)</f>
        <v>76.099999999999994</v>
      </c>
      <c r="H54" s="100">
        <f t="shared" si="0"/>
        <v>-1.6000000000000085</v>
      </c>
      <c r="I54" s="101">
        <f t="shared" si="1"/>
        <v>-2.0592020592020703</v>
      </c>
      <c r="J54" s="102">
        <v>1530526</v>
      </c>
      <c r="K54" t="str">
        <f>CONCATENATE(D88,D54, " Curncy")</f>
        <v>GBPGBp Curncy</v>
      </c>
      <c r="L54">
        <f>IF(D54 = D88,1,_xll.BDP(K54,$L$3))</f>
        <v>1</v>
      </c>
      <c r="M54" s="247">
        <f>IF(D54 = D88,1,_xll.BDP(K54,$M$3)*L54)</f>
        <v>1</v>
      </c>
      <c r="N54" s="104">
        <f t="shared" si="2"/>
        <v>-24488.416000000132</v>
      </c>
      <c r="O54" s="253">
        <f>N54 / U88</f>
        <v>-1.9326513046987362E-4</v>
      </c>
      <c r="P54" s="140">
        <f t="shared" si="3"/>
        <v>1164730.2860000001</v>
      </c>
      <c r="Q54" s="255">
        <f>P54 / U88*100</f>
        <v>0.91921727679733156</v>
      </c>
      <c r="R54">
        <f t="shared" si="4"/>
        <v>0.01</v>
      </c>
      <c r="S54">
        <v>0</v>
      </c>
      <c r="T54">
        <v>1</v>
      </c>
      <c r="V54" s="107">
        <f>_xll.BDH(C54,$V$3,$D$1,$D$1)</f>
        <v>75.8</v>
      </c>
      <c r="W54" s="107">
        <f t="shared" si="5"/>
        <v>1.9000000000000057</v>
      </c>
      <c r="X54" s="117">
        <f t="shared" si="6"/>
        <v>2.5065963060686092</v>
      </c>
      <c r="Y54" s="109">
        <v>1530526</v>
      </c>
      <c r="Z54" s="110">
        <f>IF(D54 = D88,1,_xll.BDP(K54,$Z$3)*L54)</f>
        <v>1</v>
      </c>
      <c r="AA54" s="259">
        <f>W54*Y54*R54/Z54 / AB88</f>
        <v>2.2887281269753099E-4</v>
      </c>
      <c r="AB54" s="111"/>
    </row>
    <row r="55" spans="2:28" ht="12" customHeight="1" x14ac:dyDescent="0.2">
      <c r="B55">
        <v>23802</v>
      </c>
      <c r="C55" t="s">
        <v>1331</v>
      </c>
      <c r="D55" t="str">
        <f>_xll.BDP(C55,$D$3)</f>
        <v>GBp</v>
      </c>
      <c r="E55" t="s">
        <v>1332</v>
      </c>
      <c r="F55" s="99">
        <f>_xll.BDP(C55,$F$3)</f>
        <v>11795</v>
      </c>
      <c r="G55" s="99">
        <f>_xll.BDP(C55,$G$3)</f>
        <v>11905</v>
      </c>
      <c r="H55" s="100">
        <f t="shared" si="0"/>
        <v>110</v>
      </c>
      <c r="I55" s="101">
        <f t="shared" si="1"/>
        <v>0.93259855871131825</v>
      </c>
      <c r="J55" s="102">
        <v>16931</v>
      </c>
      <c r="K55" t="str">
        <f>CONCATENATE(D88,D55, " Curncy")</f>
        <v>GBPGBp Curncy</v>
      </c>
      <c r="L55">
        <f>IF(D55 = D88,1,_xll.BDP(K55,$L$3))</f>
        <v>1</v>
      </c>
      <c r="M55" s="247">
        <f>IF(D55 = D88,1,_xll.BDP(K55,$M$3)*L55)</f>
        <v>1</v>
      </c>
      <c r="N55" s="104">
        <f t="shared" si="2"/>
        <v>18624.100000000002</v>
      </c>
      <c r="O55" s="253">
        <f>N55 / U88</f>
        <v>1.4698333760680782E-4</v>
      </c>
      <c r="P55" s="140">
        <f t="shared" si="3"/>
        <v>2015635.55</v>
      </c>
      <c r="Q55" s="255">
        <f>P55 / U88*100</f>
        <v>1.5907605765536788</v>
      </c>
      <c r="R55">
        <f t="shared" si="4"/>
        <v>0.01</v>
      </c>
      <c r="S55">
        <v>0</v>
      </c>
      <c r="T55">
        <v>1</v>
      </c>
      <c r="V55" s="107">
        <f>_xll.BDH(C55,$V$3,$D$1,$D$1)</f>
        <v>11820</v>
      </c>
      <c r="W55" s="107">
        <f t="shared" si="5"/>
        <v>-25</v>
      </c>
      <c r="X55" s="117">
        <f t="shared" si="6"/>
        <v>-0.21150592216582065</v>
      </c>
      <c r="Y55" s="109">
        <v>16931</v>
      </c>
      <c r="Z55" s="110">
        <f>IF(D55 = D88,1,_xll.BDP(K55,$Z$3)*L55)</f>
        <v>1</v>
      </c>
      <c r="AA55" s="259">
        <f>W55*Y55*R55/Z55 / AB88</f>
        <v>-3.3313672552527739E-5</v>
      </c>
      <c r="AB55" s="111"/>
    </row>
    <row r="56" spans="2:28" ht="12" customHeight="1" x14ac:dyDescent="0.2">
      <c r="B56">
        <v>6295</v>
      </c>
      <c r="C56" t="s">
        <v>954</v>
      </c>
      <c r="D56" t="str">
        <f>_xll.BDP(C56,$D$3)</f>
        <v>USD</v>
      </c>
      <c r="E56" t="s">
        <v>1039</v>
      </c>
      <c r="F56" s="99">
        <f>_xll.BDP(C56,$F$3)</f>
        <v>162.13499999999999</v>
      </c>
      <c r="G56" s="99">
        <f>_xll.BDP(C56,$G$3)</f>
        <v>162.06</v>
      </c>
      <c r="H56" s="100">
        <f t="shared" si="0"/>
        <v>-7.4999999999988631E-2</v>
      </c>
      <c r="I56" s="101">
        <f t="shared" si="1"/>
        <v>-4.625774817281194E-2</v>
      </c>
      <c r="J56" s="102">
        <v>12801</v>
      </c>
      <c r="K56" t="str">
        <f>CONCATENATE(D88,D56, " Curncy")</f>
        <v>GBPUSD Curncy</v>
      </c>
      <c r="L56">
        <f>IF(D56 = D88,1,_xll.BDP(K56,$L$3))</f>
        <v>1</v>
      </c>
      <c r="M56" s="247">
        <f>IF(D56 = D88,1,_xll.BDP(K56,$M$3)*L56)</f>
        <v>1.2050000000000001</v>
      </c>
      <c r="N56" s="104">
        <f t="shared" si="2"/>
        <v>-796.74273858909089</v>
      </c>
      <c r="O56" s="253">
        <f>N56 / U88</f>
        <v>-6.2879767039380675E-6</v>
      </c>
      <c r="P56" s="140">
        <f t="shared" si="3"/>
        <v>1721601.7095435683</v>
      </c>
      <c r="Q56" s="255">
        <f>P56 / U88*100</f>
        <v>1.3587060061871432</v>
      </c>
      <c r="R56">
        <f t="shared" si="4"/>
        <v>1</v>
      </c>
      <c r="S56">
        <v>0</v>
      </c>
      <c r="T56">
        <v>1</v>
      </c>
      <c r="V56" s="107">
        <f>_xll.BDH(C56,$V$3,$D$1,$D$1)</f>
        <v>162.79499999999999</v>
      </c>
      <c r="W56" s="107">
        <f t="shared" si="5"/>
        <v>-0.65999999999999659</v>
      </c>
      <c r="X56" s="117">
        <f t="shared" si="6"/>
        <v>-0.40541785681378217</v>
      </c>
      <c r="Y56" s="109">
        <v>34535</v>
      </c>
      <c r="Z56" s="110">
        <f>IF(D56 = D88,1,_xll.BDP(K56,$Z$3)*L56)</f>
        <v>1.2092000000000001</v>
      </c>
      <c r="AA56" s="259">
        <f>W56*Y56*R56/Z56 / AB88</f>
        <v>-1.4835601241719809E-4</v>
      </c>
      <c r="AB56" s="111"/>
    </row>
    <row r="57" spans="2:28" ht="12" customHeight="1" x14ac:dyDescent="0.2">
      <c r="B57">
        <v>31716</v>
      </c>
      <c r="C57" t="s">
        <v>1768</v>
      </c>
      <c r="D57" t="str">
        <f>_xll.BDP(C57,$D$3)</f>
        <v>GBp</v>
      </c>
      <c r="E57" t="s">
        <v>1769</v>
      </c>
      <c r="F57" s="99">
        <f>_xll.BDP(C57,$F$3)</f>
        <v>156.5</v>
      </c>
      <c r="G57" s="99">
        <f>_xll.BDP(C57,$G$3)</f>
        <v>156.5</v>
      </c>
      <c r="H57" s="100">
        <f t="shared" si="0"/>
        <v>0</v>
      </c>
      <c r="I57" s="101">
        <f t="shared" si="1"/>
        <v>0</v>
      </c>
      <c r="J57" s="102">
        <v>18015</v>
      </c>
      <c r="K57" t="str">
        <f>CONCATENATE(D88,D57, " Curncy")</f>
        <v>GBPGBp Curncy</v>
      </c>
      <c r="L57">
        <f>IF(D57 = D88,1,_xll.BDP(K57,$L$3))</f>
        <v>1</v>
      </c>
      <c r="M57" s="247">
        <f>IF(D57 = D88,1,_xll.BDP(K57,$M$3)*L57)</f>
        <v>1</v>
      </c>
      <c r="N57" s="104">
        <f t="shared" si="2"/>
        <v>0</v>
      </c>
      <c r="O57" s="253">
        <f>N57 / U88</f>
        <v>0</v>
      </c>
      <c r="P57" s="140">
        <f t="shared" si="3"/>
        <v>28193.475000000002</v>
      </c>
      <c r="Q57" s="255">
        <f>P57 / U88*100</f>
        <v>2.2250584212037607E-2</v>
      </c>
      <c r="R57">
        <f t="shared" si="4"/>
        <v>0.01</v>
      </c>
      <c r="S57">
        <v>0</v>
      </c>
      <c r="T57">
        <v>1</v>
      </c>
      <c r="V57" s="107">
        <f>_xll.BDH(C57,$V$3,$D$1,$D$1)</f>
        <v>156.5</v>
      </c>
      <c r="W57" s="107">
        <f t="shared" si="5"/>
        <v>0</v>
      </c>
      <c r="X57" s="117">
        <f t="shared" si="6"/>
        <v>0</v>
      </c>
      <c r="Y57" s="109">
        <v>18015</v>
      </c>
      <c r="Z57" s="110">
        <f>IF(D57 = D88,1,_xll.BDP(K57,$Z$3)*L57)</f>
        <v>1</v>
      </c>
      <c r="AA57" s="259">
        <f>W57*Y57*R57/Z57 / AB88</f>
        <v>0</v>
      </c>
      <c r="AB57" s="111"/>
    </row>
    <row r="58" spans="2:28" ht="12" customHeight="1" x14ac:dyDescent="0.2">
      <c r="B58">
        <v>5988</v>
      </c>
      <c r="C58" t="s">
        <v>1786</v>
      </c>
      <c r="D58" t="str">
        <f>_xll.BDP(C58,$D$3)</f>
        <v>GBp</v>
      </c>
      <c r="E58" t="s">
        <v>1787</v>
      </c>
      <c r="F58" s="99">
        <f>_xll.BDP(C58,$F$3)</f>
        <v>267.5</v>
      </c>
      <c r="G58" s="99">
        <f>_xll.BDP(C58,$G$3)</f>
        <v>266</v>
      </c>
      <c r="H58" s="100">
        <f t="shared" si="0"/>
        <v>-1.5</v>
      </c>
      <c r="I58" s="101">
        <f t="shared" si="1"/>
        <v>-0.56074766355140182</v>
      </c>
      <c r="J58" s="102">
        <v>100536</v>
      </c>
      <c r="K58" t="str">
        <f>CONCATENATE(D88,D58, " Curncy")</f>
        <v>GBPGBp Curncy</v>
      </c>
      <c r="L58">
        <f>IF(D58 = D88,1,_xll.BDP(K58,$L$3))</f>
        <v>1</v>
      </c>
      <c r="M58" s="247">
        <f>IF(D58 = D88,1,_xll.BDP(K58,$M$3)*L58)</f>
        <v>1</v>
      </c>
      <c r="N58" s="104">
        <f t="shared" si="2"/>
        <v>-1508.04</v>
      </c>
      <c r="O58" s="253">
        <f>N58 / U88</f>
        <v>-1.1901608799596781E-5</v>
      </c>
      <c r="P58" s="140">
        <f t="shared" si="3"/>
        <v>267425.76</v>
      </c>
      <c r="Q58" s="255">
        <f>P58 / U88*100</f>
        <v>0.21105519604618295</v>
      </c>
      <c r="R58">
        <f t="shared" si="4"/>
        <v>0.01</v>
      </c>
      <c r="S58">
        <v>0</v>
      </c>
      <c r="T58">
        <v>1</v>
      </c>
      <c r="V58" s="107">
        <f>_xll.BDH(C58,$V$3,$D$1,$D$1)</f>
        <v>270.5</v>
      </c>
      <c r="W58" s="107">
        <f t="shared" si="5"/>
        <v>-3</v>
      </c>
      <c r="X58" s="117">
        <f t="shared" si="6"/>
        <v>-1.1090573012939002</v>
      </c>
      <c r="Y58" s="109">
        <v>100536</v>
      </c>
      <c r="Z58" s="110">
        <f>IF(D58 = D88,1,_xll.BDP(K58,$Z$3)*L58)</f>
        <v>1</v>
      </c>
      <c r="AA58" s="259">
        <f>W58*Y58*R58/Z58 / AB88</f>
        <v>-2.3737924874426285E-5</v>
      </c>
      <c r="AB58" s="111"/>
    </row>
    <row r="59" spans="2:28" ht="12" customHeight="1" x14ac:dyDescent="0.2">
      <c r="B59">
        <v>3822</v>
      </c>
      <c r="C59" t="s">
        <v>964</v>
      </c>
      <c r="D59" t="str">
        <f>_xll.BDP(C59,$D$3)</f>
        <v>GBp</v>
      </c>
      <c r="E59" t="s">
        <v>1049</v>
      </c>
      <c r="F59" s="99">
        <f>_xll.BDP(C59,$F$3)</f>
        <v>2126</v>
      </c>
      <c r="G59" s="99">
        <f>_xll.BDP(C59,$G$3)</f>
        <v>2135</v>
      </c>
      <c r="H59" s="100">
        <f t="shared" si="0"/>
        <v>9</v>
      </c>
      <c r="I59" s="101">
        <f t="shared" si="1"/>
        <v>0.42333019755409218</v>
      </c>
      <c r="J59" s="102">
        <v>77963</v>
      </c>
      <c r="K59" t="str">
        <f>CONCATENATE(D88,D59, " Curncy")</f>
        <v>GBPGBp Curncy</v>
      </c>
      <c r="L59">
        <f>IF(D59 = D88,1,_xll.BDP(K59,$L$3))</f>
        <v>1</v>
      </c>
      <c r="M59" s="247">
        <f>IF(D59 = D88,1,_xll.BDP(K59,$M$3)*L59)</f>
        <v>1</v>
      </c>
      <c r="N59" s="104">
        <f t="shared" si="2"/>
        <v>7016.67</v>
      </c>
      <c r="O59" s="253">
        <f>N59 / U88</f>
        <v>5.5376290692466219E-5</v>
      </c>
      <c r="P59" s="140">
        <f t="shared" si="3"/>
        <v>1664510.05</v>
      </c>
      <c r="Q59" s="255">
        <f>P59 / U88*100</f>
        <v>1.3136486736490598</v>
      </c>
      <c r="R59">
        <f t="shared" si="4"/>
        <v>0.01</v>
      </c>
      <c r="S59">
        <v>0</v>
      </c>
      <c r="T59">
        <v>1</v>
      </c>
      <c r="V59" s="107">
        <f>_xll.BDH(C59,$V$3,$D$1,$D$1)</f>
        <v>2100</v>
      </c>
      <c r="W59" s="107">
        <f t="shared" si="5"/>
        <v>26</v>
      </c>
      <c r="X59" s="117">
        <f t="shared" si="6"/>
        <v>1.2380952380952381</v>
      </c>
      <c r="Y59" s="109">
        <v>77963</v>
      </c>
      <c r="Z59" s="110">
        <f>IF(D59 = D88,1,_xll.BDP(K59,$Z$3)*L59)</f>
        <v>1</v>
      </c>
      <c r="AA59" s="259">
        <f>W59*Y59*R59/Z59 / AB88</f>
        <v>1.5953713350311434E-4</v>
      </c>
      <c r="AB59" s="111"/>
    </row>
    <row r="60" spans="2:28" ht="12" customHeight="1" x14ac:dyDescent="0.2">
      <c r="B60">
        <v>23999</v>
      </c>
      <c r="C60" t="s">
        <v>1675</v>
      </c>
      <c r="D60" t="str">
        <f>_xll.BDP(C60,$D$3)</f>
        <v>USD</v>
      </c>
      <c r="E60" t="s">
        <v>1676</v>
      </c>
      <c r="F60" s="99">
        <f>_xll.BDP(C60,$F$3)</f>
        <v>34.11</v>
      </c>
      <c r="G60" s="99">
        <f>_xll.BDP(C60,$G$3)</f>
        <v>34.08</v>
      </c>
      <c r="H60" s="100">
        <f t="shared" si="0"/>
        <v>-3.0000000000001137E-2</v>
      </c>
      <c r="I60" s="101">
        <f t="shared" si="1"/>
        <v>-8.7950747581357777E-2</v>
      </c>
      <c r="J60" s="102">
        <v>41627</v>
      </c>
      <c r="K60" t="str">
        <f>CONCATENATE(D88,D60, " Curncy")</f>
        <v>GBPUSD Curncy</v>
      </c>
      <c r="L60">
        <f>IF(D60 = D88,1,_xll.BDP(K60,$L$3))</f>
        <v>1</v>
      </c>
      <c r="M60" s="247">
        <f>IF(D60 = D88,1,_xll.BDP(K60,$M$3)*L60)</f>
        <v>1.2050000000000001</v>
      </c>
      <c r="N60" s="104">
        <f t="shared" si="2"/>
        <v>-1036.3568464730681</v>
      </c>
      <c r="O60" s="253">
        <f>N60 / U88</f>
        <v>-8.1790362082612131E-6</v>
      </c>
      <c r="P60" s="140">
        <f t="shared" si="3"/>
        <v>1177301.3775933608</v>
      </c>
      <c r="Q60" s="255">
        <f>P60 / U88*100</f>
        <v>0.92913851325843855</v>
      </c>
      <c r="R60">
        <f t="shared" si="4"/>
        <v>1</v>
      </c>
      <c r="S60">
        <v>0</v>
      </c>
      <c r="T60">
        <v>1</v>
      </c>
      <c r="V60" s="107">
        <f>_xll.BDH(C60,$V$3,$D$1,$D$1)</f>
        <v>34.215000000000003</v>
      </c>
      <c r="W60" s="107">
        <f t="shared" si="5"/>
        <v>-0.10500000000000398</v>
      </c>
      <c r="X60" s="117">
        <f t="shared" si="6"/>
        <v>-0.30688294607629396</v>
      </c>
      <c r="Y60" s="109">
        <v>41627</v>
      </c>
      <c r="Z60" s="110">
        <f>IF(D60 = D88,1,_xll.BDP(K60,$Z$3)*L60)</f>
        <v>1.2092000000000001</v>
      </c>
      <c r="AA60" s="259">
        <f>W60*Y60*R60/Z60 / AB88</f>
        <v>-2.8448945142764779E-5</v>
      </c>
      <c r="AB60" s="111"/>
    </row>
    <row r="61" spans="2:28" ht="12" customHeight="1" x14ac:dyDescent="0.2">
      <c r="B61">
        <v>28421</v>
      </c>
      <c r="C61" t="s">
        <v>1225</v>
      </c>
      <c r="D61" t="str">
        <f>_xll.BDP(C61,$D$3)</f>
        <v>GBp</v>
      </c>
      <c r="E61" t="s">
        <v>1224</v>
      </c>
      <c r="F61" s="99">
        <f>_xll.BDP(C61,$F$3)</f>
        <v>70.2</v>
      </c>
      <c r="G61" s="99">
        <f>_xll.BDP(C61,$G$3)</f>
        <v>69.5</v>
      </c>
      <c r="H61" s="100">
        <f t="shared" si="0"/>
        <v>-0.70000000000000284</v>
      </c>
      <c r="I61" s="101">
        <f t="shared" si="1"/>
        <v>-0.99715099715100108</v>
      </c>
      <c r="J61" s="102">
        <v>6457370</v>
      </c>
      <c r="K61" t="str">
        <f>CONCATENATE(D88,D61, " Curncy")</f>
        <v>GBPGBp Curncy</v>
      </c>
      <c r="L61">
        <f>IF(D61 = D88,1,_xll.BDP(K61,$L$3))</f>
        <v>1</v>
      </c>
      <c r="M61" s="247">
        <f>IF(D61 = D88,1,_xll.BDP(K61,$M$3)*L61)</f>
        <v>1</v>
      </c>
      <c r="N61" s="104">
        <f t="shared" si="2"/>
        <v>-45201.590000000186</v>
      </c>
      <c r="O61" s="253">
        <f>N61 / U88</f>
        <v>-3.5673565774102018E-4</v>
      </c>
      <c r="P61" s="140">
        <f t="shared" si="3"/>
        <v>4487872.1500000004</v>
      </c>
      <c r="Q61" s="255">
        <f>P61 / U88*100</f>
        <v>3.5418754590001149</v>
      </c>
      <c r="R61">
        <f t="shared" si="4"/>
        <v>0.01</v>
      </c>
      <c r="S61">
        <v>0</v>
      </c>
      <c r="T61">
        <v>1</v>
      </c>
      <c r="V61" s="107">
        <f>_xll.BDH(C61,$V$3,$D$1,$D$1)</f>
        <v>70.5</v>
      </c>
      <c r="W61" s="107">
        <f t="shared" si="5"/>
        <v>-0.29999999999999716</v>
      </c>
      <c r="X61" s="117">
        <f t="shared" si="6"/>
        <v>-0.42553191489361297</v>
      </c>
      <c r="Y61" s="109">
        <v>6457370</v>
      </c>
      <c r="Z61" s="110">
        <f>IF(D61 = D88,1,_xll.BDP(K61,$Z$3)*L61)</f>
        <v>1</v>
      </c>
      <c r="AA61" s="259">
        <f>W61*Y61*R61/Z61 / AB88</f>
        <v>-1.5246733900928285E-4</v>
      </c>
      <c r="AB61" s="111"/>
    </row>
    <row r="62" spans="2:28" ht="12" customHeight="1" x14ac:dyDescent="0.2">
      <c r="B62">
        <v>778</v>
      </c>
      <c r="C62" t="s">
        <v>75</v>
      </c>
      <c r="D62" t="str">
        <f>_xll.BDP(C62,$D$3)</f>
        <v>GBp</v>
      </c>
      <c r="E62" t="s">
        <v>364</v>
      </c>
      <c r="F62" s="99">
        <f>_xll.BDP(C62,$F$3)</f>
        <v>598.5</v>
      </c>
      <c r="G62" s="99">
        <f>_xll.BDP(C62,$G$3)</f>
        <v>598</v>
      </c>
      <c r="H62" s="100">
        <f t="shared" si="0"/>
        <v>-0.5</v>
      </c>
      <c r="I62" s="101">
        <f t="shared" si="1"/>
        <v>-8.3542188805346695E-2</v>
      </c>
      <c r="J62" s="102">
        <v>482494</v>
      </c>
      <c r="K62" t="str">
        <f>CONCATENATE(D88,D62, " Curncy")</f>
        <v>GBPGBp Curncy</v>
      </c>
      <c r="L62">
        <f>IF(D62 = D88,1,_xll.BDP(K62,$L$3))</f>
        <v>1</v>
      </c>
      <c r="M62" s="247">
        <f>IF(D62 = D88,1,_xll.BDP(K62,$M$3)*L62)</f>
        <v>1</v>
      </c>
      <c r="N62" s="104">
        <f t="shared" si="2"/>
        <v>-2412.4700000000003</v>
      </c>
      <c r="O62" s="253">
        <f>N62 / U88</f>
        <v>-1.9039464590304801E-5</v>
      </c>
      <c r="P62" s="140">
        <f t="shared" si="3"/>
        <v>2885314.12</v>
      </c>
      <c r="Q62" s="255">
        <f>P62 / U88*100</f>
        <v>2.2771199650004537</v>
      </c>
      <c r="R62">
        <f t="shared" si="4"/>
        <v>0.01</v>
      </c>
      <c r="S62">
        <v>0</v>
      </c>
      <c r="T62">
        <v>1</v>
      </c>
      <c r="V62" s="107">
        <f>_xll.BDH(C62,$V$3,$D$1,$D$1)</f>
        <v>597.5</v>
      </c>
      <c r="W62" s="107">
        <f t="shared" si="5"/>
        <v>1</v>
      </c>
      <c r="X62" s="117">
        <f t="shared" si="6"/>
        <v>0.16736401673640167</v>
      </c>
      <c r="Y62" s="109">
        <v>482494</v>
      </c>
      <c r="Z62" s="110">
        <f>IF(D62 = D88,1,_xll.BDP(K62,$Z$3)*L62)</f>
        <v>1</v>
      </c>
      <c r="AA62" s="259">
        <f>W62*Y62*R62/Z62 / AB88</f>
        <v>3.797447787976923E-5</v>
      </c>
      <c r="AB62" s="111"/>
    </row>
    <row r="63" spans="2:28" ht="12" customHeight="1" x14ac:dyDescent="0.2">
      <c r="B63">
        <v>3260</v>
      </c>
      <c r="C63" t="s">
        <v>74</v>
      </c>
      <c r="D63" t="str">
        <f>_xll.BDP(C63,$D$3)</f>
        <v>GBp</v>
      </c>
      <c r="E63" t="s">
        <v>365</v>
      </c>
      <c r="F63" s="99">
        <f>_xll.BDP(C63,$F$3)</f>
        <v>215.6</v>
      </c>
      <c r="G63" s="99">
        <f>_xll.BDP(C63,$G$3)</f>
        <v>212.6</v>
      </c>
      <c r="H63" s="100">
        <f t="shared" si="0"/>
        <v>-3</v>
      </c>
      <c r="I63" s="101">
        <f t="shared" si="1"/>
        <v>-1.3914656771799629</v>
      </c>
      <c r="J63" s="102">
        <v>2928208</v>
      </c>
      <c r="K63" t="str">
        <f>CONCATENATE(D88,D63, " Curncy")</f>
        <v>GBPGBp Curncy</v>
      </c>
      <c r="L63">
        <f>IF(D63 = D88,1,_xll.BDP(K63,$L$3))</f>
        <v>1</v>
      </c>
      <c r="M63" s="247">
        <f>IF(D63 = D88,1,_xll.BDP(K63,$M$3)*L63)</f>
        <v>1</v>
      </c>
      <c r="N63" s="104">
        <f t="shared" si="2"/>
        <v>-87846.24</v>
      </c>
      <c r="O63" s="253">
        <f>N63 / U88</f>
        <v>-6.932916785996995E-4</v>
      </c>
      <c r="P63" s="140">
        <f t="shared" si="3"/>
        <v>6225370.2079999996</v>
      </c>
      <c r="Q63" s="255">
        <f>P63 / U88*100</f>
        <v>4.9131270290098703</v>
      </c>
      <c r="R63">
        <f t="shared" si="4"/>
        <v>0.01</v>
      </c>
      <c r="S63">
        <v>0</v>
      </c>
      <c r="T63">
        <v>1</v>
      </c>
      <c r="V63" s="107">
        <f>_xll.BDH(C63,$V$3,$D$1,$D$1)</f>
        <v>218.1</v>
      </c>
      <c r="W63" s="107">
        <f t="shared" si="5"/>
        <v>-2.5</v>
      </c>
      <c r="X63" s="117">
        <f t="shared" si="6"/>
        <v>-1.1462631820265934</v>
      </c>
      <c r="Y63" s="109">
        <v>2928208</v>
      </c>
      <c r="Z63" s="110">
        <f>IF(D63 = D88,1,_xll.BDP(K63,$Z$3)*L63)</f>
        <v>1</v>
      </c>
      <c r="AA63" s="259">
        <f>W63*Y63*R63/Z63 / AB88</f>
        <v>-5.7615830416214134E-4</v>
      </c>
      <c r="AB63" s="111"/>
    </row>
    <row r="64" spans="2:28" ht="12" customHeight="1" x14ac:dyDescent="0.2">
      <c r="B64">
        <v>6360</v>
      </c>
      <c r="C64" t="s">
        <v>973</v>
      </c>
      <c r="D64" t="str">
        <f>_xll.BDP(C64,$D$3)</f>
        <v>GBp</v>
      </c>
      <c r="E64" t="s">
        <v>1058</v>
      </c>
      <c r="F64" s="99">
        <f>_xll.BDP(C64,$F$3)</f>
        <v>125.7</v>
      </c>
      <c r="G64" s="99">
        <f>_xll.BDP(C64,$G$3)</f>
        <v>124.55</v>
      </c>
      <c r="H64" s="100">
        <f t="shared" si="0"/>
        <v>-1.1500000000000057</v>
      </c>
      <c r="I64" s="101">
        <f t="shared" si="1"/>
        <v>-0.91487669053301957</v>
      </c>
      <c r="J64" s="102">
        <v>1314356</v>
      </c>
      <c r="K64" t="str">
        <f>CONCATENATE(D88,D64, " Curncy")</f>
        <v>GBPGBp Curncy</v>
      </c>
      <c r="L64">
        <f>IF(D64 = D88,1,_xll.BDP(K64,$L$3))</f>
        <v>1</v>
      </c>
      <c r="M64" s="247">
        <f>IF(D64 = D88,1,_xll.BDP(K64,$M$3)*L64)</f>
        <v>1</v>
      </c>
      <c r="N64" s="104">
        <f t="shared" si="2"/>
        <v>-15115.094000000074</v>
      </c>
      <c r="O64" s="253">
        <f>N64 / U88</f>
        <v>-1.1928989665866515E-4</v>
      </c>
      <c r="P64" s="140">
        <f t="shared" si="3"/>
        <v>1637030.3979999998</v>
      </c>
      <c r="Q64" s="255">
        <f>P64 / U88*100</f>
        <v>1.2919614459857973</v>
      </c>
      <c r="R64">
        <f t="shared" si="4"/>
        <v>0.01</v>
      </c>
      <c r="S64">
        <v>0</v>
      </c>
      <c r="T64">
        <v>1</v>
      </c>
      <c r="V64" s="107">
        <f>_xll.BDH(C64,$V$3,$D$1,$D$1)</f>
        <v>126.75</v>
      </c>
      <c r="W64" s="107">
        <f t="shared" si="5"/>
        <v>-1.0499999999999972</v>
      </c>
      <c r="X64" s="117">
        <f t="shared" si="6"/>
        <v>-0.82840236686390312</v>
      </c>
      <c r="Y64" s="109">
        <v>1314356</v>
      </c>
      <c r="Z64" s="110">
        <f>IF(D64 = D88,1,_xll.BDP(K64,$Z$3)*L64)</f>
        <v>1</v>
      </c>
      <c r="AA64" s="259">
        <f>W64*Y64*R64/Z64 / AB88</f>
        <v>-1.0861810093089016E-4</v>
      </c>
      <c r="AB64" s="111"/>
    </row>
    <row r="65" spans="1:28" ht="12" customHeight="1" x14ac:dyDescent="0.2">
      <c r="B65">
        <v>3821</v>
      </c>
      <c r="C65" t="s">
        <v>1452</v>
      </c>
      <c r="D65" t="str">
        <f>_xll.BDP(C65,$D$3)</f>
        <v>GBp</v>
      </c>
      <c r="E65" t="s">
        <v>1762</v>
      </c>
      <c r="F65" s="99">
        <f>_xll.BDP(C65,$F$3)</f>
        <v>256</v>
      </c>
      <c r="G65" s="99">
        <f>_xll.BDP(C65,$G$3)</f>
        <v>254</v>
      </c>
      <c r="H65" s="100">
        <f t="shared" si="0"/>
        <v>-2</v>
      </c>
      <c r="I65" s="101">
        <f t="shared" si="1"/>
        <v>-0.78125</v>
      </c>
      <c r="J65" s="102">
        <v>1058747</v>
      </c>
      <c r="K65" t="str">
        <f>CONCATENATE(D88,D65, " Curncy")</f>
        <v>GBPGBp Curncy</v>
      </c>
      <c r="L65">
        <f>IF(D65 = D88,1,_xll.BDP(K65,$L$3))</f>
        <v>1</v>
      </c>
      <c r="M65" s="247">
        <f>IF(D65 = D88,1,_xll.BDP(K65,$M$3)*L65)</f>
        <v>1</v>
      </c>
      <c r="N65" s="104">
        <f t="shared" si="2"/>
        <v>-21174.94</v>
      </c>
      <c r="O65" s="253">
        <f>N65 / U88</f>
        <v>-1.6711483265359928E-4</v>
      </c>
      <c r="P65" s="140">
        <f t="shared" si="3"/>
        <v>2689217.38</v>
      </c>
      <c r="Q65" s="255">
        <f>P65 / U88*100</f>
        <v>2.1223583747007111</v>
      </c>
      <c r="R65">
        <f t="shared" si="4"/>
        <v>0.01</v>
      </c>
      <c r="S65">
        <v>0</v>
      </c>
      <c r="T65">
        <v>1</v>
      </c>
      <c r="V65" s="107">
        <f>_xll.BDH(C65,$V$3,$D$1,$D$1)</f>
        <v>258.7</v>
      </c>
      <c r="W65" s="107">
        <f t="shared" si="5"/>
        <v>-2.6999999999999886</v>
      </c>
      <c r="X65" s="117">
        <f t="shared" si="6"/>
        <v>-1.0436799381522956</v>
      </c>
      <c r="Y65" s="109">
        <v>1058747</v>
      </c>
      <c r="Z65" s="110">
        <f>IF(D65 = D88,1,_xll.BDP(K65,$Z$3)*L65)</f>
        <v>1</v>
      </c>
      <c r="AA65" s="259">
        <f>W65*Y65*R65/Z65 / AB88</f>
        <v>-2.249861847728345E-4</v>
      </c>
      <c r="AB65" s="111"/>
    </row>
    <row r="66" spans="1:28" ht="12" customHeight="1" x14ac:dyDescent="0.2">
      <c r="B66">
        <v>33056</v>
      </c>
      <c r="C66" t="s">
        <v>1619</v>
      </c>
      <c r="D66" t="str">
        <f>_xll.BDP(C66,$D$3)</f>
        <v>GBp</v>
      </c>
      <c r="E66" t="s">
        <v>1620</v>
      </c>
      <c r="F66" s="99">
        <f>_xll.BDP(C66,$F$3)</f>
        <v>258</v>
      </c>
      <c r="G66" s="99">
        <f>_xll.BDP(C66,$G$3)</f>
        <v>257</v>
      </c>
      <c r="H66" s="100">
        <f t="shared" si="0"/>
        <v>-1</v>
      </c>
      <c r="I66" s="101">
        <f t="shared" si="1"/>
        <v>-0.38759689922480622</v>
      </c>
      <c r="J66" s="102">
        <v>649740</v>
      </c>
      <c r="K66" t="str">
        <f>CONCATENATE(D88,D66, " Curncy")</f>
        <v>GBPGBp Curncy</v>
      </c>
      <c r="L66">
        <f>IF(D66 = D88,1,_xll.BDP(K66,$L$3))</f>
        <v>1</v>
      </c>
      <c r="M66" s="247">
        <f>IF(D66 = D88,1,_xll.BDP(K66,$M$3)*L66)</f>
        <v>1</v>
      </c>
      <c r="N66" s="104">
        <f t="shared" si="2"/>
        <v>-6497.4000000000005</v>
      </c>
      <c r="O66" s="253">
        <f>N66 / U88</f>
        <v>-5.1278157750789197E-5</v>
      </c>
      <c r="P66" s="140">
        <f t="shared" si="3"/>
        <v>1669831.8</v>
      </c>
      <c r="Q66" s="255">
        <f>P66 / U88*100</f>
        <v>1.3178486541952823</v>
      </c>
      <c r="R66">
        <f t="shared" si="4"/>
        <v>0.01</v>
      </c>
      <c r="S66">
        <v>0</v>
      </c>
      <c r="T66">
        <v>1</v>
      </c>
      <c r="V66" s="107">
        <f>_xll.BDH(C66,$V$3,$D$1,$D$1)</f>
        <v>262</v>
      </c>
      <c r="W66" s="107">
        <f t="shared" si="5"/>
        <v>-4</v>
      </c>
      <c r="X66" s="117">
        <f t="shared" si="6"/>
        <v>-1.5267175572519083</v>
      </c>
      <c r="Y66" s="109">
        <v>649740</v>
      </c>
      <c r="Z66" s="110">
        <f>IF(D66 = D88,1,_xll.BDP(K66,$Z$3)*L66)</f>
        <v>1</v>
      </c>
      <c r="AA66" s="259">
        <f>W66*Y66*R66/Z66 / AB88</f>
        <v>-2.0455000275735043E-4</v>
      </c>
      <c r="AB66" s="111"/>
    </row>
    <row r="67" spans="1:28" ht="12" customHeight="1" x14ac:dyDescent="0.2">
      <c r="B67">
        <v>6000</v>
      </c>
      <c r="C67" t="s">
        <v>72</v>
      </c>
      <c r="D67" t="str">
        <f>_xll.BDP(C67,$D$3)</f>
        <v>GBp</v>
      </c>
      <c r="E67" t="s">
        <v>366</v>
      </c>
      <c r="F67" s="99">
        <f>_xll.BDP(C67,$F$3)</f>
        <v>979</v>
      </c>
      <c r="G67" s="99">
        <f>_xll.BDP(C67,$G$3)</f>
        <v>993.4</v>
      </c>
      <c r="H67" s="100">
        <f t="shared" si="0"/>
        <v>14.399999999999977</v>
      </c>
      <c r="I67" s="101">
        <f t="shared" si="1"/>
        <v>1.4708886618998955</v>
      </c>
      <c r="J67" s="102">
        <v>351403</v>
      </c>
      <c r="K67" t="str">
        <f>CONCATENATE(D88,D67, " Curncy")</f>
        <v>GBPGBp Curncy</v>
      </c>
      <c r="L67">
        <f>IF(D67 = D88,1,_xll.BDP(K67,$L$3))</f>
        <v>1</v>
      </c>
      <c r="M67" s="247">
        <f>IF(D67 = D88,1,_xll.BDP(K67,$M$3)*L67)</f>
        <v>1</v>
      </c>
      <c r="N67" s="104">
        <f t="shared" si="2"/>
        <v>50602.031999999919</v>
      </c>
      <c r="O67" s="253">
        <f>N67 / U88</f>
        <v>3.9935650866600153E-4</v>
      </c>
      <c r="P67" s="140">
        <f t="shared" si="3"/>
        <v>3490837.4019999998</v>
      </c>
      <c r="Q67" s="255">
        <f>P67 / U88*100</f>
        <v>2.7550052479778233</v>
      </c>
      <c r="R67">
        <f t="shared" si="4"/>
        <v>0.01</v>
      </c>
      <c r="S67">
        <v>0</v>
      </c>
      <c r="T67">
        <v>1</v>
      </c>
      <c r="V67" s="107">
        <f>_xll.BDH(C67,$V$3,$D$1,$D$1)</f>
        <v>986.4</v>
      </c>
      <c r="W67" s="107">
        <f t="shared" si="5"/>
        <v>-7.3999999999999773</v>
      </c>
      <c r="X67" s="117">
        <f t="shared" si="6"/>
        <v>-0.75020275750202536</v>
      </c>
      <c r="Y67" s="109">
        <v>351403</v>
      </c>
      <c r="Z67" s="110">
        <f>IF(D67 = D88,1,_xll.BDP(K67,$Z$3)*L67)</f>
        <v>1</v>
      </c>
      <c r="AA67" s="259">
        <f>W67*Y67*R67/Z67 / AB88</f>
        <v>-2.0466193638230803E-4</v>
      </c>
      <c r="AB67" s="111"/>
    </row>
    <row r="68" spans="1:28" ht="12" customHeight="1" x14ac:dyDescent="0.2">
      <c r="B68">
        <v>3404</v>
      </c>
      <c r="C68" t="s">
        <v>71</v>
      </c>
      <c r="D68" t="str">
        <f>_xll.BDP(C68,$D$3)</f>
        <v>GBp</v>
      </c>
      <c r="E68" t="s">
        <v>271</v>
      </c>
      <c r="F68" s="99">
        <f>_xll.BDP(C68,$F$3)</f>
        <v>28.3</v>
      </c>
      <c r="G68" s="99">
        <f>_xll.BDP(C68,$G$3)</f>
        <v>28.3</v>
      </c>
      <c r="H68" s="100">
        <f t="shared" si="0"/>
        <v>0</v>
      </c>
      <c r="I68" s="101">
        <f t="shared" si="1"/>
        <v>0</v>
      </c>
      <c r="J68" s="102">
        <v>30316306</v>
      </c>
      <c r="K68" t="str">
        <f>CONCATENATE(D88,D68, " Curncy")</f>
        <v>GBPGBp Curncy</v>
      </c>
      <c r="L68">
        <f>IF(D68 = D88,1,_xll.BDP(K68,$L$3))</f>
        <v>1</v>
      </c>
      <c r="M68" s="247">
        <f>IF(D68 = D88,1,_xll.BDP(K68,$M$3)*L68)</f>
        <v>1</v>
      </c>
      <c r="N68" s="104">
        <f t="shared" si="2"/>
        <v>0</v>
      </c>
      <c r="O68" s="253">
        <f>N68 / U88</f>
        <v>0</v>
      </c>
      <c r="P68" s="140">
        <f t="shared" si="3"/>
        <v>8579514.5980000012</v>
      </c>
      <c r="Q68" s="255">
        <f>P68 / U88*100</f>
        <v>6.7710423089457752</v>
      </c>
      <c r="R68">
        <f t="shared" si="4"/>
        <v>0.01</v>
      </c>
      <c r="S68">
        <v>0</v>
      </c>
      <c r="T68">
        <v>1</v>
      </c>
      <c r="V68" s="107">
        <f>_xll.BDH(C68,$V$3,$D$1,$D$1)</f>
        <v>28.4</v>
      </c>
      <c r="W68" s="107">
        <f t="shared" si="5"/>
        <v>-9.9999999999997868E-2</v>
      </c>
      <c r="X68" s="117">
        <f t="shared" si="6"/>
        <v>-0.35211267605633051</v>
      </c>
      <c r="Y68" s="109">
        <v>30316306</v>
      </c>
      <c r="Z68" s="110">
        <f>IF(D68 = D88,1,_xll.BDP(K68,$Z$3)*L68)</f>
        <v>1</v>
      </c>
      <c r="AA68" s="259">
        <f>W68*Y68*R68/Z68 / AB88</f>
        <v>-2.3860315187200059E-4</v>
      </c>
      <c r="AB68" s="111"/>
    </row>
    <row r="69" spans="1:28" ht="12" customHeight="1" x14ac:dyDescent="0.2">
      <c r="B69">
        <v>19183</v>
      </c>
      <c r="C69" t="s">
        <v>1169</v>
      </c>
      <c r="D69" t="str">
        <f>_xll.BDP(C69,$D$3)</f>
        <v>GBp</v>
      </c>
      <c r="E69" t="s">
        <v>1170</v>
      </c>
      <c r="F69" s="99">
        <f>_xll.BDP(C69,$F$3)</f>
        <v>1870</v>
      </c>
      <c r="G69" s="99">
        <f>_xll.BDP(C69,$G$3)</f>
        <v>1871</v>
      </c>
      <c r="H69" s="100">
        <f t="shared" si="0"/>
        <v>1</v>
      </c>
      <c r="I69" s="101">
        <f t="shared" si="1"/>
        <v>5.3475935828877004E-2</v>
      </c>
      <c r="J69" s="102">
        <v>230536</v>
      </c>
      <c r="K69" t="str">
        <f>CONCATENATE(D88,D69, " Curncy")</f>
        <v>GBPGBp Curncy</v>
      </c>
      <c r="L69">
        <f>IF(D69 = D88,1,_xll.BDP(K69,$L$3))</f>
        <v>1</v>
      </c>
      <c r="M69" s="247">
        <f>IF(D69 = D88,1,_xll.BDP(K69,$M$3)*L69)</f>
        <v>1</v>
      </c>
      <c r="N69" s="104">
        <f t="shared" si="2"/>
        <v>2305.36</v>
      </c>
      <c r="O69" s="253">
        <f>N69 / U88</f>
        <v>1.8194141310733428E-5</v>
      </c>
      <c r="P69" s="140">
        <f t="shared" si="3"/>
        <v>4313328.5600000005</v>
      </c>
      <c r="Q69" s="255">
        <f>P69 / U88*100</f>
        <v>3.4041238392382245</v>
      </c>
      <c r="R69">
        <f t="shared" si="4"/>
        <v>0.01</v>
      </c>
      <c r="S69">
        <v>0</v>
      </c>
      <c r="T69">
        <v>1</v>
      </c>
      <c r="V69" s="107">
        <f>_xll.BDH(C69,$V$3,$D$1,$D$1)</f>
        <v>1864</v>
      </c>
      <c r="W69" s="107">
        <f t="shared" si="5"/>
        <v>6</v>
      </c>
      <c r="X69" s="117">
        <f t="shared" si="6"/>
        <v>0.32188841201716739</v>
      </c>
      <c r="Y69" s="109">
        <v>230536</v>
      </c>
      <c r="Z69" s="110">
        <f>IF(D69 = D88,1,_xll.BDP(K69,$Z$3)*L69)</f>
        <v>1</v>
      </c>
      <c r="AA69" s="259">
        <f>W69*Y69*R69/Z69 / AB88</f>
        <v>1.0886540639871764E-4</v>
      </c>
      <c r="AB69" s="111"/>
    </row>
    <row r="70" spans="1:28" ht="12" customHeight="1" x14ac:dyDescent="0.2">
      <c r="B70">
        <v>10205</v>
      </c>
      <c r="C70" t="s">
        <v>984</v>
      </c>
      <c r="D70" t="str">
        <f>_xll.BDP(C70,$D$3)</f>
        <v>GBp</v>
      </c>
      <c r="E70" t="s">
        <v>1544</v>
      </c>
      <c r="F70" s="99">
        <f>_xll.BDP(C70,$F$3)</f>
        <v>202.6</v>
      </c>
      <c r="G70" s="99">
        <f>_xll.BDP(C70,$G$3)</f>
        <v>202</v>
      </c>
      <c r="H70" s="100">
        <f t="shared" si="0"/>
        <v>-0.59999999999999432</v>
      </c>
      <c r="I70" s="101">
        <f t="shared" si="1"/>
        <v>-0.29615004935833872</v>
      </c>
      <c r="J70" s="102">
        <v>336264</v>
      </c>
      <c r="K70" t="str">
        <f>CONCATENATE(D88,D70, " Curncy")</f>
        <v>GBPGBp Curncy</v>
      </c>
      <c r="L70">
        <f>IF(D70 = D88,1,_xll.BDP(K70,$L$3))</f>
        <v>1</v>
      </c>
      <c r="M70" s="247">
        <f>IF(D70 = D88,1,_xll.BDP(K70,$M$3)*L70)</f>
        <v>1</v>
      </c>
      <c r="N70" s="104">
        <f t="shared" si="2"/>
        <v>-2017.583999999981</v>
      </c>
      <c r="O70" s="253">
        <f>N70 / U88</f>
        <v>-1.5922983135941649E-5</v>
      </c>
      <c r="P70" s="140">
        <f t="shared" si="3"/>
        <v>679253.28</v>
      </c>
      <c r="Q70" s="255">
        <f>P70 / U88*100</f>
        <v>0.53607376557670738</v>
      </c>
      <c r="R70">
        <f t="shared" si="4"/>
        <v>0.01</v>
      </c>
      <c r="S70">
        <v>0</v>
      </c>
      <c r="T70">
        <v>1</v>
      </c>
      <c r="V70" s="107">
        <f>_xll.BDH(C70,$V$3,$D$1,$D$1)</f>
        <v>204.4</v>
      </c>
      <c r="W70" s="107">
        <f t="shared" si="5"/>
        <v>-1.8000000000000114</v>
      </c>
      <c r="X70" s="117">
        <f t="shared" si="6"/>
        <v>-0.88062622309198202</v>
      </c>
      <c r="Y70" s="109">
        <v>336264</v>
      </c>
      <c r="Z70" s="110">
        <f>IF(D70 = D88,1,_xll.BDP(K70,$Z$3)*L70)</f>
        <v>1</v>
      </c>
      <c r="AA70" s="259">
        <f>W70*Y70*R70/Z70 / AB88</f>
        <v>-4.7637918178408513E-5</v>
      </c>
      <c r="AB70" s="111"/>
    </row>
    <row r="71" spans="1:28" ht="12" customHeight="1" x14ac:dyDescent="0.2">
      <c r="B71">
        <v>33101</v>
      </c>
      <c r="C71" t="s">
        <v>1627</v>
      </c>
      <c r="D71" t="str">
        <f>_xll.BDP(C71,$D$3)</f>
        <v>GBp</v>
      </c>
      <c r="E71" t="s">
        <v>1628</v>
      </c>
      <c r="F71" s="99">
        <f>_xll.BDP(C71,$F$3)</f>
        <v>113</v>
      </c>
      <c r="G71" s="99">
        <f>_xll.BDP(C71,$G$3)</f>
        <v>109</v>
      </c>
      <c r="H71" s="100">
        <f t="shared" si="0"/>
        <v>-4</v>
      </c>
      <c r="I71" s="101">
        <f t="shared" si="1"/>
        <v>-3.5398230088495577</v>
      </c>
      <c r="J71" s="102">
        <v>239499</v>
      </c>
      <c r="K71" t="str">
        <f>CONCATENATE(D88,D71, " Curncy")</f>
        <v>GBPGBp Curncy</v>
      </c>
      <c r="L71">
        <f>IF(D71 = D88,1,_xll.BDP(K71,$L$3))</f>
        <v>1</v>
      </c>
      <c r="M71" s="247">
        <f>IF(D71 = D88,1,_xll.BDP(K71,$M$3)*L71)</f>
        <v>1</v>
      </c>
      <c r="N71" s="104">
        <f t="shared" si="2"/>
        <v>-9579.9600000000009</v>
      </c>
      <c r="O71" s="253">
        <f>N71 / U88</f>
        <v>-7.5606042436397706E-5</v>
      </c>
      <c r="P71" s="140">
        <f t="shared" si="3"/>
        <v>261053.91</v>
      </c>
      <c r="Q71" s="255">
        <f>P71 / U88*100</f>
        <v>0.20602646563918373</v>
      </c>
      <c r="R71">
        <f t="shared" si="4"/>
        <v>0.01</v>
      </c>
      <c r="S71">
        <v>0</v>
      </c>
      <c r="T71">
        <v>1</v>
      </c>
      <c r="V71" s="107">
        <f>_xll.BDH(C71,$V$3,$D$1,$D$1)</f>
        <v>111.5</v>
      </c>
      <c r="W71" s="107">
        <f t="shared" si="5"/>
        <v>1.5</v>
      </c>
      <c r="X71" s="117">
        <f t="shared" si="6"/>
        <v>1.3452914798206279</v>
      </c>
      <c r="Y71" s="109">
        <v>239499</v>
      </c>
      <c r="Z71" s="110">
        <f>IF(D71 = D88,1,_xll.BDP(K71,$Z$3)*L71)</f>
        <v>1</v>
      </c>
      <c r="AA71" s="259">
        <f>W71*Y71*R71/Z71 / AB88</f>
        <v>2.8274495054011606E-5</v>
      </c>
      <c r="AB71" s="111"/>
    </row>
    <row r="72" spans="1:28" ht="12" customHeight="1" x14ac:dyDescent="0.2">
      <c r="B72">
        <v>21107</v>
      </c>
      <c r="C72" t="s">
        <v>1623</v>
      </c>
      <c r="D72" t="str">
        <f>_xll.BDP(C72,$D$3)</f>
        <v>USD</v>
      </c>
      <c r="E72" t="s">
        <v>1624</v>
      </c>
      <c r="F72" s="99" t="str">
        <f>_xll.BDP(C72,$F$3)</f>
        <v>#N/A N/A</v>
      </c>
      <c r="G72" s="99" t="str">
        <f>_xll.BDP(C72,$G$3)</f>
        <v>#N/A Real Time</v>
      </c>
      <c r="H72" s="100">
        <f t="shared" si="0"/>
        <v>0</v>
      </c>
      <c r="I72" s="101">
        <f t="shared" si="1"/>
        <v>0</v>
      </c>
      <c r="J72" s="102">
        <v>216705</v>
      </c>
      <c r="K72" t="str">
        <f>CONCATENATE(D88,D72, " Curncy")</f>
        <v>GBPUSD Curncy</v>
      </c>
      <c r="L72">
        <f>IF(D72 = D88,1,_xll.BDP(K72,$L$3))</f>
        <v>1</v>
      </c>
      <c r="M72" s="247">
        <f>IF(D72 = D88,1,_xll.BDP(K72,$M$3)*L72)</f>
        <v>1.2050000000000001</v>
      </c>
      <c r="N72" s="104">
        <f t="shared" si="2"/>
        <v>0</v>
      </c>
      <c r="O72" s="253">
        <f>N72 / U88</f>
        <v>0</v>
      </c>
      <c r="P72" s="140">
        <f t="shared" si="3"/>
        <v>0</v>
      </c>
      <c r="Q72" s="255">
        <f>P72 / U88*100</f>
        <v>0</v>
      </c>
      <c r="R72">
        <f t="shared" si="4"/>
        <v>1</v>
      </c>
      <c r="S72">
        <v>0</v>
      </c>
      <c r="T72">
        <v>1</v>
      </c>
      <c r="V72" s="107" t="str">
        <f>_xll.BDH(C72,$V$3,$D$1,$D$1)</f>
        <v>#N/A N/A</v>
      </c>
      <c r="W72" s="107">
        <f t="shared" si="5"/>
        <v>0</v>
      </c>
      <c r="X72" s="117">
        <f t="shared" si="6"/>
        <v>0</v>
      </c>
      <c r="Y72" s="109">
        <v>216705</v>
      </c>
      <c r="Z72" s="110">
        <f>IF(D72 = D88,1,_xll.BDP(K72,$Z$3)*L72)</f>
        <v>1.2092000000000001</v>
      </c>
      <c r="AA72" s="259">
        <f>W72*Y72*R72/Z72 / AB88</f>
        <v>0</v>
      </c>
      <c r="AB72" s="111"/>
    </row>
    <row r="73" spans="1:28" ht="12" customHeight="1" x14ac:dyDescent="0.2">
      <c r="B73">
        <v>28289</v>
      </c>
      <c r="C73" t="s">
        <v>1233</v>
      </c>
      <c r="D73" t="str">
        <f>_xll.BDP(C73,$D$3)</f>
        <v>GBp</v>
      </c>
      <c r="E73" t="s">
        <v>1248</v>
      </c>
      <c r="F73" s="99">
        <f>_xll.BDP(C73,$F$3)</f>
        <v>194.1</v>
      </c>
      <c r="G73" s="99">
        <f>_xll.BDP(C73,$G$3)</f>
        <v>195</v>
      </c>
      <c r="H73" s="100">
        <f t="shared" si="0"/>
        <v>0.90000000000000568</v>
      </c>
      <c r="I73" s="101">
        <f t="shared" si="1"/>
        <v>0.463678516228751</v>
      </c>
      <c r="J73" s="102">
        <v>276659</v>
      </c>
      <c r="K73" t="str">
        <f>CONCATENATE(D88,D73, " Curncy")</f>
        <v>GBPGBp Curncy</v>
      </c>
      <c r="L73">
        <f>IF(D73 = D88,1,_xll.BDP(K73,$L$3))</f>
        <v>1</v>
      </c>
      <c r="M73" s="247">
        <f>IF(D73 = D88,1,_xll.BDP(K73,$M$3)*L73)</f>
        <v>1</v>
      </c>
      <c r="N73" s="104">
        <f t="shared" si="2"/>
        <v>2489.931000000016</v>
      </c>
      <c r="O73" s="253">
        <f>N73 / U88</f>
        <v>1.9650794872807755E-5</v>
      </c>
      <c r="P73" s="140">
        <f t="shared" si="3"/>
        <v>539485.05000000005</v>
      </c>
      <c r="Q73" s="255">
        <f>P73 / U88*100</f>
        <v>0.42576722224416536</v>
      </c>
      <c r="R73">
        <f t="shared" si="4"/>
        <v>0.01</v>
      </c>
      <c r="S73">
        <v>0</v>
      </c>
      <c r="T73">
        <v>1</v>
      </c>
      <c r="V73" s="107">
        <f>_xll.BDH(C73,$V$3,$D$1,$D$1)</f>
        <v>192.9</v>
      </c>
      <c r="W73" s="107">
        <f t="shared" si="5"/>
        <v>1.1999999999999886</v>
      </c>
      <c r="X73" s="117">
        <f t="shared" si="6"/>
        <v>0.62208398133747467</v>
      </c>
      <c r="Y73" s="109">
        <v>276659</v>
      </c>
      <c r="Z73" s="110">
        <f>IF(D73 = D88,1,_xll.BDP(K73,$Z$3)*L73)</f>
        <v>1</v>
      </c>
      <c r="AA73" s="259">
        <f>W73*Y73*R73/Z73 / AB88</f>
        <v>2.6129189774145935E-5</v>
      </c>
      <c r="AB73" s="111"/>
    </row>
    <row r="74" spans="1:28" ht="12" customHeight="1" x14ac:dyDescent="0.2">
      <c r="B74">
        <v>10257</v>
      </c>
      <c r="C74" t="s">
        <v>996</v>
      </c>
      <c r="D74" t="str">
        <f>_xll.BDP(C74,$D$3)</f>
        <v>GBp</v>
      </c>
      <c r="E74" t="s">
        <v>1079</v>
      </c>
      <c r="F74" s="99">
        <f>_xll.BDP(C74,$F$3)</f>
        <v>170.5</v>
      </c>
      <c r="G74" s="99">
        <f>_xll.BDP(C74,$G$3)</f>
        <v>169.9</v>
      </c>
      <c r="H74" s="100">
        <f t="shared" si="0"/>
        <v>-0.59999999999999432</v>
      </c>
      <c r="I74" s="101">
        <f t="shared" si="1"/>
        <v>-0.3519061583577679</v>
      </c>
      <c r="J74" s="102">
        <v>421645</v>
      </c>
      <c r="K74" t="str">
        <f>CONCATENATE(D88,D74, " Curncy")</f>
        <v>GBPGBp Curncy</v>
      </c>
      <c r="L74">
        <f>IF(D74 = D88,1,_xll.BDP(K74,$L$3))</f>
        <v>1</v>
      </c>
      <c r="M74" s="247">
        <f>IF(D74 = D88,1,_xll.BDP(K74,$M$3)*L74)</f>
        <v>1</v>
      </c>
      <c r="N74" s="104">
        <f t="shared" si="2"/>
        <v>-2529.8699999999762</v>
      </c>
      <c r="O74" s="253">
        <f>N74 / U88</f>
        <v>-1.9965997621969991E-5</v>
      </c>
      <c r="P74" s="140">
        <f t="shared" si="3"/>
        <v>716374.85499999998</v>
      </c>
      <c r="Q74" s="255">
        <f>P74 / U88*100</f>
        <v>0.56537049932878891</v>
      </c>
      <c r="R74">
        <f t="shared" si="4"/>
        <v>0.01</v>
      </c>
      <c r="S74">
        <v>0</v>
      </c>
      <c r="T74">
        <v>1</v>
      </c>
      <c r="V74" s="107">
        <f>_xll.BDH(C74,$V$3,$D$1,$D$1)</f>
        <v>170</v>
      </c>
      <c r="W74" s="107">
        <f t="shared" si="5"/>
        <v>0.5</v>
      </c>
      <c r="X74" s="117">
        <f t="shared" si="6"/>
        <v>0.29411764705882354</v>
      </c>
      <c r="Y74" s="109">
        <v>421645</v>
      </c>
      <c r="Z74" s="110">
        <f>IF(D74 = D88,1,_xll.BDP(K74,$Z$3)*L74)</f>
        <v>1</v>
      </c>
      <c r="AA74" s="259">
        <f>W74*Y74*R74/Z74 / AB88</f>
        <v>1.659269206002074E-5</v>
      </c>
      <c r="AB74" s="111"/>
    </row>
    <row r="75" spans="1:28" ht="12" customHeight="1" x14ac:dyDescent="0.2">
      <c r="B75">
        <v>32675</v>
      </c>
      <c r="C75" t="s">
        <v>1629</v>
      </c>
      <c r="D75" t="str">
        <f>_xll.BDP(C75,$D$3)</f>
        <v>GBp</v>
      </c>
      <c r="E75" t="s">
        <v>1630</v>
      </c>
      <c r="F75" s="99">
        <f>_xll.BDP(C75,$F$3)</f>
        <v>1374</v>
      </c>
      <c r="G75" s="99">
        <f>_xll.BDP(C75,$G$3)</f>
        <v>1456</v>
      </c>
      <c r="H75" s="100">
        <f t="shared" si="0"/>
        <v>82</v>
      </c>
      <c r="I75" s="101">
        <f t="shared" si="1"/>
        <v>5.9679767103347885</v>
      </c>
      <c r="J75" s="102">
        <v>2661</v>
      </c>
      <c r="K75" t="str">
        <f>CONCATENATE(D88,D75, " Curncy")</f>
        <v>GBPGBp Curncy</v>
      </c>
      <c r="L75">
        <f>IF(D75 = D88,1,_xll.BDP(K75,$L$3))</f>
        <v>1</v>
      </c>
      <c r="M75" s="247">
        <f>IF(D75 = D88,1,_xll.BDP(K75,$M$3)*L75)</f>
        <v>1</v>
      </c>
      <c r="N75" s="104">
        <f t="shared" si="2"/>
        <v>2182.02</v>
      </c>
      <c r="O75" s="253">
        <f>N75 / U88</f>
        <v>1.7220729180191618E-5</v>
      </c>
      <c r="P75" s="140">
        <f t="shared" si="3"/>
        <v>38744.160000000003</v>
      </c>
      <c r="Q75" s="255">
        <f>P75 / U88*100</f>
        <v>3.0577294739462194E-2</v>
      </c>
      <c r="R75">
        <f t="shared" si="4"/>
        <v>0.01</v>
      </c>
      <c r="S75">
        <v>0</v>
      </c>
      <c r="T75">
        <v>1</v>
      </c>
      <c r="V75" s="107">
        <f>_xll.BDH(C75,$V$3,$D$1,$D$1)</f>
        <v>1336</v>
      </c>
      <c r="W75" s="107">
        <f t="shared" si="5"/>
        <v>38</v>
      </c>
      <c r="X75" s="117">
        <f t="shared" si="6"/>
        <v>2.8443113772455089</v>
      </c>
      <c r="Y75" s="109">
        <v>2661</v>
      </c>
      <c r="Z75" s="110">
        <f>IF(D75 = D88,1,_xll.BDP(K75,$Z$3)*L75)</f>
        <v>1</v>
      </c>
      <c r="AA75" s="259">
        <f>W75*Y75*R75/Z75 / AB88</f>
        <v>7.9584476786167394E-6</v>
      </c>
      <c r="AB75" s="111"/>
    </row>
    <row r="76" spans="1:28" ht="12" customHeight="1" x14ac:dyDescent="0.2">
      <c r="B76">
        <v>26475</v>
      </c>
      <c r="D76" t="s">
        <v>1148</v>
      </c>
      <c r="E76" t="s">
        <v>269</v>
      </c>
      <c r="F76" s="99">
        <v>2.75</v>
      </c>
      <c r="G76" s="99">
        <v>2.75</v>
      </c>
      <c r="H76" s="100">
        <f t="shared" si="0"/>
        <v>0</v>
      </c>
      <c r="I76" s="101">
        <f t="shared" si="1"/>
        <v>0</v>
      </c>
      <c r="J76" s="102">
        <v>900774</v>
      </c>
      <c r="K76" t="str">
        <f>CONCATENATE(D88,D76, " Curncy")</f>
        <v>GBPGBp Curncy</v>
      </c>
      <c r="L76">
        <f>IF(D76 = D88,1,_xll.BDP(K76,$L$3))</f>
        <v>1</v>
      </c>
      <c r="M76" s="247">
        <f>IF(D76 = D88,1,_xll.BDP(K76,$M$3)*L76)</f>
        <v>1</v>
      </c>
      <c r="N76" s="104">
        <f t="shared" si="2"/>
        <v>0</v>
      </c>
      <c r="O76" s="253">
        <f>N76 / U88</f>
        <v>0</v>
      </c>
      <c r="P76" s="140">
        <f t="shared" si="3"/>
        <v>24771.285</v>
      </c>
      <c r="Q76" s="255">
        <f>P76 / U88*100</f>
        <v>1.9549756208941393E-2</v>
      </c>
      <c r="R76">
        <f t="shared" si="4"/>
        <v>0.01</v>
      </c>
      <c r="S76">
        <v>1</v>
      </c>
      <c r="T76">
        <v>1</v>
      </c>
      <c r="V76" s="107">
        <v>2.75</v>
      </c>
      <c r="W76" s="107">
        <f t="shared" si="5"/>
        <v>0</v>
      </c>
      <c r="X76" s="117">
        <f t="shared" si="6"/>
        <v>0</v>
      </c>
      <c r="Y76" s="109">
        <v>900774</v>
      </c>
      <c r="Z76" s="110">
        <f>IF(D76 = D88,1,_xll.BDP(K76,$Z$3)*L76)</f>
        <v>1</v>
      </c>
      <c r="AA76" s="259">
        <f>W76*Y76*R76/Z76 / AB88</f>
        <v>0</v>
      </c>
      <c r="AB76" s="111"/>
    </row>
    <row r="77" spans="1:28" ht="12" customHeight="1" x14ac:dyDescent="0.2">
      <c r="A77" s="158" t="s">
        <v>1514</v>
      </c>
      <c r="B77" s="158"/>
      <c r="C77" s="158"/>
      <c r="D77" s="158"/>
      <c r="E77" s="158" t="s">
        <v>19</v>
      </c>
      <c r="F77" s="159"/>
      <c r="G77" s="159"/>
      <c r="H77" s="160"/>
      <c r="I77" s="161"/>
      <c r="J77" s="162"/>
      <c r="K77" s="158"/>
      <c r="L77" s="158"/>
      <c r="M77" s="249"/>
      <c r="N77" s="163">
        <f xml:space="preserve"> SUM(N46:N76)</f>
        <v>-232408.25128506249</v>
      </c>
      <c r="O77" s="266">
        <f xml:space="preserve"> SUM(O46:O76)</f>
        <v>-1.8341901332810803E-3</v>
      </c>
      <c r="P77" s="164">
        <f xml:space="preserve"> SUM(P46:P76)</f>
        <v>59039676.05533693</v>
      </c>
      <c r="Q77" s="256">
        <f xml:space="preserve"> SUM(Q46:Q76)</f>
        <v>46.594727465156183</v>
      </c>
      <c r="R77" s="158"/>
      <c r="S77" s="158"/>
      <c r="T77" s="158"/>
      <c r="U77" s="158"/>
      <c r="V77" s="165"/>
      <c r="W77" s="165"/>
      <c r="X77" s="166"/>
      <c r="Y77" s="167"/>
      <c r="Z77" s="168"/>
      <c r="AA77" s="268">
        <f xml:space="preserve"> SUM(AA46:AA76)</f>
        <v>-1.6794327478994919E-3</v>
      </c>
      <c r="AB77" s="169"/>
    </row>
    <row r="78" spans="1:28" ht="12" customHeight="1" x14ac:dyDescent="0.2">
      <c r="F78" s="146"/>
      <c r="G78" s="146"/>
      <c r="H78" s="124"/>
      <c r="I78" s="35"/>
      <c r="J78" s="147"/>
      <c r="M78" s="250"/>
      <c r="N78" s="147"/>
      <c r="O78" s="254"/>
      <c r="P78" s="148"/>
      <c r="Q78" s="257"/>
      <c r="V78" s="144"/>
      <c r="W78" s="144"/>
      <c r="X78" s="145"/>
      <c r="Y78" s="149"/>
      <c r="Z78" s="150"/>
      <c r="AA78" s="260"/>
      <c r="AB78" s="111"/>
    </row>
    <row r="79" spans="1:28" ht="12" customHeight="1" x14ac:dyDescent="0.2">
      <c r="B79">
        <v>19642</v>
      </c>
      <c r="C79" t="s">
        <v>55</v>
      </c>
      <c r="D79" t="str">
        <f>_xll.BDP(C79,$D$3)</f>
        <v>USD</v>
      </c>
      <c r="E79" t="s">
        <v>265</v>
      </c>
      <c r="F79" s="99">
        <f>_xll.BDP(C79,$F$3)</f>
        <v>13.68</v>
      </c>
      <c r="G79" s="99">
        <f>_xll.BDP(C79,$G$3)</f>
        <v>13.5</v>
      </c>
      <c r="H79" s="100">
        <f t="shared" ref="H79:H85" si="7">IF(OR(OR(G79="#N/A N/A",G79="#N/A Real Time"),OR(F79="#N/A N/A",F79="#N/A Real Time")),0,  G79 - F79)</f>
        <v>-0.17999999999999972</v>
      </c>
      <c r="I79" s="101">
        <f t="shared" ref="I79:I85" si="8">IF(OR(F79=0,F79="#N/A N/A"),0,H79 / F79*100)</f>
        <v>-1.3157894736842086</v>
      </c>
      <c r="J79" s="102">
        <v>238207</v>
      </c>
      <c r="K79" t="str">
        <f>CONCATENATE(D88,D79, " Curncy")</f>
        <v>GBPUSD Curncy</v>
      </c>
      <c r="L79">
        <f>IF(D79 = D88,1,_xll.BDP(K79,$L$3))</f>
        <v>1</v>
      </c>
      <c r="M79" s="247">
        <f>IF(D79 = D88,1,_xll.BDP(K79,$M$3)*L79)</f>
        <v>1.2050000000000001</v>
      </c>
      <c r="N79" s="104">
        <f t="shared" ref="N79:N85" si="9">H79*J79*R79/M79</f>
        <v>-35582.788381742677</v>
      </c>
      <c r="O79" s="253">
        <f>N79 / U88</f>
        <v>-2.8082307320650567E-4</v>
      </c>
      <c r="P79" s="140">
        <f t="shared" ref="P79:P85" si="10">IF(OR(OR(J79=0,G79 = "#N/A N/A"),G79="#N/A Real Time"),0,G79*J79*R79/M79)</f>
        <v>2668709.1286307052</v>
      </c>
      <c r="Q79" s="255">
        <f>P79 / U88*100</f>
        <v>2.1061730490487962</v>
      </c>
      <c r="R79">
        <f t="shared" ref="R79:R85" si="11">IF(EXACT(D79,UPPER(D79)),1,0.01)/T79</f>
        <v>1</v>
      </c>
      <c r="S79">
        <v>0</v>
      </c>
      <c r="T79">
        <v>1</v>
      </c>
      <c r="V79" s="107">
        <f>_xll.BDH(C79,$V$3,$D$1,$D$1)</f>
        <v>13.25</v>
      </c>
      <c r="W79" s="107">
        <f t="shared" ref="W79:W85" si="12">IF(OR(OR(F79="#N/A N/A",F79="#N/A Real Time"),OR(V79="#N/A N/A",V79="#N/A Real Time")),0,  F79 - V79)</f>
        <v>0.42999999999999972</v>
      </c>
      <c r="X79" s="117">
        <f t="shared" ref="X79:X85" si="13">IF(OR(V79=0,V79="#N/A N/A"),0,W79 / V79*100)</f>
        <v>3.2452830188679229</v>
      </c>
      <c r="Y79" s="109">
        <v>238207</v>
      </c>
      <c r="Z79" s="110">
        <f>IF(D79 = D88,1,_xll.BDP(K79,$Z$3)*L79)</f>
        <v>1.2092000000000001</v>
      </c>
      <c r="AA79" s="259">
        <f>W79*Y79*R79/Z79 / AB88</f>
        <v>6.6669121266705168E-4</v>
      </c>
      <c r="AB79" s="111"/>
    </row>
    <row r="80" spans="1:28" ht="12" customHeight="1" x14ac:dyDescent="0.2">
      <c r="B80">
        <v>40</v>
      </c>
      <c r="C80" t="s">
        <v>262</v>
      </c>
      <c r="D80" t="str">
        <f>_xll.BDP(C80,$D$3)</f>
        <v>USD</v>
      </c>
      <c r="E80" t="s">
        <v>263</v>
      </c>
      <c r="F80" s="99">
        <f>_xll.BDP(C80,$F$3)</f>
        <v>2.1800000000000002</v>
      </c>
      <c r="G80" s="99">
        <f>_xll.BDP(C80,$G$3)</f>
        <v>2.2000000000000002</v>
      </c>
      <c r="H80" s="100">
        <f t="shared" si="7"/>
        <v>2.0000000000000018E-2</v>
      </c>
      <c r="I80" s="101">
        <f t="shared" si="8"/>
        <v>0.91743119266055118</v>
      </c>
      <c r="J80" s="102">
        <v>43610</v>
      </c>
      <c r="K80" t="str">
        <f>CONCATENATE(D88,D80, " Curncy")</f>
        <v>GBPUSD Curncy</v>
      </c>
      <c r="L80">
        <f>IF(D80 = D88,1,_xll.BDP(K80,$L$3))</f>
        <v>1</v>
      </c>
      <c r="M80" s="247">
        <f>IF(D80 = D88,1,_xll.BDP(K80,$M$3)*L80)</f>
        <v>1.2050000000000001</v>
      </c>
      <c r="N80" s="104">
        <f t="shared" si="9"/>
        <v>723.81742738589264</v>
      </c>
      <c r="O80" s="253">
        <f>N80 / U88</f>
        <v>5.7124425499837168E-6</v>
      </c>
      <c r="P80" s="140">
        <f t="shared" si="10"/>
        <v>79619.917012448146</v>
      </c>
      <c r="Q80" s="255">
        <f>P80 / U88*100</f>
        <v>6.2836868049820846E-2</v>
      </c>
      <c r="R80">
        <f t="shared" si="11"/>
        <v>1</v>
      </c>
      <c r="S80">
        <v>0</v>
      </c>
      <c r="T80">
        <v>1</v>
      </c>
      <c r="V80" s="107">
        <f>_xll.BDH(C80,$V$3,$D$1,$D$1)</f>
        <v>2.31</v>
      </c>
      <c r="W80" s="107">
        <f t="shared" si="12"/>
        <v>-0.12999999999999989</v>
      </c>
      <c r="X80" s="117">
        <f t="shared" si="13"/>
        <v>-5.6277056277056232</v>
      </c>
      <c r="Y80" s="109">
        <v>43610</v>
      </c>
      <c r="Z80" s="110">
        <f>IF(D80 = D88,1,_xll.BDP(K80,$Z$3)*L80)</f>
        <v>1.2092000000000001</v>
      </c>
      <c r="AA80" s="259">
        <f>W80*Y80*R80/Z80 / AB88</f>
        <v>-3.6900410264370568E-5</v>
      </c>
      <c r="AB80" s="111"/>
    </row>
    <row r="81" spans="1:28" ht="12" customHeight="1" x14ac:dyDescent="0.2">
      <c r="B81">
        <v>16301</v>
      </c>
      <c r="C81" t="s">
        <v>1625</v>
      </c>
      <c r="D81" t="str">
        <f>_xll.BDP(C81,$D$3)</f>
        <v>USD</v>
      </c>
      <c r="E81" t="s">
        <v>1626</v>
      </c>
      <c r="F81" s="99">
        <f>_xll.BDP(C81,$F$3)</f>
        <v>108.62</v>
      </c>
      <c r="G81" s="99">
        <f>_xll.BDP(C81,$G$3)</f>
        <v>108.85</v>
      </c>
      <c r="H81" s="100">
        <f t="shared" si="7"/>
        <v>0.22999999999998977</v>
      </c>
      <c r="I81" s="101">
        <f t="shared" si="8"/>
        <v>0.21174737617380754</v>
      </c>
      <c r="J81" s="102">
        <v>9800</v>
      </c>
      <c r="K81" t="str">
        <f>CONCATENATE(D88,D81, " Curncy")</f>
        <v>GBPUSD Curncy</v>
      </c>
      <c r="L81">
        <f>IF(D81 = D88,1,_xll.BDP(K81,$L$3))</f>
        <v>1</v>
      </c>
      <c r="M81" s="247">
        <f>IF(D81 = D88,1,_xll.BDP(K81,$M$3)*L81)</f>
        <v>1.2050000000000001</v>
      </c>
      <c r="N81" s="104">
        <f t="shared" si="9"/>
        <v>1870.5394190870538</v>
      </c>
      <c r="O81" s="253">
        <f>N81 / U88</f>
        <v>1.4762491983103322E-5</v>
      </c>
      <c r="P81" s="140">
        <f t="shared" si="10"/>
        <v>885253.11203319498</v>
      </c>
      <c r="Q81" s="255">
        <f>P81 / U88*100</f>
        <v>0.69865097928733388</v>
      </c>
      <c r="R81">
        <f t="shared" si="11"/>
        <v>1</v>
      </c>
      <c r="S81">
        <v>0</v>
      </c>
      <c r="T81">
        <v>1</v>
      </c>
      <c r="V81" s="107">
        <f>_xll.BDH(C81,$V$3,$D$1,$D$1)</f>
        <v>106.31</v>
      </c>
      <c r="W81" s="107">
        <f t="shared" si="12"/>
        <v>2.3100000000000023</v>
      </c>
      <c r="X81" s="117">
        <f t="shared" si="13"/>
        <v>2.1728906029536281</v>
      </c>
      <c r="Y81" s="109">
        <v>9800</v>
      </c>
      <c r="Z81" s="110">
        <f>IF(D81 = D88,1,_xll.BDP(K81,$Z$3)*L81)</f>
        <v>1.2092000000000001</v>
      </c>
      <c r="AA81" s="259">
        <f>W81*Y81*R81/Z81 / AB88</f>
        <v>1.4734649561053787E-4</v>
      </c>
      <c r="AB81" s="111"/>
    </row>
    <row r="82" spans="1:28" ht="12" customHeight="1" x14ac:dyDescent="0.2">
      <c r="B82">
        <v>24161</v>
      </c>
      <c r="C82" t="s">
        <v>1154</v>
      </c>
      <c r="D82" t="str">
        <f>_xll.BDP(C82,$D$3)</f>
        <v>USD</v>
      </c>
      <c r="E82" t="s">
        <v>1155</v>
      </c>
      <c r="F82" s="99">
        <f>_xll.BDP(C82,$F$3)</f>
        <v>8.4550000000000001</v>
      </c>
      <c r="G82" s="99">
        <f>_xll.BDP(C82,$G$3)</f>
        <v>8.4550000000000001</v>
      </c>
      <c r="H82" s="100">
        <f t="shared" si="7"/>
        <v>0</v>
      </c>
      <c r="I82" s="101">
        <f t="shared" si="8"/>
        <v>0</v>
      </c>
      <c r="J82" s="102">
        <v>47</v>
      </c>
      <c r="K82" t="str">
        <f>CONCATENATE(D88,D82, " Curncy")</f>
        <v>GBPUSD Curncy</v>
      </c>
      <c r="L82">
        <f>IF(D82 = D88,1,_xll.BDP(K82,$L$3))</f>
        <v>1</v>
      </c>
      <c r="M82" s="247">
        <f>IF(D82 = D88,1,_xll.BDP(K82,$M$3)*L82)</f>
        <v>1.2050000000000001</v>
      </c>
      <c r="N82" s="104">
        <f t="shared" si="9"/>
        <v>0</v>
      </c>
      <c r="O82" s="253">
        <f>N82 / U88</f>
        <v>0</v>
      </c>
      <c r="P82" s="140">
        <f t="shared" si="10"/>
        <v>329.78008298755185</v>
      </c>
      <c r="Q82" s="255">
        <f>P82 / U88*100</f>
        <v>2.6026587740487014E-4</v>
      </c>
      <c r="R82">
        <f t="shared" si="11"/>
        <v>1</v>
      </c>
      <c r="S82">
        <v>0</v>
      </c>
      <c r="T82">
        <v>1</v>
      </c>
      <c r="V82" s="107">
        <f>_xll.BDH(C82,$V$3,$D$1,$D$1)</f>
        <v>8</v>
      </c>
      <c r="W82" s="107">
        <f t="shared" si="12"/>
        <v>0.45500000000000007</v>
      </c>
      <c r="X82" s="117">
        <f t="shared" si="13"/>
        <v>5.6875000000000009</v>
      </c>
      <c r="Y82" s="109">
        <v>47</v>
      </c>
      <c r="Z82" s="110">
        <f>IF(D82 = D88,1,_xll.BDP(K82,$Z$3)*L82)</f>
        <v>1.2092000000000001</v>
      </c>
      <c r="AA82" s="259">
        <f>W82*Y82*R82/Z82 / AB88</f>
        <v>1.3919095364569971E-7</v>
      </c>
      <c r="AB82" s="111"/>
    </row>
    <row r="83" spans="1:28" ht="12" customHeight="1" x14ac:dyDescent="0.2">
      <c r="B83">
        <v>29157</v>
      </c>
      <c r="C83" t="s">
        <v>1571</v>
      </c>
      <c r="D83" t="str">
        <f>_xll.BDP(C83,$D$3)</f>
        <v>USD</v>
      </c>
      <c r="E83" t="s">
        <v>1572</v>
      </c>
      <c r="F83" s="99">
        <f>_xll.BDP(C83,$F$3)</f>
        <v>82.89</v>
      </c>
      <c r="G83" s="99">
        <f>_xll.BDP(C83,$G$3)</f>
        <v>83.06</v>
      </c>
      <c r="H83" s="100">
        <f t="shared" si="7"/>
        <v>0.17000000000000171</v>
      </c>
      <c r="I83" s="101">
        <f t="shared" si="8"/>
        <v>0.20509108456991401</v>
      </c>
      <c r="J83" s="102">
        <v>11902</v>
      </c>
      <c r="K83" t="str">
        <f>CONCATENATE(D88,D83, " Curncy")</f>
        <v>GBPUSD Curncy</v>
      </c>
      <c r="L83">
        <f>IF(D83 = D88,1,_xll.BDP(K83,$L$3))</f>
        <v>1</v>
      </c>
      <c r="M83" s="247">
        <f>IF(D83 = D88,1,_xll.BDP(K83,$M$3)*L83)</f>
        <v>1.2050000000000001</v>
      </c>
      <c r="N83" s="104">
        <f t="shared" si="9"/>
        <v>1679.1203319502242</v>
      </c>
      <c r="O83" s="253">
        <f>N83 / U88</f>
        <v>1.3251792603857099E-5</v>
      </c>
      <c r="P83" s="140">
        <f t="shared" si="10"/>
        <v>820398.43983402487</v>
      </c>
      <c r="Q83" s="255">
        <f>P83 / U88*100</f>
        <v>0.64746699628021143</v>
      </c>
      <c r="R83">
        <f t="shared" si="11"/>
        <v>1</v>
      </c>
      <c r="S83">
        <v>0</v>
      </c>
      <c r="T83">
        <v>1</v>
      </c>
      <c r="V83" s="107">
        <f>_xll.BDH(C83,$V$3,$D$1,$D$1)</f>
        <v>82.2</v>
      </c>
      <c r="W83" s="107">
        <f t="shared" si="12"/>
        <v>0.68999999999999773</v>
      </c>
      <c r="X83" s="117">
        <f t="shared" si="13"/>
        <v>0.83941605839415789</v>
      </c>
      <c r="Y83" s="109">
        <v>11902</v>
      </c>
      <c r="Z83" s="110">
        <f>IF(D83 = D88,1,_xll.BDP(K83,$Z$3)*L83)</f>
        <v>1.2092000000000001</v>
      </c>
      <c r="AA83" s="259">
        <f>W83*Y83*R83/Z83 / AB88</f>
        <v>5.345284095865642E-5</v>
      </c>
      <c r="AB83" s="111"/>
    </row>
    <row r="84" spans="1:28" ht="12" customHeight="1" x14ac:dyDescent="0.2">
      <c r="B84">
        <v>553</v>
      </c>
      <c r="C84" t="s">
        <v>1281</v>
      </c>
      <c r="D84" t="str">
        <f>_xll.BDP(C84,$D$3)</f>
        <v>USD</v>
      </c>
      <c r="E84" t="s">
        <v>1282</v>
      </c>
      <c r="F84" s="99">
        <f>_xll.BDP(C84,$F$3)</f>
        <v>6.32</v>
      </c>
      <c r="G84" s="99">
        <f>_xll.BDP(C84,$G$3)</f>
        <v>6.2549999999999999</v>
      </c>
      <c r="H84" s="100">
        <f t="shared" si="7"/>
        <v>-6.5000000000000391E-2</v>
      </c>
      <c r="I84" s="101">
        <f t="shared" si="8"/>
        <v>-1.028481012658234</v>
      </c>
      <c r="J84" s="102">
        <v>48876</v>
      </c>
      <c r="K84" t="str">
        <f>CONCATENATE(D88,D84, " Curncy")</f>
        <v>GBPUSD Curncy</v>
      </c>
      <c r="L84">
        <f>IF(D84 = D88,1,_xll.BDP(K84,$L$3))</f>
        <v>1</v>
      </c>
      <c r="M84" s="247">
        <f>IF(D84 = D88,1,_xll.BDP(K84,$M$3)*L84)</f>
        <v>1.2050000000000001</v>
      </c>
      <c r="N84" s="104">
        <f t="shared" si="9"/>
        <v>-2636.4647302904723</v>
      </c>
      <c r="O84" s="253">
        <f>N84 / U88</f>
        <v>-2.0807254339309063E-5</v>
      </c>
      <c r="P84" s="140">
        <f t="shared" si="10"/>
        <v>253709.02904564314</v>
      </c>
      <c r="Q84" s="255">
        <f>P84 / U88*100</f>
        <v>0.200229809065196</v>
      </c>
      <c r="R84">
        <f t="shared" si="11"/>
        <v>1</v>
      </c>
      <c r="S84">
        <v>0</v>
      </c>
      <c r="T84">
        <v>1</v>
      </c>
      <c r="V84" s="107">
        <f>_xll.BDH(C84,$V$3,$D$1,$D$1)</f>
        <v>6.15</v>
      </c>
      <c r="W84" s="107">
        <f t="shared" si="12"/>
        <v>0.16999999999999993</v>
      </c>
      <c r="X84" s="117">
        <f t="shared" si="13"/>
        <v>2.7642276422764214</v>
      </c>
      <c r="Y84" s="109">
        <v>48876</v>
      </c>
      <c r="Z84" s="110">
        <f>IF(D84 = D88,1,_xll.BDP(K84,$Z$3)*L84)</f>
        <v>1.2092000000000001</v>
      </c>
      <c r="AA84" s="259">
        <f>W84*Y84*R84/Z84 / AB88</f>
        <v>5.4081201709881998E-5</v>
      </c>
      <c r="AB84" s="111"/>
    </row>
    <row r="85" spans="1:28" ht="12" customHeight="1" x14ac:dyDescent="0.2">
      <c r="B85">
        <v>26364</v>
      </c>
      <c r="C85" t="s">
        <v>1579</v>
      </c>
      <c r="D85" t="str">
        <f>_xll.BDP(C85,$D$3)</f>
        <v>USD</v>
      </c>
      <c r="E85" t="s">
        <v>1343</v>
      </c>
      <c r="F85" s="99">
        <f>_xll.BDP(C85,$F$3)</f>
        <v>64.099999999999994</v>
      </c>
      <c r="G85" s="99">
        <f>_xll.BDP(C85,$G$3)</f>
        <v>63.24</v>
      </c>
      <c r="H85" s="100">
        <f t="shared" si="7"/>
        <v>-0.85999999999999233</v>
      </c>
      <c r="I85" s="101">
        <f t="shared" si="8"/>
        <v>-1.3416536661466341</v>
      </c>
      <c r="J85" s="102">
        <v>87319</v>
      </c>
      <c r="K85" t="str">
        <f>CONCATENATE(D88,D85, " Curncy")</f>
        <v>GBPUSD Curncy</v>
      </c>
      <c r="L85">
        <f>IF(D85 = D88,1,_xll.BDP(K85,$L$3))</f>
        <v>1</v>
      </c>
      <c r="M85" s="247">
        <f>IF(D85 = D88,1,_xll.BDP(K85,$M$3)*L85)</f>
        <v>1.2050000000000001</v>
      </c>
      <c r="N85" s="104">
        <f t="shared" si="9"/>
        <v>-62318.954356845912</v>
      </c>
      <c r="O85" s="253">
        <f>N85 / U88</f>
        <v>-4.9182768066835601E-4</v>
      </c>
      <c r="P85" s="140">
        <f t="shared" si="10"/>
        <v>4582617.0622406639</v>
      </c>
      <c r="Q85" s="255">
        <f>P85 / U88*100</f>
        <v>3.6166491308682684</v>
      </c>
      <c r="R85">
        <f t="shared" si="11"/>
        <v>1</v>
      </c>
      <c r="S85">
        <v>0</v>
      </c>
      <c r="T85">
        <v>1</v>
      </c>
      <c r="V85" s="107">
        <f>_xll.BDH(C85,$V$3,$D$1,$D$1)</f>
        <v>65.599999999999994</v>
      </c>
      <c r="W85" s="107">
        <f t="shared" si="12"/>
        <v>-1.5</v>
      </c>
      <c r="X85" s="117">
        <f t="shared" si="13"/>
        <v>-2.286585365853659</v>
      </c>
      <c r="Y85" s="109">
        <v>87319</v>
      </c>
      <c r="Z85" s="110">
        <f>IF(D85 = D88,1,_xll.BDP(K85,$Z$3)*L85)</f>
        <v>1.2092000000000001</v>
      </c>
      <c r="AA85" s="259">
        <f>W85*Y85*R85/Z85 / AB88</f>
        <v>-8.525144878224585E-4</v>
      </c>
      <c r="AB85" s="111"/>
    </row>
    <row r="86" spans="1:28" ht="12" customHeight="1" x14ac:dyDescent="0.2">
      <c r="A86" s="158" t="s">
        <v>1515</v>
      </c>
      <c r="B86" s="158"/>
      <c r="C86" s="158"/>
      <c r="D86" s="158"/>
      <c r="E86" s="158" t="s">
        <v>26</v>
      </c>
      <c r="F86" s="159"/>
      <c r="G86" s="159"/>
      <c r="H86" s="160"/>
      <c r="I86" s="161"/>
      <c r="J86" s="162"/>
      <c r="K86" s="158"/>
      <c r="L86" s="158"/>
      <c r="M86" s="249"/>
      <c r="N86" s="163">
        <f xml:space="preserve"> SUM(N78:N85)</f>
        <v>-96264.730290455889</v>
      </c>
      <c r="O86" s="266">
        <f xml:space="preserve"> SUM(O78:O85)</f>
        <v>-7.5973128107722663E-4</v>
      </c>
      <c r="P86" s="164">
        <f xml:space="preserve"> SUM(P78:P85)</f>
        <v>9290636.468879668</v>
      </c>
      <c r="Q86" s="256">
        <f xml:space="preserve"> SUM(Q78:Q85)</f>
        <v>7.3322670984770317</v>
      </c>
      <c r="R86" s="158"/>
      <c r="S86" s="158"/>
      <c r="T86" s="158"/>
      <c r="U86" s="158"/>
      <c r="V86" s="165"/>
      <c r="W86" s="165"/>
      <c r="X86" s="166"/>
      <c r="Y86" s="167"/>
      <c r="Z86" s="168"/>
      <c r="AA86" s="268">
        <f xml:space="preserve"> SUM(AA78:AA85)</f>
        <v>3.2296043812944609E-5</v>
      </c>
      <c r="AB86" s="169"/>
    </row>
    <row r="87" spans="1:28" ht="12" customHeight="1" x14ac:dyDescent="0.2">
      <c r="F87" s="146"/>
      <c r="G87" s="146"/>
      <c r="H87" s="124"/>
      <c r="I87" s="35"/>
      <c r="J87" s="147"/>
      <c r="M87" s="250"/>
      <c r="N87" s="147"/>
      <c r="O87" s="254"/>
      <c r="P87" s="148"/>
      <c r="Q87" s="257"/>
      <c r="V87" s="144"/>
      <c r="W87" s="144"/>
      <c r="X87" s="145"/>
      <c r="Y87" s="149"/>
      <c r="Z87" s="150"/>
      <c r="AA87" s="260"/>
      <c r="AB87" s="111"/>
    </row>
    <row r="88" spans="1:28" ht="12" customHeight="1" thickBot="1" x14ac:dyDescent="0.25">
      <c r="A88" s="170" t="s">
        <v>1516</v>
      </c>
      <c r="B88" s="170"/>
      <c r="C88" s="170"/>
      <c r="D88" s="170" t="s">
        <v>66</v>
      </c>
      <c r="E88" s="170" t="s">
        <v>1156</v>
      </c>
      <c r="F88" s="171"/>
      <c r="G88" s="171"/>
      <c r="H88" s="172"/>
      <c r="I88" s="173"/>
      <c r="J88" s="174"/>
      <c r="K88" s="170"/>
      <c r="L88" s="170"/>
      <c r="M88" s="251"/>
      <c r="N88" s="176">
        <f>N18+N77+N33+N45+N12+N86+N24+N21+N39+N42+N9+N36+N27</f>
        <v>-501954.35896736826</v>
      </c>
      <c r="O88" s="267">
        <f>O18+O77+O33+O45+O12+O86+O24+O21+O39+O42+O9+O36+O27</f>
        <v>-3.9614760985663472E-3</v>
      </c>
      <c r="P88" s="192">
        <f>P18+P77+P33+P45+P12+P86+P24+P21+P39+P42+P9+P36+P27</f>
        <v>106067433.73678708</v>
      </c>
      <c r="Q88" s="258">
        <f>Q18+Q77+Q33+Q45+Q12+Q86+Q24+Q21+Q39+Q42+Q9+Q36+Q27</f>
        <v>83.709523799925293</v>
      </c>
      <c r="R88" s="170"/>
      <c r="S88" s="170"/>
      <c r="T88" s="170"/>
      <c r="U88" s="170">
        <v>126708920.230271</v>
      </c>
      <c r="V88" s="171"/>
      <c r="W88" s="171"/>
      <c r="X88" s="173"/>
      <c r="Y88" s="174"/>
      <c r="Z88" s="175"/>
      <c r="AA88" s="267">
        <f>AA18+AA77+AA33+AA45+AA12+AA86+AA24+AA21+AA39+AA42+AA9+AA36+AA27</f>
        <v>-3.4346146028381348E-3</v>
      </c>
      <c r="AB88" s="170">
        <v>127057441.4551851</v>
      </c>
    </row>
    <row r="89" spans="1:28" ht="12" customHeight="1" thickTop="1" x14ac:dyDescent="0.2">
      <c r="F89" s="146"/>
      <c r="G89" s="146"/>
      <c r="H89" s="124"/>
      <c r="I89" s="35"/>
      <c r="J89" s="147"/>
      <c r="M89" s="205"/>
      <c r="N89" s="147"/>
      <c r="O89" s="210"/>
      <c r="P89" s="148"/>
      <c r="Q89" s="215"/>
      <c r="V89" s="144"/>
      <c r="W89" s="144"/>
      <c r="X89" s="145"/>
      <c r="Y89" s="149"/>
      <c r="Z89" s="150"/>
      <c r="AA89" s="220"/>
      <c r="AB89" s="111"/>
    </row>
    <row r="90" spans="1:28" ht="12" customHeight="1" x14ac:dyDescent="0.2">
      <c r="B90">
        <v>27631</v>
      </c>
      <c r="C90" t="s">
        <v>1310</v>
      </c>
      <c r="D90" t="str">
        <f>_xll.BDP(C90,$D$3)</f>
        <v>EUR</v>
      </c>
      <c r="E90" t="s">
        <v>1311</v>
      </c>
      <c r="F90" s="146">
        <f>_xll.BDP(C90,$F$3)</f>
        <v>18.510000000000002</v>
      </c>
      <c r="G90" s="146">
        <f>_xll.BDP(C90,$G$3)</f>
        <v>17.66</v>
      </c>
      <c r="H90" s="124">
        <f>IF(OR(OR(G90="#N/A N/A",G90="#N/A Real Time"),OR(F90="#N/A N/A",F90="#N/A Real Time")),0,  G90 - F90)</f>
        <v>-0.85000000000000142</v>
      </c>
      <c r="I90" s="35">
        <f>IF(OR(F90=0,F90="#N/A N/A"),0,H90 / F90*100)</f>
        <v>-4.5921123716909849</v>
      </c>
      <c r="J90" s="147">
        <v>214797</v>
      </c>
      <c r="K90" t="str">
        <f>CONCATENATE(D161,D90, " Curncy")</f>
        <v>GBPEUR Curncy</v>
      </c>
      <c r="L90">
        <f>IF(D90 = D161,1,_xll.BDP(K90,$L$3))</f>
        <v>1</v>
      </c>
      <c r="M90" s="205">
        <f>IF(D90 = D161,1,_xll.BDP(K90,$M$3)*L90)</f>
        <v>1.1567000000000001</v>
      </c>
      <c r="N90" s="147">
        <f>H90*J90*R90/M90</f>
        <v>-157843.39068038409</v>
      </c>
      <c r="O90" s="210">
        <f>N90 / U161</f>
        <v>-1.3250810907692165E-3</v>
      </c>
      <c r="P90" s="148">
        <f>IF(OR(OR(J90=0,G90 = "#N/A N/A"),G90="#N/A Real Time"),0,G90*J90*R90/M90)</f>
        <v>3279428.5640183277</v>
      </c>
      <c r="Q90" s="215">
        <f>P90 / U161*100</f>
        <v>2.7530508309393324</v>
      </c>
      <c r="R90">
        <f>IF(EXACT(D90,UPPER(D90)),1,0.01)/T90</f>
        <v>1</v>
      </c>
      <c r="S90">
        <v>0</v>
      </c>
      <c r="T90">
        <v>1</v>
      </c>
      <c r="V90" s="144">
        <f>_xll.BDH(C90,$V$3,$D$1,$D$1)</f>
        <v>18.11</v>
      </c>
      <c r="W90" s="144">
        <f>IF(OR(OR(F90="#N/A N/A",F90="#N/A Real Time"),OR(V90="#N/A N/A",V90="#N/A Real Time")),0,  F90 - V90)</f>
        <v>0.40000000000000213</v>
      </c>
      <c r="X90" s="145">
        <f>IF(OR(V90=0,V90="#N/A N/A"),0,W90 / V90*100)</f>
        <v>2.2087244616234245</v>
      </c>
      <c r="Y90" s="149">
        <v>214797</v>
      </c>
      <c r="Z90" s="150">
        <f>IF(D90 = D161,1,_xll.BDP(K90,$Z$3)*L90)</f>
        <v>1.1633</v>
      </c>
      <c r="AA90" s="220">
        <f>W90*Y90*R90/Z90 / AB161</f>
        <v>6.2010491050401388E-4</v>
      </c>
      <c r="AB90" s="111"/>
    </row>
    <row r="91" spans="1:28" ht="12" customHeight="1" x14ac:dyDescent="0.2">
      <c r="A91" s="158" t="s">
        <v>1504</v>
      </c>
      <c r="B91" s="158"/>
      <c r="C91" s="158"/>
      <c r="D91" s="158"/>
      <c r="E91" s="158" t="s">
        <v>174</v>
      </c>
      <c r="F91" s="181"/>
      <c r="G91" s="181"/>
      <c r="H91" s="182"/>
      <c r="I91" s="183"/>
      <c r="J91" s="184"/>
      <c r="K91" s="158"/>
      <c r="L91" s="158"/>
      <c r="M91" s="206"/>
      <c r="N91" s="184">
        <f xml:space="preserve"> SUM(N89:N90)</f>
        <v>-157843.39068038409</v>
      </c>
      <c r="O91" s="211">
        <f xml:space="preserve"> SUM(O89:O90)</f>
        <v>-1.3250810907692165E-3</v>
      </c>
      <c r="P91" s="185">
        <f xml:space="preserve"> SUM(P89:P90)</f>
        <v>3279428.5640183277</v>
      </c>
      <c r="Q91" s="216">
        <f xml:space="preserve"> SUM(Q89:Q90)</f>
        <v>2.7530508309393324</v>
      </c>
      <c r="R91" s="158"/>
      <c r="S91" s="158"/>
      <c r="T91" s="158"/>
      <c r="U91" s="158"/>
      <c r="V91" s="186"/>
      <c r="W91" s="186"/>
      <c r="X91" s="187"/>
      <c r="Y91" s="188"/>
      <c r="Z91" s="189"/>
      <c r="AA91" s="221">
        <f xml:space="preserve"> SUM(AA89:AA90)</f>
        <v>6.2010491050401388E-4</v>
      </c>
      <c r="AB91" s="169"/>
    </row>
    <row r="92" spans="1:28" ht="12" customHeight="1" x14ac:dyDescent="0.2">
      <c r="F92" s="146"/>
      <c r="G92" s="146"/>
      <c r="H92" s="124"/>
      <c r="I92" s="35"/>
      <c r="J92" s="147"/>
      <c r="M92" s="205"/>
      <c r="N92" s="147"/>
      <c r="O92" s="210"/>
      <c r="P92" s="148"/>
      <c r="Q92" s="215"/>
      <c r="V92" s="144"/>
      <c r="W92" s="144"/>
      <c r="X92" s="145"/>
      <c r="Y92" s="149"/>
      <c r="Z92" s="150"/>
      <c r="AA92" s="220"/>
      <c r="AB92" s="111"/>
    </row>
    <row r="93" spans="1:28" ht="12" customHeight="1" x14ac:dyDescent="0.2">
      <c r="B93">
        <v>1895</v>
      </c>
      <c r="C93" t="s">
        <v>173</v>
      </c>
      <c r="D93" t="str">
        <f>_xll.BDP(C93,$D$3)</f>
        <v>BRL</v>
      </c>
      <c r="E93" t="s">
        <v>331</v>
      </c>
      <c r="F93" s="146">
        <f>_xll.BDP(C93,$F$3)</f>
        <v>44.75</v>
      </c>
      <c r="G93" s="146">
        <f>_xll.BDP(C93,$G$3)</f>
        <v>44.16</v>
      </c>
      <c r="H93" s="124">
        <f>IF(OR(OR(G93="#N/A N/A",G93="#N/A Real Time"),OR(F93="#N/A N/A",F93="#N/A Real Time")),0,  G93 - F93)</f>
        <v>-0.59000000000000341</v>
      </c>
      <c r="I93" s="35">
        <f>IF(OR(F93=0,F93="#N/A N/A"),0,H93 / F93*100)</f>
        <v>-1.3184357541899516</v>
      </c>
      <c r="J93" s="147">
        <v>1021409</v>
      </c>
      <c r="K93" t="str">
        <f>CONCATENATE(D161,D93, " Curncy")</f>
        <v>GBPBRL Curncy</v>
      </c>
      <c r="L93">
        <f>IF(D93 = D161,1,_xll.BDP(K93,$L$3))</f>
        <v>1</v>
      </c>
      <c r="M93" s="205">
        <f>IF(D93 = D161,1,_xll.BDP(K93,$M$3)*L93)</f>
        <v>6.4916</v>
      </c>
      <c r="N93" s="147">
        <f>H93*J93*R93/M93</f>
        <v>-92832.477355352064</v>
      </c>
      <c r="O93" s="210">
        <f>N93 / U161</f>
        <v>-7.7932031124395749E-4</v>
      </c>
      <c r="P93" s="148">
        <f>IF(OR(OR(J93=0,G93 = "#N/A N/A"),G93="#N/A Real Time"),0,G93*J93*R93/M93)</f>
        <v>6948274.9152751248</v>
      </c>
      <c r="Q93" s="215">
        <f>P93 / U161*100</f>
        <v>5.8330143973784683</v>
      </c>
      <c r="R93">
        <f>IF(EXACT(D93,UPPER(D93)),1,0.01)/T93</f>
        <v>1</v>
      </c>
      <c r="S93">
        <v>0</v>
      </c>
      <c r="T93">
        <v>1</v>
      </c>
      <c r="V93" s="144">
        <f>_xll.BDH(C93,$V$3,$D$1,$D$1)</f>
        <v>45.24</v>
      </c>
      <c r="W93" s="144">
        <f>IF(OR(OR(F93="#N/A N/A",F93="#N/A Real Time"),OR(V93="#N/A N/A",V93="#N/A Real Time")),0,  F93 - V93)</f>
        <v>-0.49000000000000199</v>
      </c>
      <c r="X93" s="145">
        <f>IF(OR(V93=0,V93="#N/A N/A"),0,W93 / V93*100)</f>
        <v>-1.0831122900088461</v>
      </c>
      <c r="Y93" s="149">
        <v>1021409</v>
      </c>
      <c r="Z93" s="150">
        <f>IF(D93 = D161,1,_xll.BDP(K93,$Z$3)*L93)</f>
        <v>6.5286999999999997</v>
      </c>
      <c r="AA93" s="220">
        <f>W93*Y93*R93/Z93 / AB161</f>
        <v>-6.4363217062362254E-4</v>
      </c>
      <c r="AB93" s="111"/>
    </row>
    <row r="94" spans="1:28" ht="12" customHeight="1" x14ac:dyDescent="0.2">
      <c r="A94" s="158" t="s">
        <v>1505</v>
      </c>
      <c r="B94" s="158"/>
      <c r="C94" s="158"/>
      <c r="D94" s="158"/>
      <c r="E94" s="158" t="s">
        <v>172</v>
      </c>
      <c r="F94" s="181"/>
      <c r="G94" s="181"/>
      <c r="H94" s="182"/>
      <c r="I94" s="183"/>
      <c r="J94" s="184"/>
      <c r="K94" s="158"/>
      <c r="L94" s="158"/>
      <c r="M94" s="206"/>
      <c r="N94" s="184">
        <f xml:space="preserve"> SUM(N92:N93)</f>
        <v>-92832.477355352064</v>
      </c>
      <c r="O94" s="211">
        <f xml:space="preserve"> SUM(O92:O93)</f>
        <v>-7.7932031124395749E-4</v>
      </c>
      <c r="P94" s="185">
        <f xml:space="preserve"> SUM(P92:P93)</f>
        <v>6948274.9152751248</v>
      </c>
      <c r="Q94" s="216">
        <f xml:space="preserve"> SUM(Q92:Q93)</f>
        <v>5.8330143973784683</v>
      </c>
      <c r="R94" s="158"/>
      <c r="S94" s="158"/>
      <c r="T94" s="158"/>
      <c r="U94" s="158"/>
      <c r="V94" s="186"/>
      <c r="W94" s="186"/>
      <c r="X94" s="187"/>
      <c r="Y94" s="188"/>
      <c r="Z94" s="189"/>
      <c r="AA94" s="221">
        <f xml:space="preserve"> SUM(AA92:AA93)</f>
        <v>-6.4363217062362254E-4</v>
      </c>
      <c r="AB94" s="169"/>
    </row>
    <row r="95" spans="1:28" ht="12" customHeight="1" x14ac:dyDescent="0.2">
      <c r="F95" s="146"/>
      <c r="G95" s="146"/>
      <c r="H95" s="124"/>
      <c r="I95" s="35"/>
      <c r="J95" s="147"/>
      <c r="M95" s="205"/>
      <c r="N95" s="147"/>
      <c r="O95" s="210"/>
      <c r="P95" s="148"/>
      <c r="Q95" s="215"/>
      <c r="V95" s="144"/>
      <c r="W95" s="144"/>
      <c r="X95" s="145"/>
      <c r="Y95" s="149"/>
      <c r="Z95" s="150"/>
      <c r="AA95" s="220"/>
      <c r="AB95" s="111"/>
    </row>
    <row r="96" spans="1:28" ht="12" customHeight="1" x14ac:dyDescent="0.2">
      <c r="B96">
        <v>26234</v>
      </c>
      <c r="C96" t="s">
        <v>1261</v>
      </c>
      <c r="D96" t="str">
        <f>_xll.BDP(C96,$D$3)</f>
        <v>CAD</v>
      </c>
      <c r="E96" t="s">
        <v>1262</v>
      </c>
      <c r="F96" s="146">
        <f>_xll.BDP(C96,$F$3)</f>
        <v>21.51</v>
      </c>
      <c r="G96" s="146">
        <f>_xll.BDP(C96,$G$3)</f>
        <v>21.46</v>
      </c>
      <c r="H96" s="124">
        <f>IF(OR(OR(G96="#N/A N/A",G96="#N/A Real Time"),OR(F96="#N/A N/A",F96="#N/A Real Time")),0,  G96 - F96)</f>
        <v>-5.0000000000000711E-2</v>
      </c>
      <c r="I96" s="35">
        <f>IF(OR(F96=0,F96="#N/A N/A"),0,H96 / F96*100)</f>
        <v>-0.23245002324500558</v>
      </c>
      <c r="J96" s="147">
        <v>209237</v>
      </c>
      <c r="K96" t="str">
        <f>CONCATENATE(D161,D96, " Curncy")</f>
        <v>GBPCAD Curncy</v>
      </c>
      <c r="L96">
        <f>IF(D96 = D161,1,_xll.BDP(K96,$L$3))</f>
        <v>1</v>
      </c>
      <c r="M96" s="205">
        <f>IF(D96 = D161,1,_xll.BDP(K96,$M$3)*L96)</f>
        <v>1.6193</v>
      </c>
      <c r="N96" s="147">
        <f>H96*J96*R96/M96</f>
        <v>-6460.7237695301365</v>
      </c>
      <c r="O96" s="210">
        <f>N96 / U161</f>
        <v>-5.4237195886286225E-5</v>
      </c>
      <c r="P96" s="148">
        <f>IF(OR(OR(J96=0,G96 = "#N/A N/A"),G96="#N/A Real Time"),0,G96*J96*R96/M96)</f>
        <v>2772942.6418822953</v>
      </c>
      <c r="Q96" s="215">
        <f>P96 / U161*100</f>
        <v>2.3278604474393716</v>
      </c>
      <c r="R96">
        <f>IF(EXACT(D96,UPPER(D96)),1,0.01)/T96</f>
        <v>1</v>
      </c>
      <c r="S96">
        <v>0</v>
      </c>
      <c r="T96">
        <v>1</v>
      </c>
      <c r="V96" s="144">
        <f>_xll.BDH(C96,$V$3,$D$1,$D$1)</f>
        <v>21.95</v>
      </c>
      <c r="W96" s="144">
        <f>IF(OR(OR(F96="#N/A N/A",F96="#N/A Real Time"),OR(V96="#N/A N/A",V96="#N/A Real Time")),0,  F96 - V96)</f>
        <v>-0.43999999999999773</v>
      </c>
      <c r="X96" s="145">
        <f>IF(OR(V96=0,V96="#N/A N/A"),0,W96 / V96*100)</f>
        <v>-2.004555808656026</v>
      </c>
      <c r="Y96" s="149">
        <v>209237</v>
      </c>
      <c r="Z96" s="150">
        <f>IF(D96 = D161,1,_xll.BDP(K96,$Z$3)*L96)</f>
        <v>1.6188</v>
      </c>
      <c r="AA96" s="220">
        <f>W96*Y96*R96/Z96 / AB161</f>
        <v>-4.7749261726707278E-4</v>
      </c>
      <c r="AB96" s="111"/>
    </row>
    <row r="97" spans="1:28" ht="12" customHeight="1" x14ac:dyDescent="0.2">
      <c r="B97">
        <v>8481</v>
      </c>
      <c r="D97" t="s">
        <v>1158</v>
      </c>
      <c r="E97" t="s">
        <v>1157</v>
      </c>
      <c r="F97" s="146">
        <v>0</v>
      </c>
      <c r="G97" s="146">
        <v>0</v>
      </c>
      <c r="H97" s="124">
        <f>IF(OR(OR(G97="#N/A N/A",G97="#N/A Real Time"),OR(F97="#N/A N/A",F97="#N/A Real Time")),0,  G97 - F97)</f>
        <v>0</v>
      </c>
      <c r="I97" s="35">
        <f>IF(OR(F97=0,F97="#N/A N/A"),0,H97 / F97*100)</f>
        <v>0</v>
      </c>
      <c r="J97" s="147">
        <v>882000</v>
      </c>
      <c r="K97" t="str">
        <f>CONCATENATE(D161,D97, " Curncy")</f>
        <v>GBPCAD Curncy</v>
      </c>
      <c r="L97">
        <f>IF(D97 = D161,1,_xll.BDP(K97,$L$3))</f>
        <v>1</v>
      </c>
      <c r="M97" s="205">
        <f>IF(D97 = D161,1,_xll.BDP(K97,$M$3)*L97)</f>
        <v>1.6193</v>
      </c>
      <c r="N97" s="147">
        <f>H97*J97*R97/M97</f>
        <v>0</v>
      </c>
      <c r="O97" s="210">
        <f>N97 / U161</f>
        <v>0</v>
      </c>
      <c r="P97" s="148">
        <f>IF(OR(OR(J97=0,G97 = "#N/A N/A"),G97="#N/A Real Time"),0,G97*J97*R97/M97)</f>
        <v>0</v>
      </c>
      <c r="Q97" s="215">
        <f>P97 / U161*100</f>
        <v>0</v>
      </c>
      <c r="R97">
        <f>IF(EXACT(D97,UPPER(D97)),1,0.01)/T97</f>
        <v>1</v>
      </c>
      <c r="S97">
        <v>1</v>
      </c>
      <c r="T97">
        <v>1</v>
      </c>
      <c r="V97" s="144">
        <v>0</v>
      </c>
      <c r="W97" s="144">
        <f>IF(OR(OR(F97="#N/A N/A",F97="#N/A Real Time"),OR(V97="#N/A N/A",V97="#N/A Real Time")),0,  F97 - V97)</f>
        <v>0</v>
      </c>
      <c r="X97" s="145">
        <f>IF(OR(V97=0,V97="#N/A N/A"),0,W97 / V97*100)</f>
        <v>0</v>
      </c>
      <c r="Y97" s="149">
        <v>882000</v>
      </c>
      <c r="Z97" s="150">
        <f>IF(D97 = D161,1,_xll.BDP(K97,$Z$3)*L97)</f>
        <v>1.6188</v>
      </c>
      <c r="AA97" s="220">
        <f>W97*Y97*R97/Z97 / AB161</f>
        <v>0</v>
      </c>
      <c r="AB97" s="111"/>
    </row>
    <row r="98" spans="1:28" ht="12" customHeight="1" x14ac:dyDescent="0.2">
      <c r="A98" s="158" t="s">
        <v>1506</v>
      </c>
      <c r="B98" s="158"/>
      <c r="C98" s="158"/>
      <c r="D98" s="158"/>
      <c r="E98" s="158" t="s">
        <v>170</v>
      </c>
      <c r="F98" s="181"/>
      <c r="G98" s="181"/>
      <c r="H98" s="182"/>
      <c r="I98" s="183"/>
      <c r="J98" s="184"/>
      <c r="K98" s="158"/>
      <c r="L98" s="158"/>
      <c r="M98" s="206"/>
      <c r="N98" s="184">
        <f xml:space="preserve"> SUM(N95:N97)</f>
        <v>-6460.7237695301365</v>
      </c>
      <c r="O98" s="211">
        <f xml:space="preserve"> SUM(O95:O97)</f>
        <v>-5.4237195886286225E-5</v>
      </c>
      <c r="P98" s="185">
        <f xml:space="preserve"> SUM(P95:P97)</f>
        <v>2772942.6418822953</v>
      </c>
      <c r="Q98" s="216">
        <f xml:space="preserve"> SUM(Q95:Q97)</f>
        <v>2.3278604474393716</v>
      </c>
      <c r="R98" s="158"/>
      <c r="S98" s="158"/>
      <c r="T98" s="158"/>
      <c r="U98" s="158"/>
      <c r="V98" s="186"/>
      <c r="W98" s="186"/>
      <c r="X98" s="187"/>
      <c r="Y98" s="188"/>
      <c r="Z98" s="189"/>
      <c r="AA98" s="221">
        <f xml:space="preserve"> SUM(AA95:AA97)</f>
        <v>-4.7749261726707278E-4</v>
      </c>
      <c r="AB98" s="169"/>
    </row>
    <row r="99" spans="1:28" ht="12" customHeight="1" x14ac:dyDescent="0.2">
      <c r="F99" s="146"/>
      <c r="G99" s="146"/>
      <c r="H99" s="124"/>
      <c r="I99" s="35"/>
      <c r="J99" s="147"/>
      <c r="M99" s="205"/>
      <c r="N99" s="147"/>
      <c r="O99" s="210"/>
      <c r="P99" s="148"/>
      <c r="Q99" s="215"/>
      <c r="V99" s="144"/>
      <c r="W99" s="144"/>
      <c r="X99" s="145"/>
      <c r="Y99" s="149"/>
      <c r="Z99" s="150"/>
      <c r="AA99" s="220"/>
      <c r="AB99" s="111"/>
    </row>
    <row r="100" spans="1:28" ht="12" customHeight="1" x14ac:dyDescent="0.2">
      <c r="B100">
        <v>29106</v>
      </c>
      <c r="C100" t="s">
        <v>1324</v>
      </c>
      <c r="D100" t="str">
        <f>_xll.BDP(C100,$D$3)</f>
        <v>DKK</v>
      </c>
      <c r="E100" t="s">
        <v>1325</v>
      </c>
      <c r="F100" s="146" t="str">
        <f>_xll.BDP(C100,$F$3)</f>
        <v>#N/A N/A</v>
      </c>
      <c r="G100" s="146" t="str">
        <f>_xll.BDP(C100,$G$3)</f>
        <v>#N/A Real Time</v>
      </c>
      <c r="H100" s="124">
        <f>IF(OR(OR(G100="#N/A N/A",G100="#N/A Real Time"),OR(F100="#N/A N/A",F100="#N/A Real Time")),0,  G100 - F100)</f>
        <v>0</v>
      </c>
      <c r="I100" s="35">
        <f>IF(OR(F100=0,F100="#N/A N/A"),0,H100 / F100*100)</f>
        <v>0</v>
      </c>
      <c r="J100" s="147">
        <v>36368</v>
      </c>
      <c r="K100" t="str">
        <f>CONCATENATE(D161,D100, " Curncy")</f>
        <v>GBPDKK Curncy</v>
      </c>
      <c r="L100">
        <f>IF(D100 = D161,1,_xll.BDP(K100,$L$3))</f>
        <v>1</v>
      </c>
      <c r="M100" s="205">
        <f>IF(D100 = D161,1,_xll.BDP(K100,$M$3)*L100)</f>
        <v>8.6018000000000008</v>
      </c>
      <c r="N100" s="147">
        <f>H100*J100*R100/M100</f>
        <v>0</v>
      </c>
      <c r="O100" s="210">
        <f>N100 / U161</f>
        <v>0</v>
      </c>
      <c r="P100" s="148">
        <f>IF(OR(OR(J100=0,G100 = "#N/A N/A"),G100="#N/A Real Time"),0,G100*J100*R100/M100)</f>
        <v>0</v>
      </c>
      <c r="Q100" s="215">
        <f>P100 / U161*100</f>
        <v>0</v>
      </c>
      <c r="R100">
        <f>IF(EXACT(D100,UPPER(D100)),1,0.01)/T100</f>
        <v>1</v>
      </c>
      <c r="S100">
        <v>0</v>
      </c>
      <c r="T100">
        <v>1</v>
      </c>
      <c r="V100" s="144" t="str">
        <f>_xll.BDH(C100,$V$3,$D$1,$D$1)</f>
        <v>#N/A N/A</v>
      </c>
      <c r="W100" s="144">
        <f>IF(OR(OR(F100="#N/A N/A",F100="#N/A Real Time"),OR(V100="#N/A N/A",V100="#N/A Real Time")),0,  F100 - V100)</f>
        <v>0</v>
      </c>
      <c r="X100" s="145">
        <f>IF(OR(V100=0,V100="#N/A N/A"),0,W100 / V100*100)</f>
        <v>0</v>
      </c>
      <c r="Y100" s="149">
        <v>36368</v>
      </c>
      <c r="Z100" s="150">
        <f>IF(D100 = D161,1,_xll.BDP(K100,$Z$3)*L100)</f>
        <v>8.6503999999999994</v>
      </c>
      <c r="AA100" s="220">
        <f>W100*Y100*R100/Z100 / AB161</f>
        <v>0</v>
      </c>
      <c r="AB100" s="111"/>
    </row>
    <row r="101" spans="1:28" ht="12" customHeight="1" x14ac:dyDescent="0.2">
      <c r="A101" s="158" t="s">
        <v>1507</v>
      </c>
      <c r="B101" s="158"/>
      <c r="C101" s="158"/>
      <c r="D101" s="158"/>
      <c r="E101" s="158" t="s">
        <v>168</v>
      </c>
      <c r="F101" s="181"/>
      <c r="G101" s="181"/>
      <c r="H101" s="182"/>
      <c r="I101" s="183"/>
      <c r="J101" s="184"/>
      <c r="K101" s="158"/>
      <c r="L101" s="158"/>
      <c r="M101" s="206"/>
      <c r="N101" s="184">
        <f xml:space="preserve"> SUM(N99:N100)</f>
        <v>0</v>
      </c>
      <c r="O101" s="211">
        <f xml:space="preserve"> SUM(O99:O100)</f>
        <v>0</v>
      </c>
      <c r="P101" s="185">
        <f xml:space="preserve"> SUM(P99:P100)</f>
        <v>0</v>
      </c>
      <c r="Q101" s="216">
        <f xml:space="preserve"> SUM(Q99:Q100)</f>
        <v>0</v>
      </c>
      <c r="R101" s="158"/>
      <c r="S101" s="158"/>
      <c r="T101" s="158"/>
      <c r="U101" s="158"/>
      <c r="V101" s="186"/>
      <c r="W101" s="186"/>
      <c r="X101" s="187"/>
      <c r="Y101" s="188"/>
      <c r="Z101" s="189"/>
      <c r="AA101" s="221">
        <f xml:space="preserve"> SUM(AA99:AA100)</f>
        <v>0</v>
      </c>
      <c r="AB101" s="169"/>
    </row>
    <row r="102" spans="1:28" ht="12" customHeight="1" x14ac:dyDescent="0.2">
      <c r="F102" s="146"/>
      <c r="G102" s="146"/>
      <c r="H102" s="124"/>
      <c r="I102" s="35"/>
      <c r="J102" s="147"/>
      <c r="M102" s="205"/>
      <c r="N102" s="147"/>
      <c r="O102" s="210"/>
      <c r="P102" s="148"/>
      <c r="Q102" s="215"/>
      <c r="V102" s="144"/>
      <c r="W102" s="144"/>
      <c r="X102" s="145"/>
      <c r="Y102" s="149"/>
      <c r="Z102" s="150"/>
      <c r="AA102" s="220"/>
      <c r="AB102" s="111"/>
    </row>
    <row r="103" spans="1:28" ht="12" customHeight="1" x14ac:dyDescent="0.2">
      <c r="B103">
        <v>6944</v>
      </c>
      <c r="C103" t="s">
        <v>1440</v>
      </c>
      <c r="D103" t="str">
        <f>_xll.BDP(C103,$D$3)</f>
        <v>EUR</v>
      </c>
      <c r="E103" t="s">
        <v>1441</v>
      </c>
      <c r="F103" s="146">
        <f>_xll.BDP(C103,$F$3)</f>
        <v>35.31</v>
      </c>
      <c r="G103" s="146">
        <f>_xll.BDP(C103,$G$3)</f>
        <v>34.81</v>
      </c>
      <c r="H103" s="124">
        <f>IF(OR(OR(G103="#N/A N/A",G103="#N/A Real Time"),OR(F103="#N/A N/A",F103="#N/A Real Time")),0,  G103 - F103)</f>
        <v>-0.5</v>
      </c>
      <c r="I103" s="35">
        <f>IF(OR(F103=0,F103="#N/A N/A"),0,H103 / F103*100)</f>
        <v>-1.416029453412631</v>
      </c>
      <c r="J103" s="147">
        <v>14480</v>
      </c>
      <c r="K103" t="str">
        <f>CONCATENATE(D161,D103, " Curncy")</f>
        <v>GBPEUR Curncy</v>
      </c>
      <c r="L103">
        <f>IF(D103 = D161,1,_xll.BDP(K103,$L$3))</f>
        <v>1</v>
      </c>
      <c r="M103" s="205">
        <f>IF(D103 = D161,1,_xll.BDP(K103,$M$3)*L103)</f>
        <v>1.1567000000000001</v>
      </c>
      <c r="N103" s="147">
        <f>H103*J103*R103/M103</f>
        <v>-6259.185614247428</v>
      </c>
      <c r="O103" s="210">
        <f>N103 / U161</f>
        <v>-5.2545301170375164E-5</v>
      </c>
      <c r="P103" s="148">
        <f>IF(OR(OR(J103=0,G103 = "#N/A N/A"),G103="#N/A Real Time"),0,G103*J103*R103/M103)</f>
        <v>435764.50246390596</v>
      </c>
      <c r="Q103" s="215">
        <f>P103 / U161*100</f>
        <v>0.36582038674815187</v>
      </c>
      <c r="R103">
        <f>IF(EXACT(D103,UPPER(D103)),1,0.01)/T103</f>
        <v>1</v>
      </c>
      <c r="S103">
        <v>0</v>
      </c>
      <c r="T103">
        <v>1</v>
      </c>
      <c r="V103" s="144">
        <f>_xll.BDH(C103,$V$3,$D$1,$D$1)</f>
        <v>35.33</v>
      </c>
      <c r="W103" s="144">
        <f>IF(OR(OR(F103="#N/A N/A",F103="#N/A Real Time"),OR(V103="#N/A N/A",V103="#N/A Real Time")),0,  F103 - V103)</f>
        <v>-1.9999999999996021E-2</v>
      </c>
      <c r="X103" s="145">
        <f>IF(OR(V103=0,V103="#N/A N/A"),0,W103 / V103*100)</f>
        <v>-5.660911406735359E-2</v>
      </c>
      <c r="Y103" s="149">
        <v>14480</v>
      </c>
      <c r="Z103" s="150">
        <f>IF(D103 = D161,1,_xll.BDP(K103,$Z$3)*L103)</f>
        <v>1.1633</v>
      </c>
      <c r="AA103" s="220">
        <f>W103*Y103*R103/Z103 / AB161</f>
        <v>-2.0901407152093108E-6</v>
      </c>
      <c r="AB103" s="111"/>
    </row>
    <row r="104" spans="1:28" ht="12" customHeight="1" x14ac:dyDescent="0.2">
      <c r="A104" s="158" t="s">
        <v>1508</v>
      </c>
      <c r="B104" s="158"/>
      <c r="C104" s="158"/>
      <c r="D104" s="158"/>
      <c r="E104" s="158" t="s">
        <v>132</v>
      </c>
      <c r="F104" s="181"/>
      <c r="G104" s="181"/>
      <c r="H104" s="182"/>
      <c r="I104" s="183"/>
      <c r="J104" s="184"/>
      <c r="K104" s="158"/>
      <c r="L104" s="158"/>
      <c r="M104" s="206"/>
      <c r="N104" s="184">
        <f xml:space="preserve"> SUM(N102:N103)</f>
        <v>-6259.185614247428</v>
      </c>
      <c r="O104" s="211">
        <f xml:space="preserve"> SUM(O102:O103)</f>
        <v>-5.2545301170375164E-5</v>
      </c>
      <c r="P104" s="185">
        <f xml:space="preserve"> SUM(P102:P103)</f>
        <v>435764.50246390596</v>
      </c>
      <c r="Q104" s="216">
        <f xml:space="preserve"> SUM(Q102:Q103)</f>
        <v>0.36582038674815187</v>
      </c>
      <c r="R104" s="158"/>
      <c r="S104" s="158"/>
      <c r="T104" s="158"/>
      <c r="U104" s="158"/>
      <c r="V104" s="186"/>
      <c r="W104" s="186"/>
      <c r="X104" s="187"/>
      <c r="Y104" s="188"/>
      <c r="Z104" s="189"/>
      <c r="AA104" s="221">
        <f xml:space="preserve"> SUM(AA102:AA103)</f>
        <v>-2.0901407152093108E-6</v>
      </c>
      <c r="AB104" s="169"/>
    </row>
    <row r="105" spans="1:28" ht="12" customHeight="1" x14ac:dyDescent="0.2">
      <c r="F105" s="146"/>
      <c r="G105" s="146"/>
      <c r="H105" s="124"/>
      <c r="I105" s="35"/>
      <c r="J105" s="147"/>
      <c r="M105" s="205"/>
      <c r="N105" s="147"/>
      <c r="O105" s="210"/>
      <c r="P105" s="148"/>
      <c r="Q105" s="215"/>
      <c r="V105" s="144"/>
      <c r="W105" s="144"/>
      <c r="X105" s="145"/>
      <c r="Y105" s="149"/>
      <c r="Z105" s="150"/>
      <c r="AA105" s="220"/>
      <c r="AB105" s="111"/>
    </row>
    <row r="106" spans="1:28" ht="12" customHeight="1" x14ac:dyDescent="0.2">
      <c r="B106">
        <v>19435</v>
      </c>
      <c r="C106" t="s">
        <v>602</v>
      </c>
      <c r="D106" t="str">
        <f>_xll.BDP(C106,$D$3)</f>
        <v>EUR</v>
      </c>
      <c r="E106" t="s">
        <v>627</v>
      </c>
      <c r="F106" s="99">
        <f>_xll.BDP(C106,$F$3)</f>
        <v>15.49</v>
      </c>
      <c r="G106" s="99">
        <f>_xll.BDP(C106,$G$3)</f>
        <v>15.39</v>
      </c>
      <c r="H106" s="100">
        <f>IF(OR(OR(G106="#N/A N/A",G106="#N/A Real Time"),OR(F106="#N/A N/A",F106="#N/A Real Time")),0,  G106 - F106)</f>
        <v>-9.9999999999999645E-2</v>
      </c>
      <c r="I106" s="101">
        <f>IF(OR(F106=0,F106="#N/A N/A"),0,H106 / F106*100)</f>
        <v>-0.64557779212394861</v>
      </c>
      <c r="J106" s="102">
        <v>343534</v>
      </c>
      <c r="K106" t="str">
        <f>CONCATENATE(D161,D106, " Curncy")</f>
        <v>GBPEUR Curncy</v>
      </c>
      <c r="L106">
        <f>IF(D106 = D161,1,_xll.BDP(K106,$L$3))</f>
        <v>1</v>
      </c>
      <c r="M106" s="207">
        <f>IF(D106 = D161,1,_xll.BDP(K106,$M$3)*L106)</f>
        <v>1.1567000000000001</v>
      </c>
      <c r="N106" s="104">
        <f>H106*J106*R106/M106</f>
        <v>-29699.489928244035</v>
      </c>
      <c r="O106" s="212">
        <f>N106 / U161</f>
        <v>-2.4932455099811594E-4</v>
      </c>
      <c r="P106" s="140">
        <f>IF(OR(OR(J106=0,G106 = "#N/A N/A"),G106="#N/A Real Time"),0,G106*J106*R106/M106)</f>
        <v>4570751.4999567736</v>
      </c>
      <c r="Q106" s="217">
        <f>P106 / U161*100</f>
        <v>3.8371048398610186</v>
      </c>
      <c r="R106">
        <f>IF(EXACT(D106,UPPER(D106)),1,0.01)/T106</f>
        <v>1</v>
      </c>
      <c r="S106">
        <v>0</v>
      </c>
      <c r="T106">
        <v>1</v>
      </c>
      <c r="V106" s="107">
        <f>_xll.BDH(C106,$V$3,$D$1,$D$1)</f>
        <v>15.484999999999999</v>
      </c>
      <c r="W106" s="107">
        <f>IF(OR(OR(F106="#N/A N/A",F106="#N/A Real Time"),OR(V106="#N/A N/A",V106="#N/A Real Time")),0,  F106 - V106)</f>
        <v>5.0000000000007816E-3</v>
      </c>
      <c r="X106" s="117">
        <f>IF(OR(V106=0,V106="#N/A N/A"),0,W106 / V106*100)</f>
        <v>3.228931223765439E-2</v>
      </c>
      <c r="Y106" s="109">
        <v>343534</v>
      </c>
      <c r="Z106" s="110">
        <f>IF(D106 = D161,1,_xll.BDP(K106,$Z$3)*L106)</f>
        <v>1.1633</v>
      </c>
      <c r="AA106" s="222">
        <f>W106*Y106*R106/Z106 / AB161</f>
        <v>1.2397002770355153E-5</v>
      </c>
      <c r="AB106" s="111"/>
    </row>
    <row r="107" spans="1:28" ht="12" customHeight="1" x14ac:dyDescent="0.2">
      <c r="B107">
        <v>6885</v>
      </c>
      <c r="C107" t="s">
        <v>1210</v>
      </c>
      <c r="D107" t="str">
        <f>_xll.BDP(C107,$D$3)</f>
        <v>EUR</v>
      </c>
      <c r="E107" t="s">
        <v>1211</v>
      </c>
      <c r="F107" s="146">
        <f>_xll.BDP(C107,$F$3)</f>
        <v>1.3029999999999999</v>
      </c>
      <c r="G107" s="146">
        <f>_xll.BDP(C107,$G$3)</f>
        <v>1.2270000000000001</v>
      </c>
      <c r="H107" s="124">
        <f>IF(OR(OR(G107="#N/A N/A",G107="#N/A Real Time"),OR(F107="#N/A N/A",F107="#N/A Real Time")),0,  G107 - F107)</f>
        <v>-7.5999999999999845E-2</v>
      </c>
      <c r="I107" s="35">
        <f>IF(OR(F107=0,F107="#N/A N/A"),0,H107 / F107*100)</f>
        <v>-5.8326937835763513</v>
      </c>
      <c r="J107" s="147">
        <v>3187391</v>
      </c>
      <c r="K107" t="str">
        <f>CONCATENATE(D161,D107, " Curncy")</f>
        <v>GBPEUR Curncy</v>
      </c>
      <c r="L107">
        <f>IF(D107 = D161,1,_xll.BDP(K107,$L$3))</f>
        <v>1</v>
      </c>
      <c r="M107" s="205">
        <f>IF(D107 = D161,1,_xll.BDP(K107,$M$3)*L107)</f>
        <v>1.1567000000000001</v>
      </c>
      <c r="N107" s="147">
        <f>H107*J107*R107/M107</f>
        <v>-209424.84308809502</v>
      </c>
      <c r="O107" s="210">
        <f>N107 / U161</f>
        <v>-1.7581027518298981E-3</v>
      </c>
      <c r="P107" s="148">
        <f>IF(OR(OR(J107=0,G107 = "#N/A N/A"),G107="#N/A Real Time"),0,G107*J107*R107/M107)</f>
        <v>3381108.9798564883</v>
      </c>
      <c r="Q107" s="215">
        <f>P107 / U161*100</f>
        <v>2.8384106269674856</v>
      </c>
      <c r="R107">
        <f>IF(EXACT(D107,UPPER(D107)),1,0.01)/T107</f>
        <v>1</v>
      </c>
      <c r="S107">
        <v>0</v>
      </c>
      <c r="T107">
        <v>1</v>
      </c>
      <c r="V107" s="144">
        <f>_xll.BDH(C107,$V$3,$D$1,$D$1)</f>
        <v>1.2969999999999999</v>
      </c>
      <c r="W107" s="144">
        <f>IF(OR(OR(F107="#N/A N/A",F107="#N/A Real Time"),OR(V107="#N/A N/A",V107="#N/A Real Time")),0,  F107 - V107)</f>
        <v>6.0000000000000053E-3</v>
      </c>
      <c r="X107" s="145">
        <f>IF(OR(V107=0,V107="#N/A N/A"),0,W107 / V107*100)</f>
        <v>0.46260601387818084</v>
      </c>
      <c r="Y107" s="149">
        <v>3187391</v>
      </c>
      <c r="Z107" s="150">
        <f>IF(D107 = D161,1,_xll.BDP(K107,$Z$3)*L107)</f>
        <v>1.1633</v>
      </c>
      <c r="AA107" s="220">
        <f>W107*Y107*R107/Z107 / AB161</f>
        <v>1.3802684470427592E-4</v>
      </c>
      <c r="AB107" s="111"/>
    </row>
    <row r="108" spans="1:28" ht="12" customHeight="1" x14ac:dyDescent="0.2">
      <c r="A108" s="158" t="s">
        <v>1509</v>
      </c>
      <c r="B108" s="158"/>
      <c r="C108" s="158"/>
      <c r="D108" s="158"/>
      <c r="E108" s="158" t="s">
        <v>130</v>
      </c>
      <c r="F108" s="159"/>
      <c r="G108" s="159"/>
      <c r="H108" s="160"/>
      <c r="I108" s="161"/>
      <c r="J108" s="162"/>
      <c r="K108" s="158"/>
      <c r="L108" s="158"/>
      <c r="M108" s="208"/>
      <c r="N108" s="163">
        <f xml:space="preserve"> SUM(N105:N107)</f>
        <v>-239124.33301633905</v>
      </c>
      <c r="O108" s="213">
        <f xml:space="preserve"> SUM(O105:O107)</f>
        <v>-2.007427302828014E-3</v>
      </c>
      <c r="P108" s="164">
        <f xml:space="preserve"> SUM(P105:P107)</f>
        <v>7951860.4798132619</v>
      </c>
      <c r="Q108" s="218">
        <f xml:space="preserve"> SUM(Q105:Q107)</f>
        <v>6.6755154668285037</v>
      </c>
      <c r="R108" s="158"/>
      <c r="S108" s="158"/>
      <c r="T108" s="158"/>
      <c r="U108" s="158"/>
      <c r="V108" s="165"/>
      <c r="W108" s="165"/>
      <c r="X108" s="166"/>
      <c r="Y108" s="167"/>
      <c r="Z108" s="168"/>
      <c r="AA108" s="223">
        <f xml:space="preserve"> SUM(AA105:AA107)</f>
        <v>1.5042384747463109E-4</v>
      </c>
      <c r="AB108" s="169"/>
    </row>
    <row r="109" spans="1:28" ht="12" customHeight="1" x14ac:dyDescent="0.2">
      <c r="F109" s="146"/>
      <c r="G109" s="146"/>
      <c r="H109" s="124"/>
      <c r="I109" s="35"/>
      <c r="J109" s="147"/>
      <c r="M109" s="205"/>
      <c r="N109" s="147"/>
      <c r="O109" s="210"/>
      <c r="P109" s="148"/>
      <c r="Q109" s="215"/>
      <c r="V109" s="144"/>
      <c r="W109" s="144"/>
      <c r="X109" s="145"/>
      <c r="Y109" s="149"/>
      <c r="Z109" s="150"/>
      <c r="AA109" s="220"/>
      <c r="AB109" s="111"/>
    </row>
    <row r="110" spans="1:28" ht="12" customHeight="1" x14ac:dyDescent="0.2">
      <c r="B110">
        <v>20260</v>
      </c>
      <c r="C110" t="s">
        <v>1442</v>
      </c>
      <c r="D110" t="str">
        <f>_xll.BDP(C110,$D$3)</f>
        <v>JPY</v>
      </c>
      <c r="E110" t="s">
        <v>1443</v>
      </c>
      <c r="F110" s="146">
        <f>_xll.BDP(C110,$F$3)</f>
        <v>4360</v>
      </c>
      <c r="G110" s="146">
        <f>_xll.BDP(C110,$G$3)</f>
        <v>4325</v>
      </c>
      <c r="H110" s="124">
        <f>IF(OR(OR(G110="#N/A N/A",G110="#N/A Real Time"),OR(F110="#N/A N/A",F110="#N/A Real Time")),0,  G110 - F110)</f>
        <v>-35</v>
      </c>
      <c r="I110" s="35">
        <f>IF(OR(F110=0,F110="#N/A N/A"),0,H110 / F110*100)</f>
        <v>-0.80275229357798172</v>
      </c>
      <c r="J110" s="147">
        <v>27968</v>
      </c>
      <c r="K110" t="str">
        <f>CONCATENATE(D161,D110, " Curncy")</f>
        <v>GBPJPY Curncy</v>
      </c>
      <c r="L110">
        <f>IF(D110 = D161,1,_xll.BDP(K110,$L$3))</f>
        <v>1</v>
      </c>
      <c r="M110" s="205">
        <f>IF(D110 = D161,1,_xll.BDP(K110,$M$3)*L110)</f>
        <v>167.10900000000001</v>
      </c>
      <c r="N110" s="147">
        <f>H110*J110*R110/M110</f>
        <v>-5857.7335750917064</v>
      </c>
      <c r="O110" s="210">
        <f>N110 / U161</f>
        <v>-4.9175147351181396E-5</v>
      </c>
      <c r="P110" s="148">
        <f>IF(OR(OR(J110=0,G110 = "#N/A N/A"),G110="#N/A Real Time"),0,G110*J110*R110/M110)</f>
        <v>723848.50606490369</v>
      </c>
      <c r="Q110" s="215">
        <f>P110 / U161*100</f>
        <v>0.60766432083959865</v>
      </c>
      <c r="R110">
        <f>IF(EXACT(D110,UPPER(D110)),1,0.01)/T110</f>
        <v>1</v>
      </c>
      <c r="S110">
        <v>0</v>
      </c>
      <c r="T110">
        <v>1</v>
      </c>
      <c r="V110" s="144">
        <f>_xll.BDH(C110,$V$3,$D$1,$D$1)</f>
        <v>4402</v>
      </c>
      <c r="W110" s="144">
        <f>IF(OR(OR(F110="#N/A N/A",F110="#N/A Real Time"),OR(V110="#N/A N/A",V110="#N/A Real Time")),0,  F110 - V110)</f>
        <v>-42</v>
      </c>
      <c r="X110" s="145">
        <f>IF(OR(V110=0,V110="#N/A N/A"),0,W110 / V110*100)</f>
        <v>-0.95411176737846426</v>
      </c>
      <c r="Y110" s="149">
        <v>27968</v>
      </c>
      <c r="Z110" s="150">
        <f>IF(D110 = D161,1,_xll.BDP(K110,$Z$3)*L110)</f>
        <v>168.364</v>
      </c>
      <c r="AA110" s="220">
        <f>W110*Y110*R110/Z110 / AB161</f>
        <v>-5.8577409532358632E-5</v>
      </c>
      <c r="AB110" s="111"/>
    </row>
    <row r="111" spans="1:28" ht="12" customHeight="1" x14ac:dyDescent="0.2">
      <c r="B111">
        <v>27628</v>
      </c>
      <c r="C111" t="s">
        <v>666</v>
      </c>
      <c r="D111" t="str">
        <f>_xll.BDP(C111,$D$3)</f>
        <v>JPY</v>
      </c>
      <c r="E111" t="s">
        <v>711</v>
      </c>
      <c r="F111" s="146">
        <f>_xll.BDP(C111,$F$3)</f>
        <v>306</v>
      </c>
      <c r="G111" s="146">
        <f>_xll.BDP(C111,$G$3)</f>
        <v>303</v>
      </c>
      <c r="H111" s="124">
        <f>IF(OR(OR(G111="#N/A N/A",G111="#N/A Real Time"),OR(F111="#N/A N/A",F111="#N/A Real Time")),0,  G111 - F111)</f>
        <v>-3</v>
      </c>
      <c r="I111" s="35">
        <f>IF(OR(F111=0,F111="#N/A N/A"),0,H111 / F111*100)</f>
        <v>-0.98039215686274506</v>
      </c>
      <c r="J111" s="147">
        <v>2239914</v>
      </c>
      <c r="K111" t="str">
        <f>CONCATENATE(D161,D111, " Curncy")</f>
        <v>GBPJPY Curncy</v>
      </c>
      <c r="L111">
        <f>IF(D111 = D161,1,_xll.BDP(K111,$L$3))</f>
        <v>1</v>
      </c>
      <c r="M111" s="205">
        <f>IF(D111 = D161,1,_xll.BDP(K111,$M$3)*L111)</f>
        <v>167.10900000000001</v>
      </c>
      <c r="N111" s="147">
        <f>H111*J111*R111/M111</f>
        <v>-40211.730068398465</v>
      </c>
      <c r="O111" s="210">
        <f>N111 / U161</f>
        <v>-3.3757386299844964E-4</v>
      </c>
      <c r="P111" s="148">
        <f>IF(OR(OR(J111=0,G111 = "#N/A N/A"),G111="#N/A Real Time"),0,G111*J111*R111/M111)</f>
        <v>4061384.7369082454</v>
      </c>
      <c r="Q111" s="215">
        <f>P111 / U161*100</f>
        <v>3.4094960162843413</v>
      </c>
      <c r="R111">
        <f>IF(EXACT(D111,UPPER(D111)),1,0.01)/T111</f>
        <v>1</v>
      </c>
      <c r="S111">
        <v>0</v>
      </c>
      <c r="T111">
        <v>1</v>
      </c>
      <c r="V111" s="144">
        <f>_xll.BDH(C111,$V$3,$D$1,$D$1)</f>
        <v>312</v>
      </c>
      <c r="W111" s="144">
        <f>IF(OR(OR(F111="#N/A N/A",F111="#N/A Real Time"),OR(V111="#N/A N/A",V111="#N/A Real Time")),0,  F111 - V111)</f>
        <v>-6</v>
      </c>
      <c r="X111" s="145">
        <f>IF(OR(V111=0,V111="#N/A N/A"),0,W111 / V111*100)</f>
        <v>-1.9230769230769231</v>
      </c>
      <c r="Y111" s="149">
        <v>2239914</v>
      </c>
      <c r="Z111" s="150">
        <f>IF(D111 = D161,1,_xll.BDP(K111,$Z$3)*L111)</f>
        <v>168.364</v>
      </c>
      <c r="AA111" s="220">
        <f>W111*Y111*R111/Z111 / AB161</f>
        <v>-6.7019634528881747E-4</v>
      </c>
      <c r="AB111" s="111"/>
    </row>
    <row r="112" spans="1:28" ht="12" customHeight="1" x14ac:dyDescent="0.2">
      <c r="A112" s="158" t="s">
        <v>1510</v>
      </c>
      <c r="B112" s="158"/>
      <c r="C112" s="158"/>
      <c r="D112" s="158"/>
      <c r="E112" s="158" t="s">
        <v>21</v>
      </c>
      <c r="F112" s="181"/>
      <c r="G112" s="181"/>
      <c r="H112" s="182"/>
      <c r="I112" s="183"/>
      <c r="J112" s="184"/>
      <c r="K112" s="158"/>
      <c r="L112" s="158"/>
      <c r="M112" s="206"/>
      <c r="N112" s="184">
        <f xml:space="preserve"> SUM(N109:N111)</f>
        <v>-46069.463643490169</v>
      </c>
      <c r="O112" s="211">
        <f xml:space="preserve"> SUM(O109:O111)</f>
        <v>-3.8674901034963102E-4</v>
      </c>
      <c r="P112" s="185">
        <f xml:space="preserve"> SUM(P109:P111)</f>
        <v>4785233.2429731488</v>
      </c>
      <c r="Q112" s="216">
        <f xml:space="preserve"> SUM(Q109:Q111)</f>
        <v>4.0171603371239399</v>
      </c>
      <c r="R112" s="158"/>
      <c r="S112" s="158"/>
      <c r="T112" s="158"/>
      <c r="U112" s="158"/>
      <c r="V112" s="186"/>
      <c r="W112" s="186"/>
      <c r="X112" s="187"/>
      <c r="Y112" s="188"/>
      <c r="Z112" s="189"/>
      <c r="AA112" s="221">
        <f xml:space="preserve"> SUM(AA109:AA111)</f>
        <v>-7.287737548211761E-4</v>
      </c>
      <c r="AB112" s="169"/>
    </row>
    <row r="113" spans="1:28" ht="12" customHeight="1" x14ac:dyDescent="0.2">
      <c r="F113" s="146"/>
      <c r="G113" s="146"/>
      <c r="H113" s="124"/>
      <c r="I113" s="35"/>
      <c r="J113" s="147"/>
      <c r="M113" s="205"/>
      <c r="N113" s="147"/>
      <c r="O113" s="210"/>
      <c r="P113" s="148"/>
      <c r="Q113" s="215"/>
      <c r="V113" s="144"/>
      <c r="W113" s="144"/>
      <c r="X113" s="145"/>
      <c r="Y113" s="149"/>
      <c r="Z113" s="150"/>
      <c r="AA113" s="220"/>
      <c r="AB113" s="111"/>
    </row>
    <row r="114" spans="1:28" ht="12" customHeight="1" x14ac:dyDescent="0.2">
      <c r="B114">
        <v>24498</v>
      </c>
      <c r="C114" t="s">
        <v>116</v>
      </c>
      <c r="D114" t="str">
        <f>_xll.BDP(C114,$D$3)</f>
        <v>NOK</v>
      </c>
      <c r="E114" t="s">
        <v>245</v>
      </c>
      <c r="F114" s="146" t="str">
        <f>_xll.BDP(C114,$F$3)</f>
        <v>#N/A N/A</v>
      </c>
      <c r="G114" s="146" t="str">
        <f>_xll.BDP(C114,$G$3)</f>
        <v>#N/A Real Time</v>
      </c>
      <c r="H114" s="124">
        <f>IF(OR(OR(G114="#N/A N/A",G114="#N/A Real Time"),OR(F114="#N/A N/A",F114="#N/A Real Time")),0,  G114 - F114)</f>
        <v>0</v>
      </c>
      <c r="I114" s="35">
        <f>IF(OR(F114=0,F114="#N/A N/A"),0,H114 / F114*100)</f>
        <v>0</v>
      </c>
      <c r="J114" s="147">
        <v>251799</v>
      </c>
      <c r="K114" t="str">
        <f>CONCATENATE(D161,D114, " Curncy")</f>
        <v>GBPNOK Curncy</v>
      </c>
      <c r="L114">
        <f>IF(D114 = D161,1,_xll.BDP(K114,$L$3))</f>
        <v>1</v>
      </c>
      <c r="M114" s="205">
        <f>IF(D114 = D161,1,_xll.BDP(K114,$M$3)*L114)</f>
        <v>11.9855</v>
      </c>
      <c r="N114" s="147">
        <f>H114*J114*R114/M114</f>
        <v>0</v>
      </c>
      <c r="O114" s="210">
        <f>N114 / U161</f>
        <v>0</v>
      </c>
      <c r="P114" s="148">
        <f>IF(OR(OR(J114=0,G114 = "#N/A N/A"),G114="#N/A Real Time"),0,G114*J114*R114/M114)</f>
        <v>0</v>
      </c>
      <c r="Q114" s="215">
        <f>P114 / U161*100</f>
        <v>0</v>
      </c>
      <c r="R114">
        <f>IF(EXACT(D114,UPPER(D114)),1,0.01)/T114</f>
        <v>1</v>
      </c>
      <c r="S114">
        <v>0</v>
      </c>
      <c r="T114">
        <v>1</v>
      </c>
      <c r="V114" s="144" t="str">
        <f>_xll.BDH(C114,$V$3,$D$1,$D$1)</f>
        <v>#N/A N/A</v>
      </c>
      <c r="W114" s="144">
        <f>IF(OR(OR(F114="#N/A N/A",F114="#N/A Real Time"),OR(V114="#N/A N/A",V114="#N/A Real Time")),0,  F114 - V114)</f>
        <v>0</v>
      </c>
      <c r="X114" s="145">
        <f>IF(OR(V114=0,V114="#N/A N/A"),0,W114 / V114*100)</f>
        <v>0</v>
      </c>
      <c r="Y114" s="149">
        <v>251799</v>
      </c>
      <c r="Z114" s="150">
        <f>IF(D114 = D161,1,_xll.BDP(K114,$Z$3)*L114)</f>
        <v>11.9389</v>
      </c>
      <c r="AA114" s="220">
        <f>W114*Y114*R114/Z114 / AB161</f>
        <v>0</v>
      </c>
      <c r="AB114" s="111"/>
    </row>
    <row r="115" spans="1:28" ht="12" customHeight="1" x14ac:dyDescent="0.2">
      <c r="B115">
        <v>26989</v>
      </c>
      <c r="C115" t="s">
        <v>114</v>
      </c>
      <c r="D115" t="str">
        <f>_xll.BDP(C115,$D$3)</f>
        <v>NOK</v>
      </c>
      <c r="E115" t="s">
        <v>227</v>
      </c>
      <c r="F115" s="146">
        <f>_xll.BDP(C115,$F$3)</f>
        <v>31.8</v>
      </c>
      <c r="G115" s="146">
        <f>_xll.BDP(C115,$G$3)</f>
        <v>32</v>
      </c>
      <c r="H115" s="124">
        <f>IF(OR(OR(G115="#N/A N/A",G115="#N/A Real Time"),OR(F115="#N/A N/A",F115="#N/A Real Time")),0,  G115 - F115)</f>
        <v>0.19999999999999929</v>
      </c>
      <c r="I115" s="35">
        <f>IF(OR(F115=0,F115="#N/A N/A"),0,H115 / F115*100)</f>
        <v>0.62893081761006064</v>
      </c>
      <c r="J115" s="147">
        <v>1713</v>
      </c>
      <c r="K115" t="str">
        <f>CONCATENATE(D161,D115, " Curncy")</f>
        <v>GBPNOK Curncy</v>
      </c>
      <c r="L115">
        <f>IF(D115 = D161,1,_xll.BDP(K115,$L$3))</f>
        <v>1</v>
      </c>
      <c r="M115" s="205">
        <f>IF(D115 = D161,1,_xll.BDP(K115,$M$3)*L115)</f>
        <v>11.9855</v>
      </c>
      <c r="N115" s="147">
        <f>H115*J115*R115/M115</f>
        <v>28.584539652079492</v>
      </c>
      <c r="O115" s="210">
        <f>N115 / U161</f>
        <v>2.3996464354982041E-7</v>
      </c>
      <c r="P115" s="148">
        <f>IF(OR(OR(J115=0,G115 = "#N/A N/A"),G115="#N/A Real Time"),0,G115*J115*R115/M115)</f>
        <v>4573.5263443327358</v>
      </c>
      <c r="Q115" s="215">
        <f>P115 / U161*100</f>
        <v>3.8394342967971412E-3</v>
      </c>
      <c r="R115">
        <f>IF(EXACT(D115,UPPER(D115)),1,0.01)/T115</f>
        <v>1</v>
      </c>
      <c r="S115">
        <v>0</v>
      </c>
      <c r="T115">
        <v>1</v>
      </c>
      <c r="V115" s="144">
        <f>_xll.BDH(C115,$V$3,$D$1,$D$1)</f>
        <v>32</v>
      </c>
      <c r="W115" s="144">
        <f>IF(OR(OR(F115="#N/A N/A",F115="#N/A Real Time"),OR(V115="#N/A N/A",V115="#N/A Real Time")),0,  F115 - V115)</f>
        <v>-0.19999999999999929</v>
      </c>
      <c r="X115" s="145">
        <f>IF(OR(V115=0,V115="#N/A N/A"),0,W115 / V115*100)</f>
        <v>-0.62499999999999778</v>
      </c>
      <c r="Y115" s="149">
        <v>1713</v>
      </c>
      <c r="Z115" s="150">
        <f>IF(D115 = D161,1,_xll.BDP(K115,$Z$3)*L115)</f>
        <v>11.9389</v>
      </c>
      <c r="AA115" s="220">
        <f>W115*Y115*R115/Z115 / AB161</f>
        <v>-2.4093047667499479E-7</v>
      </c>
      <c r="AB115" s="111"/>
    </row>
    <row r="116" spans="1:28" ht="12" customHeight="1" x14ac:dyDescent="0.2">
      <c r="B116">
        <v>100</v>
      </c>
      <c r="C116" t="s">
        <v>618</v>
      </c>
      <c r="D116" t="str">
        <f>_xll.BDP(C116,$D$3)</f>
        <v>NOK</v>
      </c>
      <c r="E116" t="s">
        <v>643</v>
      </c>
      <c r="F116" s="146">
        <f>_xll.BDP(C116,$F$3)</f>
        <v>467.6</v>
      </c>
      <c r="G116" s="146">
        <f>_xll.BDP(C116,$G$3)</f>
        <v>467.3</v>
      </c>
      <c r="H116" s="124">
        <f>IF(OR(OR(G116="#N/A N/A",G116="#N/A Real Time"),OR(F116="#N/A N/A",F116="#N/A Real Time")),0,  G116 - F116)</f>
        <v>-0.30000000000001137</v>
      </c>
      <c r="I116" s="35">
        <f>IF(OR(F116=0,F116="#N/A N/A"),0,H116 / F116*100)</f>
        <v>-6.4157399486743233E-2</v>
      </c>
      <c r="J116" s="147">
        <v>17000</v>
      </c>
      <c r="K116" t="str">
        <f>CONCATENATE(D161,D116, " Curncy")</f>
        <v>GBPNOK Curncy</v>
      </c>
      <c r="L116">
        <f>IF(D116 = D161,1,_xll.BDP(K116,$L$3))</f>
        <v>1</v>
      </c>
      <c r="M116" s="205">
        <f>IF(D116 = D161,1,_xll.BDP(K116,$M$3)*L116)</f>
        <v>11.9855</v>
      </c>
      <c r="N116" s="147">
        <f>H116*J116*R116/M116</f>
        <v>-425.51416294691023</v>
      </c>
      <c r="O116" s="210">
        <f>N116 / U161</f>
        <v>-3.5721531876944971E-6</v>
      </c>
      <c r="P116" s="148">
        <f>IF(OR(OR(J116=0,G116 = "#N/A N/A"),G116="#N/A Real Time"),0,G116*J116*R116/M116)</f>
        <v>662809.22781694552</v>
      </c>
      <c r="Q116" s="215">
        <f>P116 / U161*100</f>
        <v>0.55642239486985856</v>
      </c>
      <c r="R116">
        <f>IF(EXACT(D116,UPPER(D116)),1,0.01)/T116</f>
        <v>1</v>
      </c>
      <c r="S116">
        <v>0</v>
      </c>
      <c r="T116">
        <v>1</v>
      </c>
      <c r="V116" s="144">
        <f>_xll.BDH(C116,$V$3,$D$1,$D$1)</f>
        <v>464.6</v>
      </c>
      <c r="W116" s="144">
        <f>IF(OR(OR(F116="#N/A N/A",F116="#N/A Real Time"),OR(V116="#N/A N/A",V116="#N/A Real Time")),0,  F116 - V116)</f>
        <v>3</v>
      </c>
      <c r="X116" s="145">
        <f>IF(OR(V116=0,V116="#N/A N/A"),0,W116 / V116*100)</f>
        <v>0.64571674558760228</v>
      </c>
      <c r="Y116" s="149">
        <v>17000</v>
      </c>
      <c r="Z116" s="150">
        <f>IF(D116 = D161,1,_xll.BDP(K116,$Z$3)*L116)</f>
        <v>11.9389</v>
      </c>
      <c r="AA116" s="220">
        <f>W116*Y116*R116/Z116 / AB161</f>
        <v>3.5865307385945056E-5</v>
      </c>
      <c r="AB116" s="111"/>
    </row>
    <row r="117" spans="1:28" ht="12" customHeight="1" x14ac:dyDescent="0.2">
      <c r="A117" s="158" t="s">
        <v>1511</v>
      </c>
      <c r="B117" s="158"/>
      <c r="C117" s="158"/>
      <c r="D117" s="158"/>
      <c r="E117" s="158" t="s">
        <v>112</v>
      </c>
      <c r="F117" s="181"/>
      <c r="G117" s="181"/>
      <c r="H117" s="182"/>
      <c r="I117" s="183"/>
      <c r="J117" s="184"/>
      <c r="K117" s="158"/>
      <c r="L117" s="158"/>
      <c r="M117" s="206"/>
      <c r="N117" s="184">
        <f xml:space="preserve"> SUM(N113:N116)</f>
        <v>-396.92962329483072</v>
      </c>
      <c r="O117" s="211">
        <f xml:space="preserve"> SUM(O113:O116)</f>
        <v>-3.3321885441446766E-6</v>
      </c>
      <c r="P117" s="185">
        <f xml:space="preserve"> SUM(P113:P116)</f>
        <v>667382.75416127825</v>
      </c>
      <c r="Q117" s="216">
        <f xml:space="preserve"> SUM(Q113:Q116)</f>
        <v>0.56026182916665568</v>
      </c>
      <c r="R117" s="158"/>
      <c r="S117" s="158"/>
      <c r="T117" s="158"/>
      <c r="U117" s="158"/>
      <c r="V117" s="186"/>
      <c r="W117" s="186"/>
      <c r="X117" s="187"/>
      <c r="Y117" s="188"/>
      <c r="Z117" s="189"/>
      <c r="AA117" s="221">
        <f xml:space="preserve"> SUM(AA113:AA116)</f>
        <v>3.562437690927006E-5</v>
      </c>
      <c r="AB117" s="169"/>
    </row>
    <row r="118" spans="1:28" ht="12" customHeight="1" x14ac:dyDescent="0.2">
      <c r="F118" s="146"/>
      <c r="G118" s="146"/>
      <c r="H118" s="124"/>
      <c r="I118" s="35"/>
      <c r="J118" s="147"/>
      <c r="M118" s="205"/>
      <c r="N118" s="147"/>
      <c r="O118" s="210"/>
      <c r="P118" s="148"/>
      <c r="Q118" s="215"/>
      <c r="V118" s="144"/>
      <c r="W118" s="144"/>
      <c r="X118" s="145"/>
      <c r="Y118" s="149"/>
      <c r="Z118" s="150"/>
      <c r="AA118" s="220"/>
      <c r="AB118" s="111"/>
    </row>
    <row r="119" spans="1:28" ht="12" customHeight="1" x14ac:dyDescent="0.2">
      <c r="B119">
        <v>924</v>
      </c>
      <c r="C119" t="s">
        <v>346</v>
      </c>
      <c r="D119" t="str">
        <f>_xll.BDP(C119,$D$3)</f>
        <v>ZAr</v>
      </c>
      <c r="E119" t="s">
        <v>347</v>
      </c>
      <c r="F119" s="146">
        <f>_xll.BDP(C119,$F$3)</f>
        <v>31750</v>
      </c>
      <c r="G119" s="146">
        <f>_xll.BDP(C119,$G$3)</f>
        <v>30916</v>
      </c>
      <c r="H119" s="124">
        <f>IF(OR(OR(G119="#N/A N/A",G119="#N/A Real Time"),OR(F119="#N/A N/A",F119="#N/A Real Time")),0,  G119 - F119)</f>
        <v>-834</v>
      </c>
      <c r="I119" s="35">
        <f>IF(OR(F119=0,F119="#N/A N/A"),0,H119 / F119*100)</f>
        <v>-2.6267716535433068</v>
      </c>
      <c r="J119" s="147">
        <v>121107</v>
      </c>
      <c r="K119" t="str">
        <f>CONCATENATE(D161,D119, " Curncy")</f>
        <v>GBPZAr Curncy</v>
      </c>
      <c r="L119">
        <f>IF(D119 = D161,1,_xll.BDP(K119,$L$3))</f>
        <v>1</v>
      </c>
      <c r="M119" s="205">
        <f>IF(D119 = D161,1,_xll.BDP(K119,$M$3)*L119)</f>
        <v>20.627199999999998</v>
      </c>
      <c r="N119" s="147">
        <f>H119*J119*R119/M119</f>
        <v>-48966.043864412044</v>
      </c>
      <c r="O119" s="210">
        <f>N119 / U161</f>
        <v>-4.1106554119767674E-4</v>
      </c>
      <c r="P119" s="148">
        <f>IF(OR(OR(J119=0,G119 = "#N/A N/A"),G119="#N/A Real Time"),0,G119*J119*R119/M119)</f>
        <v>1815148.9353862861</v>
      </c>
      <c r="Q119" s="215">
        <f>P119 / U161*100</f>
        <v>1.5238012316147929</v>
      </c>
      <c r="R119">
        <f>IF(EXACT(D119,UPPER(D119)),1,0.01)/T119</f>
        <v>0.01</v>
      </c>
      <c r="S119">
        <v>0</v>
      </c>
      <c r="T119">
        <v>1</v>
      </c>
      <c r="V119" s="144">
        <f>_xll.BDH(C119,$V$3,$D$1,$D$1)</f>
        <v>32213</v>
      </c>
      <c r="W119" s="144">
        <f>IF(OR(OR(F119="#N/A N/A",F119="#N/A Real Time"),OR(V119="#N/A N/A",V119="#N/A Real Time")),0,  F119 - V119)</f>
        <v>-463</v>
      </c>
      <c r="X119" s="145">
        <f>IF(OR(V119=0,V119="#N/A N/A"),0,W119 / V119*100)</f>
        <v>-1.4373079191630709</v>
      </c>
      <c r="Y119" s="149">
        <v>121107</v>
      </c>
      <c r="Z119" s="150">
        <f>IF(D119 = D161,1,_xll.BDP(K119,$Z$3)*L119)</f>
        <v>20.664200000000001</v>
      </c>
      <c r="AA119" s="220">
        <f>W119*Y119*R119/Z119 / AB161</f>
        <v>-2.27824453113747E-4</v>
      </c>
      <c r="AB119" s="111"/>
    </row>
    <row r="120" spans="1:28" ht="12" customHeight="1" x14ac:dyDescent="0.2">
      <c r="B120">
        <v>19942</v>
      </c>
      <c r="C120" t="s">
        <v>1388</v>
      </c>
      <c r="D120" t="str">
        <f>_xll.BDP(C120,$D$3)</f>
        <v>ZAr</v>
      </c>
      <c r="E120" t="s">
        <v>1389</v>
      </c>
      <c r="F120" s="146">
        <f>_xll.BDP(C120,$F$3)</f>
        <v>4460</v>
      </c>
      <c r="G120" s="146">
        <f>_xll.BDP(C120,$G$3)</f>
        <v>4511</v>
      </c>
      <c r="H120" s="124">
        <f>IF(OR(OR(G120="#N/A N/A",G120="#N/A Real Time"),OR(F120="#N/A N/A",F120="#N/A Real Time")),0,  G120 - F120)</f>
        <v>51</v>
      </c>
      <c r="I120" s="35">
        <f>IF(OR(F120=0,F120="#N/A N/A"),0,H120 / F120*100)</f>
        <v>1.1434977578475336</v>
      </c>
      <c r="J120" s="147">
        <v>838301</v>
      </c>
      <c r="K120" t="str">
        <f>CONCATENATE(D161,D120, " Curncy")</f>
        <v>GBPZAr Curncy</v>
      </c>
      <c r="L120">
        <f>IF(D120 = D161,1,_xll.BDP(K120,$L$3))</f>
        <v>1</v>
      </c>
      <c r="M120" s="205">
        <f>IF(D120 = D161,1,_xll.BDP(K120,$M$3)*L120)</f>
        <v>20.627199999999998</v>
      </c>
      <c r="N120" s="147">
        <f>H120*J120*R120/M120</f>
        <v>20726.686607973941</v>
      </c>
      <c r="O120" s="210">
        <f>N120 / U161</f>
        <v>1.7399867286263868E-4</v>
      </c>
      <c r="P120" s="148">
        <f>IF(OR(OR(J120=0,G120 = "#N/A N/A"),G120="#N/A Real Time"),0,G120*J120*R120/M120)</f>
        <v>1833295.7507562831</v>
      </c>
      <c r="Q120" s="215">
        <f>P120 / U161*100</f>
        <v>1.5390353201634568</v>
      </c>
      <c r="R120">
        <f>IF(EXACT(D120,UPPER(D120)),1,0.01)/T120</f>
        <v>0.01</v>
      </c>
      <c r="S120">
        <v>0</v>
      </c>
      <c r="T120">
        <v>1</v>
      </c>
      <c r="V120" s="144">
        <f>_xll.BDH(C120,$V$3,$D$1,$D$1)</f>
        <v>4550</v>
      </c>
      <c r="W120" s="144">
        <f>IF(OR(OR(F120="#N/A N/A",F120="#N/A Real Time"),OR(V120="#N/A N/A",V120="#N/A Real Time")),0,  F120 - V120)</f>
        <v>-90</v>
      </c>
      <c r="X120" s="145">
        <f>IF(OR(V120=0,V120="#N/A N/A"),0,W120 / V120*100)</f>
        <v>-1.9780219780219779</v>
      </c>
      <c r="Y120" s="149">
        <v>838301</v>
      </c>
      <c r="Z120" s="150">
        <f>IF(D120 = D161,1,_xll.BDP(K120,$Z$3)*L120)</f>
        <v>20.664200000000001</v>
      </c>
      <c r="AA120" s="220">
        <f>W120*Y120*R120/Z120 / AB161</f>
        <v>-3.0654383967142939E-4</v>
      </c>
      <c r="AB120" s="111"/>
    </row>
    <row r="121" spans="1:28" ht="12" customHeight="1" x14ac:dyDescent="0.2">
      <c r="A121" s="158" t="s">
        <v>1512</v>
      </c>
      <c r="B121" s="158"/>
      <c r="C121" s="158"/>
      <c r="D121" s="158"/>
      <c r="E121" s="158" t="s">
        <v>110</v>
      </c>
      <c r="F121" s="181"/>
      <c r="G121" s="181"/>
      <c r="H121" s="182"/>
      <c r="I121" s="183"/>
      <c r="J121" s="184"/>
      <c r="K121" s="158"/>
      <c r="L121" s="158"/>
      <c r="M121" s="206"/>
      <c r="N121" s="184">
        <f xml:space="preserve"> SUM(N118:N120)</f>
        <v>-28239.357256438103</v>
      </c>
      <c r="O121" s="211">
        <f xml:space="preserve"> SUM(O118:O120)</f>
        <v>-2.3706686833503807E-4</v>
      </c>
      <c r="P121" s="185">
        <f xml:space="preserve"> SUM(P118:P120)</f>
        <v>3648444.6861425694</v>
      </c>
      <c r="Q121" s="216">
        <f xml:space="preserve"> SUM(Q118:Q120)</f>
        <v>3.0628365517782496</v>
      </c>
      <c r="R121" s="158"/>
      <c r="S121" s="158"/>
      <c r="T121" s="158"/>
      <c r="U121" s="158"/>
      <c r="V121" s="186"/>
      <c r="W121" s="186"/>
      <c r="X121" s="187"/>
      <c r="Y121" s="188"/>
      <c r="Z121" s="189"/>
      <c r="AA121" s="221">
        <f xml:space="preserve"> SUM(AA118:AA120)</f>
        <v>-5.3436829278517644E-4</v>
      </c>
      <c r="AB121" s="169"/>
    </row>
    <row r="122" spans="1:28" ht="12" customHeight="1" x14ac:dyDescent="0.2">
      <c r="F122" s="146"/>
      <c r="G122" s="146"/>
      <c r="H122" s="124"/>
      <c r="I122" s="35"/>
      <c r="J122" s="147"/>
      <c r="M122" s="205"/>
      <c r="N122" s="147"/>
      <c r="O122" s="210"/>
      <c r="P122" s="148"/>
      <c r="Q122" s="215"/>
      <c r="V122" s="144"/>
      <c r="W122" s="144"/>
      <c r="X122" s="145"/>
      <c r="Y122" s="149"/>
      <c r="Z122" s="150"/>
      <c r="AA122" s="220"/>
      <c r="AB122" s="111"/>
    </row>
    <row r="123" spans="1:28" ht="12" customHeight="1" x14ac:dyDescent="0.2">
      <c r="B123">
        <v>113</v>
      </c>
      <c r="C123" t="s">
        <v>105</v>
      </c>
      <c r="D123" t="str">
        <f>_xll.BDP(C123,$D$3)</f>
        <v>SEK</v>
      </c>
      <c r="E123" t="s">
        <v>275</v>
      </c>
      <c r="F123" s="146">
        <f>_xll.BDP(C123,$F$3)</f>
        <v>65.59</v>
      </c>
      <c r="G123" s="146">
        <f>_xll.BDP(C123,$G$3)</f>
        <v>65.150000000000006</v>
      </c>
      <c r="H123" s="124">
        <f>IF(OR(OR(G123="#N/A N/A",G123="#N/A Real Time"),OR(F123="#N/A N/A",F123="#N/A Real Time")),0,  G123 - F123)</f>
        <v>-0.43999999999999773</v>
      </c>
      <c r="I123" s="35">
        <f>IF(OR(F123=0,F123="#N/A N/A"),0,H123 / F123*100)</f>
        <v>-0.67083396859276978</v>
      </c>
      <c r="J123" s="147">
        <v>202459</v>
      </c>
      <c r="K123" t="str">
        <f>CONCATENATE(D161,D123, " Curncy")</f>
        <v>GBPSEK Curncy</v>
      </c>
      <c r="L123">
        <f>IF(D123 = D161,1,_xll.BDP(K123,$L$3))</f>
        <v>1</v>
      </c>
      <c r="M123" s="205">
        <f>IF(D123 = D161,1,_xll.BDP(K123,$M$3)*L123)</f>
        <v>12.5932</v>
      </c>
      <c r="N123" s="147">
        <f>H123*J123*R123/M123</f>
        <v>-7073.8144395387626</v>
      </c>
      <c r="O123" s="210">
        <f>N123 / U161</f>
        <v>-5.9384037006802143E-5</v>
      </c>
      <c r="P123" s="148">
        <f>IF(OR(OR(J123=0,G123 = "#N/A N/A"),G123="#N/A Real Time"),0,G123*J123*R123/M123)</f>
        <v>1047406.8425817109</v>
      </c>
      <c r="Q123" s="215">
        <f>P123 / U161*100</f>
        <v>0.8792886388620863</v>
      </c>
      <c r="R123">
        <f>IF(EXACT(D123,UPPER(D123)),1,0.01)/T123</f>
        <v>1</v>
      </c>
      <c r="S123">
        <v>0</v>
      </c>
      <c r="T123">
        <v>1</v>
      </c>
      <c r="V123" s="144">
        <f>_xll.BDH(C123,$V$3,$D$1,$D$1)</f>
        <v>65.09</v>
      </c>
      <c r="W123" s="144">
        <f>IF(OR(OR(F123="#N/A N/A",F123="#N/A Real Time"),OR(V123="#N/A N/A",V123="#N/A Real Time")),0,  F123 - V123)</f>
        <v>0.5</v>
      </c>
      <c r="X123" s="145">
        <f>IF(OR(V123=0,V123="#N/A N/A"),0,W123 / V123*100)</f>
        <v>0.76816715317253026</v>
      </c>
      <c r="Y123" s="149">
        <v>202459</v>
      </c>
      <c r="Z123" s="150">
        <f>IF(D123 = D161,1,_xll.BDP(K123,$Z$3)*L123)</f>
        <v>12.6189</v>
      </c>
      <c r="AA123" s="220">
        <f>W123*Y123*R123/Z123 / AB161</f>
        <v>6.7352588127484066E-5</v>
      </c>
      <c r="AB123" s="111"/>
    </row>
    <row r="124" spans="1:28" x14ac:dyDescent="0.2">
      <c r="A124" s="158" t="s">
        <v>1513</v>
      </c>
      <c r="B124" s="158"/>
      <c r="C124" s="158"/>
      <c r="D124" s="158"/>
      <c r="E124" s="158" t="s">
        <v>104</v>
      </c>
      <c r="F124" s="181"/>
      <c r="G124" s="181"/>
      <c r="H124" s="182"/>
      <c r="I124" s="183"/>
      <c r="J124" s="184"/>
      <c r="K124" s="158"/>
      <c r="L124" s="158"/>
      <c r="M124" s="206"/>
      <c r="N124" s="184">
        <f xml:space="preserve"> SUM(N122:N123)</f>
        <v>-7073.8144395387626</v>
      </c>
      <c r="O124" s="211">
        <f xml:space="preserve"> SUM(O122:O123)</f>
        <v>-5.9384037006802143E-5</v>
      </c>
      <c r="P124" s="185">
        <f xml:space="preserve"> SUM(P122:P123)</f>
        <v>1047406.8425817109</v>
      </c>
      <c r="Q124" s="216">
        <f xml:space="preserve"> SUM(Q122:Q123)</f>
        <v>0.8792886388620863</v>
      </c>
      <c r="R124" s="158"/>
      <c r="S124" s="158"/>
      <c r="T124" s="158"/>
      <c r="U124" s="158"/>
      <c r="V124" s="186"/>
      <c r="W124" s="186"/>
      <c r="X124" s="187"/>
      <c r="Y124" s="188"/>
      <c r="Z124" s="189"/>
      <c r="AA124" s="221">
        <f xml:space="preserve"> SUM(AA122:AA123)</f>
        <v>6.7352588127484066E-5</v>
      </c>
      <c r="AB124" s="169"/>
    </row>
    <row r="125" spans="1:28" x14ac:dyDescent="0.2">
      <c r="F125" s="146"/>
      <c r="G125" s="146"/>
      <c r="H125" s="124"/>
      <c r="I125" s="35"/>
      <c r="J125" s="147"/>
      <c r="M125" s="205"/>
      <c r="N125" s="147"/>
      <c r="O125" s="210"/>
      <c r="P125" s="148"/>
      <c r="Q125" s="215"/>
      <c r="V125" s="144"/>
      <c r="W125" s="144"/>
      <c r="X125" s="145"/>
      <c r="Y125" s="149"/>
      <c r="Z125" s="150"/>
      <c r="AA125" s="220"/>
      <c r="AB125" s="111"/>
    </row>
    <row r="126" spans="1:28" x14ac:dyDescent="0.2">
      <c r="B126">
        <v>10212</v>
      </c>
      <c r="C126" t="s">
        <v>923</v>
      </c>
      <c r="D126" t="str">
        <f>_xll.BDP(C126,$D$3)</f>
        <v>GBp</v>
      </c>
      <c r="E126" t="s">
        <v>1009</v>
      </c>
      <c r="F126" s="146">
        <f>_xll.BDP(C126,$F$3)</f>
        <v>1357</v>
      </c>
      <c r="G126" s="146">
        <f>_xll.BDP(C126,$G$3)</f>
        <v>1343</v>
      </c>
      <c r="H126" s="124">
        <f t="shared" ref="H126:H148" si="14">IF(OR(OR(G126="#N/A N/A",G126="#N/A Real Time"),OR(F126="#N/A N/A",F126="#N/A Real Time")),0,  G126 - F126)</f>
        <v>-14</v>
      </c>
      <c r="I126" s="35">
        <f t="shared" ref="I126:I148" si="15">IF(OR(F126=0,F126="#N/A N/A"),0,H126 / F126*100)</f>
        <v>-1.0316875460574797</v>
      </c>
      <c r="J126" s="147">
        <v>59229</v>
      </c>
      <c r="K126" t="str">
        <f>CONCATENATE(D161,D126, " Curncy")</f>
        <v>GBPGBp Curncy</v>
      </c>
      <c r="L126">
        <f>IF(D126 = D161,1,_xll.BDP(K126,$L$3))</f>
        <v>1</v>
      </c>
      <c r="M126" s="205">
        <f>IF(D126 = D161,1,_xll.BDP(K126,$M$3)*L126)</f>
        <v>1</v>
      </c>
      <c r="N126" s="147">
        <f t="shared" ref="N126:N148" si="16">H126*J126*R126/M126</f>
        <v>-8292.06</v>
      </c>
      <c r="O126" s="210">
        <f>N126 / U161</f>
        <v>-6.9611099091076946E-5</v>
      </c>
      <c r="P126" s="148">
        <f t="shared" ref="P126:P148" si="17">IF(OR(OR(J126=0,G126 = "#N/A N/A"),G126="#N/A Real Time"),0,G126*J126*R126/M126)</f>
        <v>795445.47</v>
      </c>
      <c r="Q126" s="215">
        <f>P126 / U161*100</f>
        <v>0.66776932913797393</v>
      </c>
      <c r="R126">
        <f t="shared" ref="R126:R148" si="18">IF(EXACT(D126,UPPER(D126)),1,0.01)/T126</f>
        <v>0.01</v>
      </c>
      <c r="S126">
        <v>0</v>
      </c>
      <c r="T126">
        <v>1</v>
      </c>
      <c r="V126" s="144">
        <f>_xll.BDH(C126,$V$3,$D$1,$D$1)</f>
        <v>1357.5</v>
      </c>
      <c r="W126" s="144">
        <f t="shared" ref="W126:W148" si="19">IF(OR(OR(F126="#N/A N/A",F126="#N/A Real Time"),OR(V126="#N/A N/A",V126="#N/A Real Time")),0,  F126 - V126)</f>
        <v>-0.5</v>
      </c>
      <c r="X126" s="145">
        <f t="shared" ref="X126:X148" si="20">IF(OR(V126=0,V126="#N/A N/A"),0,W126 / V126*100)</f>
        <v>-3.6832412523020254E-2</v>
      </c>
      <c r="Y126" s="149">
        <v>59229</v>
      </c>
      <c r="Z126" s="150">
        <f>IF(D126 = D161,1,_xll.BDP(K126,$Z$3)*L126)</f>
        <v>1</v>
      </c>
      <c r="AA126" s="220">
        <f>W126*Y126*R126/Z126 / AB161</f>
        <v>-2.486412041525066E-6</v>
      </c>
      <c r="AB126" s="111"/>
    </row>
    <row r="127" spans="1:28" x14ac:dyDescent="0.2">
      <c r="B127">
        <v>7274</v>
      </c>
      <c r="C127" t="s">
        <v>926</v>
      </c>
      <c r="D127" t="str">
        <f>_xll.BDP(C127,$D$3)</f>
        <v>GBp</v>
      </c>
      <c r="E127" t="s">
        <v>1012</v>
      </c>
      <c r="F127" s="146">
        <f>_xll.BDP(C127,$F$3)</f>
        <v>1589.5</v>
      </c>
      <c r="G127" s="146">
        <f>_xll.BDP(C127,$G$3)</f>
        <v>1583</v>
      </c>
      <c r="H127" s="124">
        <f t="shared" si="14"/>
        <v>-6.5</v>
      </c>
      <c r="I127" s="35">
        <f t="shared" si="15"/>
        <v>-0.40893362692670648</v>
      </c>
      <c r="J127" s="147">
        <v>125160</v>
      </c>
      <c r="K127" t="str">
        <f>CONCATENATE(D161,D127, " Curncy")</f>
        <v>GBPGBp Curncy</v>
      </c>
      <c r="L127">
        <f>IF(D127 = D161,1,_xll.BDP(K127,$L$3))</f>
        <v>1</v>
      </c>
      <c r="M127" s="205">
        <f>IF(D127 = D161,1,_xll.BDP(K127,$M$3)*L127)</f>
        <v>1</v>
      </c>
      <c r="N127" s="147">
        <f t="shared" si="16"/>
        <v>-8135.4000000000005</v>
      </c>
      <c r="O127" s="210">
        <f>N127 / U161</f>
        <v>-6.8295952458803663E-5</v>
      </c>
      <c r="P127" s="148">
        <f t="shared" si="17"/>
        <v>1981282.8</v>
      </c>
      <c r="Q127" s="215">
        <f>P127 / U161*100</f>
        <v>1.663269119112095</v>
      </c>
      <c r="R127">
        <f t="shared" si="18"/>
        <v>0.01</v>
      </c>
      <c r="S127">
        <v>0</v>
      </c>
      <c r="T127">
        <v>1</v>
      </c>
      <c r="V127" s="144">
        <f>_xll.BDH(C127,$V$3,$D$1,$D$1)</f>
        <v>1583</v>
      </c>
      <c r="W127" s="144">
        <f t="shared" si="19"/>
        <v>6.5</v>
      </c>
      <c r="X127" s="145">
        <f t="shared" si="20"/>
        <v>0.41061276058117502</v>
      </c>
      <c r="Y127" s="149">
        <v>125160</v>
      </c>
      <c r="Z127" s="150">
        <f>IF(D127 = D161,1,_xll.BDP(K127,$Z$3)*L127)</f>
        <v>1</v>
      </c>
      <c r="AA127" s="220">
        <f>W127*Y127*R127/Z127 / AB161</f>
        <v>6.83042311118642E-5</v>
      </c>
      <c r="AB127" s="111"/>
    </row>
    <row r="128" spans="1:28" x14ac:dyDescent="0.2">
      <c r="B128">
        <v>2204</v>
      </c>
      <c r="C128" t="s">
        <v>92</v>
      </c>
      <c r="D128" t="str">
        <f>_xll.BDP(C128,$D$3)</f>
        <v>GBp</v>
      </c>
      <c r="E128" t="s">
        <v>354</v>
      </c>
      <c r="F128" s="146">
        <f>_xll.BDP(C128,$F$3)</f>
        <v>159.06</v>
      </c>
      <c r="G128" s="146">
        <f>_xll.BDP(C128,$G$3)</f>
        <v>159.18</v>
      </c>
      <c r="H128" s="124">
        <f t="shared" si="14"/>
        <v>0.12000000000000455</v>
      </c>
      <c r="I128" s="35">
        <f t="shared" si="15"/>
        <v>7.544322897020278E-2</v>
      </c>
      <c r="J128" s="147">
        <v>4773758</v>
      </c>
      <c r="K128" t="str">
        <f>CONCATENATE(D161,D128, " Curncy")</f>
        <v>GBPGBp Curncy</v>
      </c>
      <c r="L128">
        <f>IF(D128 = D161,1,_xll.BDP(K128,$L$3))</f>
        <v>1</v>
      </c>
      <c r="M128" s="205">
        <f>IF(D128 = D161,1,_xll.BDP(K128,$M$3)*L128)</f>
        <v>1</v>
      </c>
      <c r="N128" s="147">
        <f t="shared" si="16"/>
        <v>5728.5096000002177</v>
      </c>
      <c r="O128" s="210">
        <f>N128 / U161</f>
        <v>4.8090323684319787E-5</v>
      </c>
      <c r="P128" s="148">
        <f t="shared" si="17"/>
        <v>7598867.9844000004</v>
      </c>
      <c r="Q128" s="215">
        <f>P128 / U161*100</f>
        <v>6.3791814367247772</v>
      </c>
      <c r="R128">
        <f t="shared" si="18"/>
        <v>0.01</v>
      </c>
      <c r="S128">
        <v>0</v>
      </c>
      <c r="T128">
        <v>1</v>
      </c>
      <c r="V128" s="144">
        <f>_xll.BDH(C128,$V$3,$D$1,$D$1)</f>
        <v>159.41999999999999</v>
      </c>
      <c r="W128" s="144">
        <f t="shared" si="19"/>
        <v>-0.35999999999998522</v>
      </c>
      <c r="X128" s="145">
        <f t="shared" si="20"/>
        <v>-0.22581859239743149</v>
      </c>
      <c r="Y128" s="149">
        <v>4773758</v>
      </c>
      <c r="Z128" s="150">
        <f>IF(D128 = D161,1,_xll.BDP(K128,$Z$3)*L128)</f>
        <v>1</v>
      </c>
      <c r="AA128" s="220">
        <f>W128*Y128*R128/Z128 / AB161</f>
        <v>-1.442884591949689E-4</v>
      </c>
      <c r="AB128" s="111"/>
    </row>
    <row r="129" spans="2:28" x14ac:dyDescent="0.2">
      <c r="B129">
        <v>6116</v>
      </c>
      <c r="C129" t="s">
        <v>935</v>
      </c>
      <c r="D129" t="str">
        <f>_xll.BDP(C129,$D$3)</f>
        <v>GBp</v>
      </c>
      <c r="E129" t="s">
        <v>1021</v>
      </c>
      <c r="F129" s="146">
        <f>_xll.BDP(C129,$F$3)</f>
        <v>126.9</v>
      </c>
      <c r="G129" s="146">
        <f>_xll.BDP(C129,$G$3)</f>
        <v>124.15</v>
      </c>
      <c r="H129" s="124">
        <f t="shared" si="14"/>
        <v>-2.75</v>
      </c>
      <c r="I129" s="35">
        <f t="shared" si="15"/>
        <v>-2.1670606776989754</v>
      </c>
      <c r="J129" s="147">
        <v>6469955</v>
      </c>
      <c r="K129" t="str">
        <f>CONCATENATE(D161,D129, " Curncy")</f>
        <v>GBPGBp Curncy</v>
      </c>
      <c r="L129">
        <f>IF(D129 = D161,1,_xll.BDP(K129,$L$3))</f>
        <v>1</v>
      </c>
      <c r="M129" s="205">
        <f>IF(D129 = D161,1,_xll.BDP(K129,$M$3)*L129)</f>
        <v>1</v>
      </c>
      <c r="N129" s="147">
        <f t="shared" si="16"/>
        <v>-177923.76250000001</v>
      </c>
      <c r="O129" s="210">
        <f>N129 / U161</f>
        <v>-1.4936540090212495E-3</v>
      </c>
      <c r="P129" s="148">
        <f t="shared" si="17"/>
        <v>8032449.1325000003</v>
      </c>
      <c r="Q129" s="215">
        <f>P129 / U161*100</f>
        <v>6.7431689170904763</v>
      </c>
      <c r="R129">
        <f t="shared" si="18"/>
        <v>0.01</v>
      </c>
      <c r="S129">
        <v>0</v>
      </c>
      <c r="T129">
        <v>1</v>
      </c>
      <c r="V129" s="144">
        <f>_xll.BDH(C129,$V$3,$D$1,$D$1)</f>
        <v>126.15</v>
      </c>
      <c r="W129" s="144">
        <f t="shared" si="19"/>
        <v>0.75</v>
      </c>
      <c r="X129" s="145">
        <f t="shared" si="20"/>
        <v>0.59453032104637327</v>
      </c>
      <c r="Y129" s="149">
        <v>6469955</v>
      </c>
      <c r="Z129" s="150">
        <f>IF(D129 = D161,1,_xll.BDP(K129,$Z$3)*L129)</f>
        <v>1</v>
      </c>
      <c r="AA129" s="220">
        <f>W129*Y129*R129/Z129 / AB161</f>
        <v>4.0740956339272924E-4</v>
      </c>
      <c r="AB129" s="111"/>
    </row>
    <row r="130" spans="2:28" x14ac:dyDescent="0.2">
      <c r="B130">
        <v>3746</v>
      </c>
      <c r="C130" t="s">
        <v>945</v>
      </c>
      <c r="D130" t="str">
        <f>_xll.BDP(C130,$D$3)</f>
        <v>GBp</v>
      </c>
      <c r="E130" t="s">
        <v>1031</v>
      </c>
      <c r="F130" s="146" t="str">
        <f>_xll.BDP(C130,$F$3)</f>
        <v>#N/A N/A</v>
      </c>
      <c r="G130" s="146" t="str">
        <f>_xll.BDP(C130,$G$3)</f>
        <v>#N/A Real Time</v>
      </c>
      <c r="H130" s="124">
        <f t="shared" si="14"/>
        <v>0</v>
      </c>
      <c r="I130" s="35">
        <f t="shared" si="15"/>
        <v>0</v>
      </c>
      <c r="J130" s="147">
        <v>4333148</v>
      </c>
      <c r="K130" t="str">
        <f>CONCATENATE(D161,D130, " Curncy")</f>
        <v>GBPGBp Curncy</v>
      </c>
      <c r="L130">
        <f>IF(D130 = D161,1,_xll.BDP(K130,$L$3))</f>
        <v>1</v>
      </c>
      <c r="M130" s="205">
        <f>IF(D130 = D161,1,_xll.BDP(K130,$M$3)*L130)</f>
        <v>1</v>
      </c>
      <c r="N130" s="147">
        <f t="shared" si="16"/>
        <v>0</v>
      </c>
      <c r="O130" s="210">
        <f>N130 / U161</f>
        <v>0</v>
      </c>
      <c r="P130" s="148">
        <f t="shared" si="17"/>
        <v>0</v>
      </c>
      <c r="Q130" s="215">
        <f>P130 / U161*100</f>
        <v>0</v>
      </c>
      <c r="R130">
        <f t="shared" si="18"/>
        <v>0.01</v>
      </c>
      <c r="S130">
        <v>0</v>
      </c>
      <c r="T130">
        <v>1</v>
      </c>
      <c r="V130" s="144" t="str">
        <f>_xll.BDH(C130,$V$3,$D$1,$D$1)</f>
        <v>#N/A N/A</v>
      </c>
      <c r="W130" s="144">
        <f t="shared" si="19"/>
        <v>0</v>
      </c>
      <c r="X130" s="145">
        <f t="shared" si="20"/>
        <v>0</v>
      </c>
      <c r="Y130" s="149">
        <v>4333148</v>
      </c>
      <c r="Z130" s="150">
        <f>IF(D130 = D161,1,_xll.BDP(K130,$Z$3)*L130)</f>
        <v>1</v>
      </c>
      <c r="AA130" s="220">
        <f>W130*Y130*R130/Z130 / AB161</f>
        <v>0</v>
      </c>
      <c r="AB130" s="111"/>
    </row>
    <row r="131" spans="2:28" x14ac:dyDescent="0.2">
      <c r="B131">
        <v>23802</v>
      </c>
      <c r="C131" t="s">
        <v>1331</v>
      </c>
      <c r="D131" t="str">
        <f>_xll.BDP(C131,$D$3)</f>
        <v>GBp</v>
      </c>
      <c r="E131" t="s">
        <v>1332</v>
      </c>
      <c r="F131" s="146">
        <f>_xll.BDP(C131,$F$3)</f>
        <v>11795</v>
      </c>
      <c r="G131" s="146">
        <f>_xll.BDP(C131,$G$3)</f>
        <v>11905</v>
      </c>
      <c r="H131" s="124">
        <f t="shared" si="14"/>
        <v>110</v>
      </c>
      <c r="I131" s="35">
        <f t="shared" si="15"/>
        <v>0.93259855871131825</v>
      </c>
      <c r="J131" s="147">
        <v>31109</v>
      </c>
      <c r="K131" t="str">
        <f>CONCATENATE(D161,D131, " Curncy")</f>
        <v>GBPGBp Curncy</v>
      </c>
      <c r="L131">
        <f>IF(D131 = D161,1,_xll.BDP(K131,$L$3))</f>
        <v>1</v>
      </c>
      <c r="M131" s="205">
        <f>IF(D131 = D161,1,_xll.BDP(K131,$M$3)*L131)</f>
        <v>1</v>
      </c>
      <c r="N131" s="147">
        <f t="shared" si="16"/>
        <v>34219.9</v>
      </c>
      <c r="O131" s="210">
        <f>N131 / U161</f>
        <v>2.8727298762753096E-4</v>
      </c>
      <c r="P131" s="148">
        <f t="shared" si="17"/>
        <v>3703526.45</v>
      </c>
      <c r="Q131" s="215">
        <f>P131 / U161*100</f>
        <v>3.1090771979143237</v>
      </c>
      <c r="R131">
        <f t="shared" si="18"/>
        <v>0.01</v>
      </c>
      <c r="S131">
        <v>0</v>
      </c>
      <c r="T131">
        <v>1</v>
      </c>
      <c r="V131" s="144">
        <f>_xll.BDH(C131,$V$3,$D$1,$D$1)</f>
        <v>11820</v>
      </c>
      <c r="W131" s="144">
        <f t="shared" si="19"/>
        <v>-25</v>
      </c>
      <c r="X131" s="145">
        <f t="shared" si="20"/>
        <v>-0.21150592216582065</v>
      </c>
      <c r="Y131" s="149">
        <v>31109</v>
      </c>
      <c r="Z131" s="150">
        <f>IF(D131 = D161,1,_xll.BDP(K131,$Z$3)*L131)</f>
        <v>1</v>
      </c>
      <c r="AA131" s="220">
        <f>W131*Y131*R131/Z131 / AB161</f>
        <v>-6.5297229566431371E-5</v>
      </c>
      <c r="AB131" s="111"/>
    </row>
    <row r="132" spans="2:28" x14ac:dyDescent="0.2">
      <c r="B132">
        <v>3528</v>
      </c>
      <c r="C132" t="s">
        <v>1373</v>
      </c>
      <c r="D132" t="str">
        <f>_xll.BDP(C132,$D$3)</f>
        <v>GBp</v>
      </c>
      <c r="E132" t="s">
        <v>1553</v>
      </c>
      <c r="F132" s="146">
        <f>_xll.BDP(C132,$F$3)</f>
        <v>888</v>
      </c>
      <c r="G132" s="146">
        <f>_xll.BDP(C132,$G$3)</f>
        <v>896</v>
      </c>
      <c r="H132" s="124">
        <f t="shared" si="14"/>
        <v>8</v>
      </c>
      <c r="I132" s="35">
        <f t="shared" si="15"/>
        <v>0.90090090090090091</v>
      </c>
      <c r="J132" s="147">
        <v>79971</v>
      </c>
      <c r="K132" t="str">
        <f>CONCATENATE(D161,D132, " Curncy")</f>
        <v>GBPGBp Curncy</v>
      </c>
      <c r="L132">
        <f>IF(D132 = D161,1,_xll.BDP(K132,$L$3))</f>
        <v>1</v>
      </c>
      <c r="M132" s="205">
        <f>IF(D132 = D161,1,_xll.BDP(K132,$M$3)*L132)</f>
        <v>1</v>
      </c>
      <c r="N132" s="147">
        <f t="shared" si="16"/>
        <v>6397.68</v>
      </c>
      <c r="O132" s="210">
        <f>N132 / U161</f>
        <v>5.3707949102273891E-5</v>
      </c>
      <c r="P132" s="148">
        <f t="shared" si="17"/>
        <v>716540.16</v>
      </c>
      <c r="Q132" s="215">
        <f>P132 / U161*100</f>
        <v>0.60152902994546764</v>
      </c>
      <c r="R132">
        <f t="shared" si="18"/>
        <v>0.01</v>
      </c>
      <c r="S132">
        <v>0</v>
      </c>
      <c r="T132">
        <v>1</v>
      </c>
      <c r="V132" s="144">
        <f>_xll.BDH(C132,$V$3,$D$1,$D$1)</f>
        <v>878</v>
      </c>
      <c r="W132" s="144">
        <f t="shared" si="19"/>
        <v>10</v>
      </c>
      <c r="X132" s="145">
        <f t="shared" si="20"/>
        <v>1.1389521640091116</v>
      </c>
      <c r="Y132" s="149">
        <v>79971</v>
      </c>
      <c r="Z132" s="150">
        <f>IF(D132 = D161,1,_xll.BDP(K132,$Z$3)*L132)</f>
        <v>1</v>
      </c>
      <c r="AA132" s="220">
        <f>W132*Y132*R132/Z132 / AB161</f>
        <v>6.7143074295632571E-5</v>
      </c>
      <c r="AB132" s="111"/>
    </row>
    <row r="133" spans="2:28" x14ac:dyDescent="0.2">
      <c r="B133">
        <v>3574</v>
      </c>
      <c r="C133" t="s">
        <v>84</v>
      </c>
      <c r="D133" t="str">
        <f>_xll.BDP(C133,$D$3)</f>
        <v>GBp</v>
      </c>
      <c r="E133" t="s">
        <v>358</v>
      </c>
      <c r="F133" s="146">
        <f>_xll.BDP(C133,$F$3)</f>
        <v>612.6</v>
      </c>
      <c r="G133" s="146">
        <f>_xll.BDP(C133,$G$3)</f>
        <v>603</v>
      </c>
      <c r="H133" s="124">
        <f t="shared" si="14"/>
        <v>-9.6000000000000227</v>
      </c>
      <c r="I133" s="35">
        <f t="shared" si="15"/>
        <v>-1.5670910871694452</v>
      </c>
      <c r="J133" s="147">
        <v>167217</v>
      </c>
      <c r="K133" t="str">
        <f>CONCATENATE(D161,D133, " Curncy")</f>
        <v>GBPGBp Curncy</v>
      </c>
      <c r="L133">
        <f>IF(D133 = D161,1,_xll.BDP(K133,$L$3))</f>
        <v>1</v>
      </c>
      <c r="M133" s="205">
        <f>IF(D133 = D161,1,_xll.BDP(K133,$M$3)*L133)</f>
        <v>1</v>
      </c>
      <c r="N133" s="147">
        <f t="shared" si="16"/>
        <v>-16052.83200000004</v>
      </c>
      <c r="O133" s="210">
        <f>N133 / U161</f>
        <v>-1.347620831306592E-4</v>
      </c>
      <c r="P133" s="148">
        <f t="shared" si="17"/>
        <v>1008318.51</v>
      </c>
      <c r="Q133" s="215">
        <f>P133 / U161*100</f>
        <v>0.84647433466445088</v>
      </c>
      <c r="R133">
        <f t="shared" si="18"/>
        <v>0.01</v>
      </c>
      <c r="S133">
        <v>0</v>
      </c>
      <c r="T133">
        <v>1</v>
      </c>
      <c r="V133" s="144">
        <f>_xll.BDH(C133,$V$3,$D$1,$D$1)</f>
        <v>609.6</v>
      </c>
      <c r="W133" s="144">
        <f t="shared" si="19"/>
        <v>3</v>
      </c>
      <c r="X133" s="145">
        <f t="shared" si="20"/>
        <v>0.49212598425196852</v>
      </c>
      <c r="Y133" s="149">
        <v>167217</v>
      </c>
      <c r="Z133" s="150">
        <f>IF(D133 = D161,1,_xll.BDP(K133,$Z$3)*L133)</f>
        <v>1</v>
      </c>
      <c r="AA133" s="220">
        <f>W133*Y133*R133/Z133 / AB161</f>
        <v>4.2118255822083466E-5</v>
      </c>
      <c r="AB133" s="111"/>
    </row>
    <row r="134" spans="2:28" x14ac:dyDescent="0.2">
      <c r="B134">
        <v>26542</v>
      </c>
      <c r="C134" t="s">
        <v>128</v>
      </c>
      <c r="D134" t="str">
        <f>_xll.BDP(C134,$D$3)</f>
        <v>USD</v>
      </c>
      <c r="E134" t="s">
        <v>285</v>
      </c>
      <c r="F134" s="146">
        <v>45</v>
      </c>
      <c r="G134" s="146">
        <v>45</v>
      </c>
      <c r="H134" s="124">
        <f>IF(OR(OR(G134="#N/A N/A",G134="#N/A Real Time"),OR(F134="#N/A N/A",F134="#N/A Real Time")),0,  G134 - F134)</f>
        <v>0</v>
      </c>
      <c r="I134" s="35">
        <f>IF(OR(F134=0,F134="#N/A N/A"),0,H134 / F134*100)</f>
        <v>0</v>
      </c>
      <c r="J134" s="147">
        <v>660000</v>
      </c>
      <c r="K134" t="str">
        <f>CONCATENATE(D161,D134, " Curncy")</f>
        <v>GBPUSD Curncy</v>
      </c>
      <c r="L134">
        <f>IF(D134 = D161,1,_xll.BDP(K134,$L$3))</f>
        <v>1</v>
      </c>
      <c r="M134" s="205">
        <f>IF(D134 = D161,1,_xll.BDP(K134,$M$3)*L134)</f>
        <v>1.2050000000000001</v>
      </c>
      <c r="N134" s="147">
        <f>H134*J134*R134/M134</f>
        <v>0</v>
      </c>
      <c r="O134" s="210">
        <f>N134 / U161</f>
        <v>0</v>
      </c>
      <c r="P134" s="148">
        <f>IF(OR(OR(J134=0,G134 = "#N/A N/A"),G134="#N/A Real Time"),0,G134*J134*R134/M134)</f>
        <v>246473.02904564314</v>
      </c>
      <c r="Q134" s="215">
        <f>P134 / U161*100</f>
        <v>0.20691189460971282</v>
      </c>
      <c r="R134">
        <f>IF(EXACT(D134,UPPER(D134)),1,0.01)/T134</f>
        <v>0.01</v>
      </c>
      <c r="S134">
        <v>4</v>
      </c>
      <c r="T134">
        <v>100</v>
      </c>
      <c r="V134" s="144">
        <v>45</v>
      </c>
      <c r="W134" s="144">
        <f>IF(OR(OR(F134="#N/A N/A",F134="#N/A Real Time"),OR(V134="#N/A N/A",V134="#N/A Real Time")),0,  F134 - V134)</f>
        <v>0</v>
      </c>
      <c r="X134" s="145">
        <f>IF(OR(V134=0,V134="#N/A N/A"),0,W134 / V134*100)</f>
        <v>0</v>
      </c>
      <c r="Y134" s="149">
        <v>660000</v>
      </c>
      <c r="Z134" s="150">
        <f>IF(D134 = D161,1,_xll.BDP(K134,$Z$3)*L134)</f>
        <v>1.2092000000000001</v>
      </c>
      <c r="AA134" s="220">
        <f>W134*Y134*R134/Z134 / AB161</f>
        <v>0</v>
      </c>
      <c r="AB134" s="111"/>
    </row>
    <row r="135" spans="2:28" x14ac:dyDescent="0.2">
      <c r="B135">
        <v>3822</v>
      </c>
      <c r="C135" t="s">
        <v>964</v>
      </c>
      <c r="D135" t="str">
        <f>_xll.BDP(C135,$D$3)</f>
        <v>GBp</v>
      </c>
      <c r="E135" t="s">
        <v>1049</v>
      </c>
      <c r="F135" s="146">
        <f>_xll.BDP(C135,$F$3)</f>
        <v>2126</v>
      </c>
      <c r="G135" s="146">
        <f>_xll.BDP(C135,$G$3)</f>
        <v>2135</v>
      </c>
      <c r="H135" s="124">
        <f>IF(OR(OR(G135="#N/A N/A",G135="#N/A Real Time"),OR(F135="#N/A N/A",F135="#N/A Real Time")),0,  G135 - F135)</f>
        <v>9</v>
      </c>
      <c r="I135" s="35">
        <f>IF(OR(F135=0,F135="#N/A N/A"),0,H135 / F135*100)</f>
        <v>0.42333019755409218</v>
      </c>
      <c r="J135" s="147">
        <v>75476</v>
      </c>
      <c r="K135" t="str">
        <f>CONCATENATE(D161,D135, " Curncy")</f>
        <v>GBPGBp Curncy</v>
      </c>
      <c r="L135">
        <f>IF(D135 = D161,1,_xll.BDP(K135,$L$3))</f>
        <v>1</v>
      </c>
      <c r="M135" s="205">
        <f>IF(D135 = D161,1,_xll.BDP(K135,$M$3)*L135)</f>
        <v>1</v>
      </c>
      <c r="N135" s="147">
        <f>H135*J135*R135/M135</f>
        <v>6792.84</v>
      </c>
      <c r="O135" s="210">
        <f>N135 / U161</f>
        <v>5.7025281817766779E-5</v>
      </c>
      <c r="P135" s="148">
        <f>IF(OR(OR(J135=0,G135 = "#N/A N/A"),G135="#N/A Real Time"),0,G135*J135*R135/M135)</f>
        <v>1611412.6</v>
      </c>
      <c r="Q135" s="215">
        <f>P135 / U161*100</f>
        <v>1.352766407565912</v>
      </c>
      <c r="R135">
        <f>IF(EXACT(D135,UPPER(D135)),1,0.01)/T135</f>
        <v>0.01</v>
      </c>
      <c r="S135">
        <v>0</v>
      </c>
      <c r="T135">
        <v>1</v>
      </c>
      <c r="V135" s="144">
        <f>_xll.BDH(C135,$V$3,$D$1,$D$1)</f>
        <v>2100</v>
      </c>
      <c r="W135" s="144">
        <f>IF(OR(OR(F135="#N/A N/A",F135="#N/A Real Time"),OR(V135="#N/A N/A",V135="#N/A Real Time")),0,  F135 - V135)</f>
        <v>26</v>
      </c>
      <c r="X135" s="145">
        <f>IF(OR(V135=0,V135="#N/A N/A"),0,W135 / V135*100)</f>
        <v>1.2380952380952381</v>
      </c>
      <c r="Y135" s="149">
        <v>75476</v>
      </c>
      <c r="Z135" s="150">
        <f>IF(D135 = D161,1,_xll.BDP(K135,$Z$3)*L135)</f>
        <v>1</v>
      </c>
      <c r="AA135" s="220">
        <f>W135*Y135*R135/Z135 / AB161</f>
        <v>1.6475967233617968E-4</v>
      </c>
      <c r="AB135" s="111"/>
    </row>
    <row r="136" spans="2:28" x14ac:dyDescent="0.2">
      <c r="B136">
        <v>28421</v>
      </c>
      <c r="C136" t="s">
        <v>1225</v>
      </c>
      <c r="D136" t="str">
        <f>_xll.BDP(C136,$D$3)</f>
        <v>GBp</v>
      </c>
      <c r="E136" t="s">
        <v>1224</v>
      </c>
      <c r="F136" s="146">
        <f>_xll.BDP(C136,$F$3)</f>
        <v>70.2</v>
      </c>
      <c r="G136" s="146">
        <f>_xll.BDP(C136,$G$3)</f>
        <v>69.5</v>
      </c>
      <c r="H136" s="124">
        <f t="shared" si="14"/>
        <v>-0.70000000000000284</v>
      </c>
      <c r="I136" s="35">
        <f t="shared" si="15"/>
        <v>-0.99715099715100108</v>
      </c>
      <c r="J136" s="147">
        <v>6251359</v>
      </c>
      <c r="K136" t="str">
        <f>CONCATENATE(D161,D136, " Curncy")</f>
        <v>GBPGBp Curncy</v>
      </c>
      <c r="L136">
        <f>IF(D136 = D161,1,_xll.BDP(K136,$L$3))</f>
        <v>1</v>
      </c>
      <c r="M136" s="205">
        <f>IF(D136 = D161,1,_xll.BDP(K136,$M$3)*L136)</f>
        <v>1</v>
      </c>
      <c r="N136" s="147">
        <f t="shared" si="16"/>
        <v>-43759.513000000174</v>
      </c>
      <c r="O136" s="210">
        <f>N136 / U161</f>
        <v>-3.6735718212606782E-4</v>
      </c>
      <c r="P136" s="148">
        <f t="shared" si="17"/>
        <v>4344694.5049999999</v>
      </c>
      <c r="Q136" s="215">
        <f>P136 / U161*100</f>
        <v>3.6473320225373729</v>
      </c>
      <c r="R136">
        <f t="shared" si="18"/>
        <v>0.01</v>
      </c>
      <c r="S136">
        <v>0</v>
      </c>
      <c r="T136">
        <v>1</v>
      </c>
      <c r="V136" s="144">
        <f>_xll.BDH(C136,$V$3,$D$1,$D$1)</f>
        <v>70.5</v>
      </c>
      <c r="W136" s="144">
        <f t="shared" si="19"/>
        <v>-0.29999999999999716</v>
      </c>
      <c r="X136" s="145">
        <f t="shared" si="20"/>
        <v>-0.42553191489361297</v>
      </c>
      <c r="Y136" s="149">
        <v>6251359</v>
      </c>
      <c r="Z136" s="150">
        <f>IF(D136 = D161,1,_xll.BDP(K136,$Z$3)*L136)</f>
        <v>1</v>
      </c>
      <c r="AA136" s="220">
        <f>W136*Y136*R136/Z136 / AB161</f>
        <v>-1.5745787664991085E-4</v>
      </c>
      <c r="AB136" s="111"/>
    </row>
    <row r="137" spans="2:28" x14ac:dyDescent="0.2">
      <c r="B137">
        <v>3260</v>
      </c>
      <c r="C137" t="s">
        <v>74</v>
      </c>
      <c r="D137" t="str">
        <f>_xll.BDP(C137,$D$3)</f>
        <v>GBp</v>
      </c>
      <c r="E137" t="s">
        <v>365</v>
      </c>
      <c r="F137" s="146">
        <f>_xll.BDP(C137,$F$3)</f>
        <v>215.6</v>
      </c>
      <c r="G137" s="146">
        <f>_xll.BDP(C137,$G$3)</f>
        <v>212.6</v>
      </c>
      <c r="H137" s="124">
        <f t="shared" si="14"/>
        <v>-3</v>
      </c>
      <c r="I137" s="35">
        <f t="shared" si="15"/>
        <v>-1.3914656771799629</v>
      </c>
      <c r="J137" s="147">
        <v>5064891</v>
      </c>
      <c r="K137" t="str">
        <f>CONCATENATE(D161,D137, " Curncy")</f>
        <v>GBPGBp Curncy</v>
      </c>
      <c r="L137">
        <f>IF(D137 = D161,1,_xll.BDP(K137,$L$3))</f>
        <v>1</v>
      </c>
      <c r="M137" s="205">
        <f>IF(D137 = D161,1,_xll.BDP(K137,$M$3)*L137)</f>
        <v>1</v>
      </c>
      <c r="N137" s="147">
        <f t="shared" si="16"/>
        <v>-151946.73000000001</v>
      </c>
      <c r="O137" s="210">
        <f>N137 / U161</f>
        <v>-1.2755791538646749E-3</v>
      </c>
      <c r="P137" s="148">
        <f t="shared" si="17"/>
        <v>10767958.265999999</v>
      </c>
      <c r="Q137" s="215">
        <f>P137 / U161*100</f>
        <v>9.0396042703876613</v>
      </c>
      <c r="R137">
        <f t="shared" si="18"/>
        <v>0.01</v>
      </c>
      <c r="S137">
        <v>0</v>
      </c>
      <c r="T137">
        <v>1</v>
      </c>
      <c r="V137" s="144">
        <f>_xll.BDH(C137,$V$3,$D$1,$D$1)</f>
        <v>218.1</v>
      </c>
      <c r="W137" s="144">
        <f t="shared" si="19"/>
        <v>-2.5</v>
      </c>
      <c r="X137" s="145">
        <f t="shared" si="20"/>
        <v>-1.1462631820265934</v>
      </c>
      <c r="Y137" s="149">
        <v>5064891</v>
      </c>
      <c r="Z137" s="150">
        <f>IF(D137 = D161,1,_xll.BDP(K137,$Z$3)*L137)</f>
        <v>1</v>
      </c>
      <c r="AA137" s="220">
        <f>W137*Y137*R137/Z137 / AB161</f>
        <v>-1.063111480137427E-3</v>
      </c>
      <c r="AB137" s="111"/>
    </row>
    <row r="138" spans="2:28" x14ac:dyDescent="0.2">
      <c r="B138">
        <v>6360</v>
      </c>
      <c r="C138" t="s">
        <v>973</v>
      </c>
      <c r="D138" t="str">
        <f>_xll.BDP(C138,$D$3)</f>
        <v>GBp</v>
      </c>
      <c r="E138" t="s">
        <v>1058</v>
      </c>
      <c r="F138" s="146">
        <f>_xll.BDP(C138,$F$3)</f>
        <v>125.7</v>
      </c>
      <c r="G138" s="146">
        <f>_xll.BDP(C138,$G$3)</f>
        <v>124.55</v>
      </c>
      <c r="H138" s="124">
        <f t="shared" si="14"/>
        <v>-1.1500000000000057</v>
      </c>
      <c r="I138" s="35">
        <f t="shared" si="15"/>
        <v>-0.91487669053301957</v>
      </c>
      <c r="J138" s="147">
        <v>667311</v>
      </c>
      <c r="K138" t="str">
        <f>CONCATENATE(D161,D138, " Curncy")</f>
        <v>GBPGBp Curncy</v>
      </c>
      <c r="L138">
        <f>IF(D138 = D161,1,_xll.BDP(K138,$L$3))</f>
        <v>1</v>
      </c>
      <c r="M138" s="205">
        <f>IF(D138 = D161,1,_xll.BDP(K138,$M$3)*L138)</f>
        <v>1</v>
      </c>
      <c r="N138" s="147">
        <f t="shared" si="16"/>
        <v>-7674.0765000000374</v>
      </c>
      <c r="O138" s="210">
        <f>N138 / U161</f>
        <v>-6.4423183102149236E-5</v>
      </c>
      <c r="P138" s="148">
        <f t="shared" si="17"/>
        <v>831135.85049999994</v>
      </c>
      <c r="Q138" s="215">
        <f>P138 / U161*100</f>
        <v>0.69773108307588239</v>
      </c>
      <c r="R138">
        <f t="shared" si="18"/>
        <v>0.01</v>
      </c>
      <c r="S138">
        <v>0</v>
      </c>
      <c r="T138">
        <v>1</v>
      </c>
      <c r="V138" s="144">
        <f>_xll.BDH(C138,$V$3,$D$1,$D$1)</f>
        <v>126.75</v>
      </c>
      <c r="W138" s="144">
        <f t="shared" si="19"/>
        <v>-1.0499999999999972</v>
      </c>
      <c r="X138" s="145">
        <f t="shared" si="20"/>
        <v>-0.82840236686390312</v>
      </c>
      <c r="Y138" s="149">
        <v>667311</v>
      </c>
      <c r="Z138" s="150">
        <f>IF(D138 = D161,1,_xll.BDP(K138,$Z$3)*L138)</f>
        <v>1</v>
      </c>
      <c r="AA138" s="220">
        <f>W138*Y138*R138/Z138 / AB161</f>
        <v>-5.8828297325102066E-5</v>
      </c>
      <c r="AB138" s="111"/>
    </row>
    <row r="139" spans="2:28" x14ac:dyDescent="0.2">
      <c r="B139">
        <v>19483</v>
      </c>
      <c r="D139" t="s">
        <v>66</v>
      </c>
      <c r="E139" t="s">
        <v>1147</v>
      </c>
      <c r="F139" s="146">
        <v>53</v>
      </c>
      <c r="G139" s="146">
        <v>53</v>
      </c>
      <c r="H139" s="124">
        <f t="shared" si="14"/>
        <v>0</v>
      </c>
      <c r="I139" s="35">
        <f t="shared" si="15"/>
        <v>0</v>
      </c>
      <c r="J139" s="147">
        <v>24019</v>
      </c>
      <c r="K139" t="str">
        <f>CONCATENATE(D161,D139, " Curncy")</f>
        <v>GBPGBP Curncy</v>
      </c>
      <c r="L139">
        <f>IF(D139 = D161,1,_xll.BDP(K139,$L$3))</f>
        <v>1</v>
      </c>
      <c r="M139" s="205">
        <f>IF(D139 = D161,1,_xll.BDP(K139,$M$3)*L139)</f>
        <v>1</v>
      </c>
      <c r="N139" s="147">
        <f t="shared" si="16"/>
        <v>0</v>
      </c>
      <c r="O139" s="210">
        <f>N139 / U161</f>
        <v>0</v>
      </c>
      <c r="P139" s="148">
        <f t="shared" si="17"/>
        <v>1273007</v>
      </c>
      <c r="Q139" s="215">
        <f>P139 / U161*100</f>
        <v>1.0686779451744752</v>
      </c>
      <c r="R139">
        <f t="shared" si="18"/>
        <v>1</v>
      </c>
      <c r="S139">
        <v>1</v>
      </c>
      <c r="T139">
        <v>1</v>
      </c>
      <c r="V139" s="144">
        <v>53</v>
      </c>
      <c r="W139" s="144">
        <f t="shared" si="19"/>
        <v>0</v>
      </c>
      <c r="X139" s="145">
        <f t="shared" si="20"/>
        <v>0</v>
      </c>
      <c r="Y139" s="149">
        <v>24019</v>
      </c>
      <c r="Z139" s="150">
        <f>IF(D139 = D161,1,_xll.BDP(K139,$Z$3)*L139)</f>
        <v>1</v>
      </c>
      <c r="AA139" s="220">
        <f>W139*Y139*R139/Z139 / AB161</f>
        <v>0</v>
      </c>
      <c r="AB139" s="111"/>
    </row>
    <row r="140" spans="2:28" x14ac:dyDescent="0.2">
      <c r="B140">
        <v>6000</v>
      </c>
      <c r="C140" t="s">
        <v>72</v>
      </c>
      <c r="D140" t="str">
        <f>_xll.BDP(C140,$D$3)</f>
        <v>GBp</v>
      </c>
      <c r="E140" t="s">
        <v>366</v>
      </c>
      <c r="F140" s="146">
        <f>_xll.BDP(C140,$F$3)</f>
        <v>979</v>
      </c>
      <c r="G140" s="146">
        <f>_xll.BDP(C140,$G$3)</f>
        <v>993.4</v>
      </c>
      <c r="H140" s="124">
        <f>IF(OR(OR(G140="#N/A N/A",G140="#N/A Real Time"),OR(F140="#N/A N/A",F140="#N/A Real Time")),0,  G140 - F140)</f>
        <v>14.399999999999977</v>
      </c>
      <c r="I140" s="35">
        <f>IF(OR(F140=0,F140="#N/A N/A"),0,H140 / F140*100)</f>
        <v>1.4708886618998955</v>
      </c>
      <c r="J140" s="147">
        <v>304447</v>
      </c>
      <c r="K140" t="str">
        <f>CONCATENATE(D161,D140, " Curncy")</f>
        <v>GBPGBp Curncy</v>
      </c>
      <c r="L140">
        <f>IF(D140 = D161,1,_xll.BDP(K140,$L$3))</f>
        <v>1</v>
      </c>
      <c r="M140" s="205">
        <f>IF(D140 = D161,1,_xll.BDP(K140,$M$3)*L140)</f>
        <v>1</v>
      </c>
      <c r="N140" s="147">
        <f>H140*J140*R140/M140</f>
        <v>43840.367999999937</v>
      </c>
      <c r="O140" s="210">
        <f>N140 / U161</f>
        <v>3.6803595259046301E-4</v>
      </c>
      <c r="P140" s="148">
        <f>IF(OR(OR(J140=0,G140 = "#N/A N/A"),G140="#N/A Real Time"),0,G140*J140*R140/M140)</f>
        <v>3024376.4980000001</v>
      </c>
      <c r="Q140" s="215">
        <f>P140 / U161*100</f>
        <v>2.5389369118289338</v>
      </c>
      <c r="R140">
        <f>IF(EXACT(D140,UPPER(D140)),1,0.01)/T140</f>
        <v>0.01</v>
      </c>
      <c r="S140">
        <v>0</v>
      </c>
      <c r="T140">
        <v>1</v>
      </c>
      <c r="V140" s="144">
        <f>_xll.BDH(C140,$V$3,$D$1,$D$1)</f>
        <v>986.4</v>
      </c>
      <c r="W140" s="144">
        <f>IF(OR(OR(F140="#N/A N/A",F140="#N/A Real Time"),OR(V140="#N/A N/A",V140="#N/A Real Time")),0,  F140 - V140)</f>
        <v>-7.3999999999999773</v>
      </c>
      <c r="X140" s="145">
        <f>IF(OR(V140=0,V140="#N/A N/A"),0,W140 / V140*100)</f>
        <v>-0.75020275750202536</v>
      </c>
      <c r="Y140" s="149">
        <v>304447</v>
      </c>
      <c r="Z140" s="150">
        <f>IF(D140 = D161,1,_xll.BDP(K140,$Z$3)*L140)</f>
        <v>1</v>
      </c>
      <c r="AA140" s="220">
        <f>W140*Y140*R140/Z140 / AB161</f>
        <v>-1.8915251253155476E-4</v>
      </c>
      <c r="AB140" s="111"/>
    </row>
    <row r="141" spans="2:28" ht="12" customHeight="1" x14ac:dyDescent="0.2">
      <c r="B141">
        <v>3404</v>
      </c>
      <c r="C141" t="s">
        <v>71</v>
      </c>
      <c r="D141" t="str">
        <f>_xll.BDP(C141,$D$3)</f>
        <v>GBp</v>
      </c>
      <c r="E141" t="s">
        <v>271</v>
      </c>
      <c r="F141" s="146">
        <f>_xll.BDP(C141,$F$3)</f>
        <v>28.3</v>
      </c>
      <c r="G141" s="146">
        <f>_xll.BDP(C141,$G$3)</f>
        <v>28.3</v>
      </c>
      <c r="H141" s="124">
        <f t="shared" si="14"/>
        <v>0</v>
      </c>
      <c r="I141" s="35">
        <f t="shared" si="15"/>
        <v>0</v>
      </c>
      <c r="J141" s="147">
        <v>29737192</v>
      </c>
      <c r="K141" t="str">
        <f>CONCATENATE(D161,D141, " Curncy")</f>
        <v>GBPGBp Curncy</v>
      </c>
      <c r="L141">
        <f>IF(D141 = D161,1,_xll.BDP(K141,$L$3))</f>
        <v>1</v>
      </c>
      <c r="M141" s="205">
        <f>IF(D141 = D161,1,_xll.BDP(K141,$M$3)*L141)</f>
        <v>1</v>
      </c>
      <c r="N141" s="147">
        <f t="shared" si="16"/>
        <v>0</v>
      </c>
      <c r="O141" s="210">
        <f>N141 / U161</f>
        <v>0</v>
      </c>
      <c r="P141" s="148">
        <f t="shared" si="17"/>
        <v>8415625.3360000011</v>
      </c>
      <c r="Q141" s="215">
        <f>P141 / U161*100</f>
        <v>7.0648418990898989</v>
      </c>
      <c r="R141">
        <f t="shared" si="18"/>
        <v>0.01</v>
      </c>
      <c r="S141">
        <v>0</v>
      </c>
      <c r="T141">
        <v>1</v>
      </c>
      <c r="V141" s="144">
        <f>_xll.BDH(C141,$V$3,$D$1,$D$1)</f>
        <v>28.4</v>
      </c>
      <c r="W141" s="144">
        <f t="shared" si="19"/>
        <v>-9.9999999999997868E-2</v>
      </c>
      <c r="X141" s="145">
        <f t="shared" si="20"/>
        <v>-0.35211267605633051</v>
      </c>
      <c r="Y141" s="149">
        <v>29737192</v>
      </c>
      <c r="Z141" s="150">
        <f>IF(D141 = D161,1,_xll.BDP(K141,$Z$3)*L141)</f>
        <v>1</v>
      </c>
      <c r="AA141" s="220">
        <f>W141*Y141*R141/Z141 / AB161</f>
        <v>-2.4967131732746219E-4</v>
      </c>
      <c r="AB141" s="111"/>
    </row>
    <row r="142" spans="2:28" x14ac:dyDescent="0.2">
      <c r="B142">
        <v>19183</v>
      </c>
      <c r="C142" t="s">
        <v>1169</v>
      </c>
      <c r="D142" t="str">
        <f>_xll.BDP(C142,$D$3)</f>
        <v>GBp</v>
      </c>
      <c r="E142" t="s">
        <v>1170</v>
      </c>
      <c r="F142" s="146">
        <f>_xll.BDP(C142,$F$3)</f>
        <v>1870</v>
      </c>
      <c r="G142" s="146">
        <f>_xll.BDP(C142,$G$3)</f>
        <v>1871</v>
      </c>
      <c r="H142" s="124">
        <f t="shared" si="14"/>
        <v>1</v>
      </c>
      <c r="I142" s="35">
        <f t="shared" si="15"/>
        <v>5.3475935828877004E-2</v>
      </c>
      <c r="J142" s="147">
        <v>219017</v>
      </c>
      <c r="K142" t="str">
        <f>CONCATENATE(D161,D142, " Curncy")</f>
        <v>GBPGBp Curncy</v>
      </c>
      <c r="L142">
        <f>IF(D142 = D161,1,_xll.BDP(K142,$L$3))</f>
        <v>1</v>
      </c>
      <c r="M142" s="205">
        <f>IF(D142 = D161,1,_xll.BDP(K142,$M$3)*L142)</f>
        <v>1</v>
      </c>
      <c r="N142" s="147">
        <f t="shared" si="16"/>
        <v>2190.17</v>
      </c>
      <c r="O142" s="210">
        <f>N142 / U161</f>
        <v>1.8386280477505472E-5</v>
      </c>
      <c r="P142" s="148">
        <f t="shared" si="17"/>
        <v>4097808.0700000003</v>
      </c>
      <c r="Q142" s="215">
        <f>P142 / U161*100</f>
        <v>3.4400730773412733</v>
      </c>
      <c r="R142">
        <f t="shared" si="18"/>
        <v>0.01</v>
      </c>
      <c r="S142">
        <v>0</v>
      </c>
      <c r="T142">
        <v>1</v>
      </c>
      <c r="V142" s="144">
        <f>_xll.BDH(C142,$V$3,$D$1,$D$1)</f>
        <v>1864</v>
      </c>
      <c r="W142" s="144">
        <f t="shared" si="19"/>
        <v>6</v>
      </c>
      <c r="X142" s="145">
        <f t="shared" si="20"/>
        <v>0.32188841201716739</v>
      </c>
      <c r="Y142" s="149">
        <v>219017</v>
      </c>
      <c r="Z142" s="150">
        <f>IF(D142 = D161,1,_xll.BDP(K142,$Z$3)*L142)</f>
        <v>1</v>
      </c>
      <c r="AA142" s="220">
        <f>W142*Y142*R142/Z142 / AB161</f>
        <v>1.1033105528008822E-4</v>
      </c>
      <c r="AB142" s="111"/>
    </row>
    <row r="143" spans="2:28" x14ac:dyDescent="0.2">
      <c r="B143">
        <v>10205</v>
      </c>
      <c r="C143" t="s">
        <v>984</v>
      </c>
      <c r="D143" t="str">
        <f>_xll.BDP(C143,$D$3)</f>
        <v>GBp</v>
      </c>
      <c r="E143" t="s">
        <v>1544</v>
      </c>
      <c r="F143" s="99">
        <f>_xll.BDP(C143,$F$3)</f>
        <v>202.6</v>
      </c>
      <c r="G143" s="99">
        <f>_xll.BDP(C143,$G$3)</f>
        <v>202</v>
      </c>
      <c r="H143" s="100">
        <f>IF(OR(OR(G143="#N/A N/A",G143="#N/A Real Time"),OR(F143="#N/A N/A",F143="#N/A Real Time")),0,  G143 - F143)</f>
        <v>-0.59999999999999432</v>
      </c>
      <c r="I143" s="101">
        <f>IF(OR(F143=0,F143="#N/A N/A"),0,H143 / F143*100)</f>
        <v>-0.29615004935833872</v>
      </c>
      <c r="J143" s="102">
        <v>309409</v>
      </c>
      <c r="K143" t="str">
        <f>CONCATENATE(D161,D143, " Curncy")</f>
        <v>GBPGBp Curncy</v>
      </c>
      <c r="L143">
        <f>IF(D143 = D161,1,_xll.BDP(K143,$L$3))</f>
        <v>1</v>
      </c>
      <c r="M143" s="207">
        <f>IF(D143 = D161,1,_xll.BDP(K143,$M$3)*L143)</f>
        <v>1</v>
      </c>
      <c r="N143" s="104">
        <f>H143*J143*R143/M143</f>
        <v>-1856.4539999999824</v>
      </c>
      <c r="O143" s="212">
        <f>N143 / U161</f>
        <v>-1.5584764624475093E-5</v>
      </c>
      <c r="P143" s="140">
        <f>IF(OR(OR(J143=0,G143 = "#N/A N/A"),G143="#N/A Real Time"),0,G143*J143*R143/M143)</f>
        <v>625006.18000000005</v>
      </c>
      <c r="Q143" s="217">
        <f>P143 / U161*100</f>
        <v>0.52468707569066653</v>
      </c>
      <c r="R143">
        <f>IF(EXACT(D143,UPPER(D143)),1,0.01)/T143</f>
        <v>0.01</v>
      </c>
      <c r="S143">
        <v>0</v>
      </c>
      <c r="T143">
        <v>1</v>
      </c>
      <c r="V143" s="107">
        <f>_xll.BDH(C143,$V$3,$D$1,$D$1)</f>
        <v>204.4</v>
      </c>
      <c r="W143" s="107">
        <f>IF(OR(OR(F143="#N/A N/A",F143="#N/A Real Time"),OR(V143="#N/A N/A",V143="#N/A Real Time")),0,  F143 - V143)</f>
        <v>-1.8000000000000114</v>
      </c>
      <c r="X143" s="117">
        <f>IF(OR(V143=0,V143="#N/A N/A"),0,W143 / V143*100)</f>
        <v>-0.88062622309198202</v>
      </c>
      <c r="Y143" s="109">
        <v>309409</v>
      </c>
      <c r="Z143" s="110">
        <f>IF(D143 = D161,1,_xll.BDP(K143,$Z$3)*L143)</f>
        <v>1</v>
      </c>
      <c r="AA143" s="222">
        <f>W143*Y143*R143/Z143 / AB161</f>
        <v>-4.6759961304132139E-5</v>
      </c>
      <c r="AB143" s="111"/>
    </row>
    <row r="144" spans="2:28" x14ac:dyDescent="0.2">
      <c r="B144">
        <v>10257</v>
      </c>
      <c r="C144" t="s">
        <v>996</v>
      </c>
      <c r="D144" t="str">
        <f>_xll.BDP(C144,$D$3)</f>
        <v>GBp</v>
      </c>
      <c r="E144" t="s">
        <v>1079</v>
      </c>
      <c r="F144" s="146">
        <f>_xll.BDP(C144,$F$3)</f>
        <v>170.5</v>
      </c>
      <c r="G144" s="146">
        <f>_xll.BDP(C144,$G$3)</f>
        <v>169.9</v>
      </c>
      <c r="H144" s="124">
        <f t="shared" si="14"/>
        <v>-0.59999999999999432</v>
      </c>
      <c r="I144" s="35">
        <f t="shared" si="15"/>
        <v>-0.3519061583577679</v>
      </c>
      <c r="J144" s="147">
        <v>989197</v>
      </c>
      <c r="K144" t="str">
        <f>CONCATENATE(D161,D144, " Curncy")</f>
        <v>GBPGBp Curncy</v>
      </c>
      <c r="L144">
        <f>IF(D144 = D161,1,_xll.BDP(K144,$L$3))</f>
        <v>1</v>
      </c>
      <c r="M144" s="205">
        <f>IF(D144 = D161,1,_xll.BDP(K144,$M$3)*L144)</f>
        <v>1</v>
      </c>
      <c r="N144" s="147">
        <f t="shared" si="16"/>
        <v>-5935.1819999999434</v>
      </c>
      <c r="O144" s="210">
        <f>N144 / U161</f>
        <v>-4.9825319923586217E-5</v>
      </c>
      <c r="P144" s="148">
        <f t="shared" si="17"/>
        <v>1680645.7030000002</v>
      </c>
      <c r="Q144" s="215">
        <f>P144 / U161*100</f>
        <v>1.4108869758362301</v>
      </c>
      <c r="R144">
        <f t="shared" si="18"/>
        <v>0.01</v>
      </c>
      <c r="S144">
        <v>0</v>
      </c>
      <c r="T144">
        <v>1</v>
      </c>
      <c r="V144" s="144">
        <f>_xll.BDH(C144,$V$3,$D$1,$D$1)</f>
        <v>170</v>
      </c>
      <c r="W144" s="144">
        <f t="shared" si="19"/>
        <v>0.5</v>
      </c>
      <c r="X144" s="145">
        <f t="shared" si="20"/>
        <v>0.29411764705882354</v>
      </c>
      <c r="Y144" s="149">
        <v>989197</v>
      </c>
      <c r="Z144" s="150">
        <f>IF(D144 = D161,1,_xll.BDP(K144,$Z$3)*L144)</f>
        <v>1</v>
      </c>
      <c r="AA144" s="220">
        <f>W144*Y144*R144/Z144 / AB161</f>
        <v>4.1526133013227821E-5</v>
      </c>
      <c r="AB144" s="111"/>
    </row>
    <row r="145" spans="1:28" x14ac:dyDescent="0.2">
      <c r="B145">
        <v>6418</v>
      </c>
      <c r="C145" t="s">
        <v>1556</v>
      </c>
      <c r="D145" t="str">
        <f>_xll.BDP(C145,$D$3)</f>
        <v>GBp</v>
      </c>
      <c r="E145" t="s">
        <v>1557</v>
      </c>
      <c r="F145" s="146">
        <f>_xll.BDP(C145,$F$3)</f>
        <v>175.9</v>
      </c>
      <c r="G145" s="146">
        <f>_xll.BDP(C145,$G$3)</f>
        <v>177.3</v>
      </c>
      <c r="H145" s="124">
        <f>IF(OR(OR(G145="#N/A N/A",G145="#N/A Real Time"),OR(F145="#N/A N/A",F145="#N/A Real Time")),0,  G145 - F145)</f>
        <v>1.4000000000000057</v>
      </c>
      <c r="I145" s="35">
        <f>IF(OR(F145=0,F145="#N/A N/A"),0,H145 / F145*100)</f>
        <v>0.79590676520750747</v>
      </c>
      <c r="J145" s="147">
        <v>1061995</v>
      </c>
      <c r="K145" t="str">
        <f>CONCATENATE(D161,D145, " Curncy")</f>
        <v>GBPGBp Curncy</v>
      </c>
      <c r="L145">
        <f>IF(D145 = D161,1,_xll.BDP(K145,$L$3))</f>
        <v>1</v>
      </c>
      <c r="M145" s="205">
        <f>IF(D145 = D161,1,_xll.BDP(K145,$M$3)*L145)</f>
        <v>1</v>
      </c>
      <c r="N145" s="147">
        <f>H145*J145*R145/M145</f>
        <v>14867.93000000006</v>
      </c>
      <c r="O145" s="210">
        <f>N145 / U161</f>
        <v>1.2481493724227755E-4</v>
      </c>
      <c r="P145" s="148">
        <f>IF(OR(OR(J145=0,G145 = "#N/A N/A"),G145="#N/A Real Time"),0,G145*J145*R145/M145)</f>
        <v>1882917.135</v>
      </c>
      <c r="Q145" s="215">
        <f>P145 / U161*100</f>
        <v>1.5806920266468369</v>
      </c>
      <c r="R145">
        <f>IF(EXACT(D145,UPPER(D145)),1,0.01)/T145</f>
        <v>0.01</v>
      </c>
      <c r="S145">
        <v>0</v>
      </c>
      <c r="T145">
        <v>1</v>
      </c>
      <c r="V145" s="144">
        <f>_xll.BDH(C145,$V$3,$D$1,$D$1)</f>
        <v>177.1</v>
      </c>
      <c r="W145" s="144">
        <f>IF(OR(OR(F145="#N/A N/A",F145="#N/A Real Time"),OR(V145="#N/A N/A",V145="#N/A Real Time")),0,  F145 - V145)</f>
        <v>-1.1999999999999886</v>
      </c>
      <c r="X145" s="145">
        <f>IF(OR(V145=0,V145="#N/A N/A"),0,W145 / V145*100)</f>
        <v>-0.67758328627893205</v>
      </c>
      <c r="Y145" s="149">
        <v>1061995</v>
      </c>
      <c r="Z145" s="150">
        <f>IF(D145 = D161,1,_xll.BDP(K145,$Z$3)*L145)</f>
        <v>1</v>
      </c>
      <c r="AA145" s="220">
        <f>W145*Y145*R145/Z145 / AB161</f>
        <v>-1.0699720026498049E-4</v>
      </c>
      <c r="AB145" s="111"/>
    </row>
    <row r="146" spans="1:28" x14ac:dyDescent="0.2">
      <c r="B146">
        <v>26475</v>
      </c>
      <c r="D146" t="s">
        <v>1148</v>
      </c>
      <c r="E146" t="s">
        <v>269</v>
      </c>
      <c r="F146" s="146">
        <v>1.8</v>
      </c>
      <c r="G146" s="146">
        <v>1.8</v>
      </c>
      <c r="H146" s="124">
        <f t="shared" si="14"/>
        <v>0</v>
      </c>
      <c r="I146" s="35">
        <f t="shared" si="15"/>
        <v>0</v>
      </c>
      <c r="J146" s="147">
        <v>900774</v>
      </c>
      <c r="K146" t="str">
        <f>CONCATENATE(D161,D146, " Curncy")</f>
        <v>GBPGBp Curncy</v>
      </c>
      <c r="L146">
        <f>IF(D146 = D161,1,_xll.BDP(K146,$L$3))</f>
        <v>1</v>
      </c>
      <c r="M146" s="205">
        <f>IF(D146 = D161,1,_xll.BDP(K146,$M$3)*L146)</f>
        <v>1</v>
      </c>
      <c r="N146" s="147">
        <f t="shared" si="16"/>
        <v>0</v>
      </c>
      <c r="O146" s="210">
        <f>N146 / U161</f>
        <v>0</v>
      </c>
      <c r="P146" s="148">
        <f t="shared" si="17"/>
        <v>16213.932000000001</v>
      </c>
      <c r="Q146" s="215">
        <f>P146 / U161*100</f>
        <v>1.3611450316422982E-2</v>
      </c>
      <c r="R146">
        <f t="shared" si="18"/>
        <v>0.01</v>
      </c>
      <c r="S146">
        <v>1</v>
      </c>
      <c r="T146">
        <v>1</v>
      </c>
      <c r="V146" s="144">
        <v>1.8</v>
      </c>
      <c r="W146" s="144">
        <f t="shared" si="19"/>
        <v>0</v>
      </c>
      <c r="X146" s="145">
        <f t="shared" si="20"/>
        <v>0</v>
      </c>
      <c r="Y146" s="149">
        <v>900774</v>
      </c>
      <c r="Z146" s="150">
        <f>IF(D146 = D161,1,_xll.BDP(K146,$Z$3)*L146)</f>
        <v>1</v>
      </c>
      <c r="AA146" s="220">
        <f>W146*Y146*R146/Z146 / AB161</f>
        <v>0</v>
      </c>
      <c r="AB146" s="111"/>
    </row>
    <row r="147" spans="1:28" x14ac:dyDescent="0.2">
      <c r="B147">
        <v>19477</v>
      </c>
      <c r="C147" t="s">
        <v>62</v>
      </c>
      <c r="D147" t="str">
        <f>_xll.BDP(C147,$D$3)</f>
        <v>GBp</v>
      </c>
      <c r="E147" t="s">
        <v>268</v>
      </c>
      <c r="F147" s="146" t="str">
        <f>_xll.BDP(C147,$F$3)</f>
        <v>#N/A N/A</v>
      </c>
      <c r="G147" s="146" t="str">
        <f>_xll.BDP(C147,$G$3)</f>
        <v>#N/A Real Time</v>
      </c>
      <c r="H147" s="124">
        <f t="shared" si="14"/>
        <v>0</v>
      </c>
      <c r="I147" s="35">
        <f t="shared" si="15"/>
        <v>0</v>
      </c>
      <c r="J147" s="147">
        <v>3989594</v>
      </c>
      <c r="K147" t="str">
        <f>CONCATENATE(D161,D147, " Curncy")</f>
        <v>GBPGBp Curncy</v>
      </c>
      <c r="L147">
        <f>IF(D147 = D161,1,_xll.BDP(K147,$L$3))</f>
        <v>1</v>
      </c>
      <c r="M147" s="205">
        <f>IF(D147 = D161,1,_xll.BDP(K147,$M$3)*L147)</f>
        <v>1</v>
      </c>
      <c r="N147" s="147">
        <f t="shared" si="16"/>
        <v>0</v>
      </c>
      <c r="O147" s="210">
        <f>N147 / U161</f>
        <v>0</v>
      </c>
      <c r="P147" s="148">
        <f t="shared" si="17"/>
        <v>0</v>
      </c>
      <c r="Q147" s="215">
        <f>P147 / U161*100</f>
        <v>0</v>
      </c>
      <c r="R147">
        <f t="shared" si="18"/>
        <v>0.01</v>
      </c>
      <c r="S147">
        <v>0</v>
      </c>
      <c r="T147">
        <v>1</v>
      </c>
      <c r="V147" s="144" t="str">
        <f>_xll.BDH(C147,$V$3,$D$1,$D$1)</f>
        <v>#N/A N/A</v>
      </c>
      <c r="W147" s="144">
        <f t="shared" si="19"/>
        <v>0</v>
      </c>
      <c r="X147" s="145">
        <f t="shared" si="20"/>
        <v>0</v>
      </c>
      <c r="Y147" s="149">
        <v>3989594</v>
      </c>
      <c r="Z147" s="150">
        <f>IF(D147 = D161,1,_xll.BDP(K147,$Z$3)*L147)</f>
        <v>1</v>
      </c>
      <c r="AA147" s="220">
        <f>W147*Y147*R147/Z147 / AB161</f>
        <v>0</v>
      </c>
      <c r="AB147" s="111"/>
    </row>
    <row r="148" spans="1:28" x14ac:dyDescent="0.2">
      <c r="B148">
        <v>3419</v>
      </c>
      <c r="C148" t="s">
        <v>3</v>
      </c>
      <c r="D148" t="str">
        <f>_xll.BDP(C148,$D$3)</f>
        <v>GBp</v>
      </c>
      <c r="E148" t="s">
        <v>370</v>
      </c>
      <c r="F148" s="146">
        <f>_xll.BDP(C148,$F$3)</f>
        <v>93.06</v>
      </c>
      <c r="G148" s="146">
        <f>_xll.BDP(C148,$G$3)</f>
        <v>92.96</v>
      </c>
      <c r="H148" s="124">
        <f t="shared" si="14"/>
        <v>-0.10000000000000853</v>
      </c>
      <c r="I148" s="35">
        <f t="shared" si="15"/>
        <v>-0.10745755426607408</v>
      </c>
      <c r="J148" s="147">
        <v>1166824</v>
      </c>
      <c r="K148" t="str">
        <f>CONCATENATE(D161,D148, " Curncy")</f>
        <v>GBPGBp Curncy</v>
      </c>
      <c r="L148">
        <f>IF(D148 = D161,1,_xll.BDP(K148,$L$3))</f>
        <v>1</v>
      </c>
      <c r="M148" s="205">
        <f>IF(D148 = D161,1,_xll.BDP(K148,$M$3)*L148)</f>
        <v>1</v>
      </c>
      <c r="N148" s="147">
        <f t="shared" si="16"/>
        <v>-1166.8240000000994</v>
      </c>
      <c r="O148" s="210">
        <f>N148 / U161</f>
        <v>-9.7953827017476591E-6</v>
      </c>
      <c r="P148" s="148">
        <f t="shared" si="17"/>
        <v>1084679.5903999999</v>
      </c>
      <c r="Q148" s="215">
        <f>P148 / U161*100</f>
        <v>0.91057877595438463</v>
      </c>
      <c r="R148">
        <f t="shared" si="18"/>
        <v>0.01</v>
      </c>
      <c r="S148">
        <v>0</v>
      </c>
      <c r="T148">
        <v>1</v>
      </c>
      <c r="V148" s="144">
        <f>_xll.BDH(C148,$V$3,$D$1,$D$1)</f>
        <v>92.67</v>
      </c>
      <c r="W148" s="144">
        <f t="shared" si="19"/>
        <v>0.39000000000000057</v>
      </c>
      <c r="X148" s="145">
        <f t="shared" si="20"/>
        <v>0.42084817092910393</v>
      </c>
      <c r="Y148" s="149">
        <v>1166824</v>
      </c>
      <c r="Z148" s="150">
        <f>IF(D148 = D161,1,_xll.BDP(K148,$Z$3)*L148)</f>
        <v>1</v>
      </c>
      <c r="AA148" s="220">
        <f>W148*Y148*R148/Z148 / AB161</f>
        <v>3.8206623280378691E-5</v>
      </c>
      <c r="AB148" s="111"/>
    </row>
    <row r="149" spans="1:28" x14ac:dyDescent="0.2">
      <c r="A149" s="158" t="s">
        <v>1514</v>
      </c>
      <c r="B149" s="158"/>
      <c r="C149" s="158"/>
      <c r="D149" s="158"/>
      <c r="E149" s="158" t="s">
        <v>19</v>
      </c>
      <c r="F149" s="159"/>
      <c r="G149" s="159"/>
      <c r="H149" s="160"/>
      <c r="I149" s="161"/>
      <c r="J149" s="162"/>
      <c r="K149" s="158"/>
      <c r="L149" s="158"/>
      <c r="M149" s="208"/>
      <c r="N149" s="163">
        <f xml:space="preserve"> SUM(N125:N148)</f>
        <v>-308705.43640000012</v>
      </c>
      <c r="O149" s="213">
        <f xml:space="preserve"> SUM(O125:O148)</f>
        <v>-2.5915544175023528E-3</v>
      </c>
      <c r="P149" s="164">
        <f xml:space="preserve"> SUM(P125:P148)</f>
        <v>63738384.201845653</v>
      </c>
      <c r="Q149" s="218">
        <f xml:space="preserve"> SUM(Q125:Q148)</f>
        <v>53.507801180645231</v>
      </c>
      <c r="R149" s="158"/>
      <c r="S149" s="158"/>
      <c r="T149" s="158"/>
      <c r="U149" s="158"/>
      <c r="V149" s="165"/>
      <c r="W149" s="165"/>
      <c r="X149" s="166"/>
      <c r="Y149" s="167"/>
      <c r="Z149" s="168"/>
      <c r="AA149" s="223">
        <f xml:space="preserve"> SUM(AA125:AA148)</f>
        <v>-1.1442521378113111E-3</v>
      </c>
      <c r="AB149" s="169"/>
    </row>
    <row r="150" spans="1:28" x14ac:dyDescent="0.2">
      <c r="F150" s="146"/>
      <c r="G150" s="146"/>
      <c r="H150" s="124"/>
      <c r="I150" s="35"/>
      <c r="J150" s="147"/>
      <c r="M150" s="205"/>
      <c r="N150" s="147"/>
      <c r="O150" s="210"/>
      <c r="P150" s="148"/>
      <c r="Q150" s="215"/>
      <c r="V150" s="144"/>
      <c r="W150" s="144"/>
      <c r="X150" s="145"/>
      <c r="Y150" s="149"/>
      <c r="Z150" s="150"/>
      <c r="AA150" s="220"/>
      <c r="AB150" s="111"/>
    </row>
    <row r="151" spans="1:28" ht="12" customHeight="1" x14ac:dyDescent="0.2">
      <c r="B151">
        <v>32199</v>
      </c>
      <c r="C151" t="s">
        <v>1558</v>
      </c>
      <c r="D151" t="str">
        <f>_xll.BDP(C151,$D$3)</f>
        <v>USD</v>
      </c>
      <c r="E151" t="s">
        <v>1559</v>
      </c>
      <c r="F151" s="146">
        <f>_xll.BDP(C151,$F$3)</f>
        <v>2.2000000000000002</v>
      </c>
      <c r="G151" s="146">
        <f>_xll.BDP(C151,$G$3)</f>
        <v>2.2309999999999999</v>
      </c>
      <c r="H151" s="124">
        <f>IF(OR(OR(G151="#N/A N/A",G151="#N/A Real Time"),OR(F151="#N/A N/A",F151="#N/A Real Time")),0,  G151 - F151)</f>
        <v>3.0999999999999694E-2</v>
      </c>
      <c r="I151" s="35">
        <f>IF(OR(F151=0,F151="#N/A N/A"),0,H151 / F151*100)</f>
        <v>1.4090909090908952</v>
      </c>
      <c r="J151" s="147">
        <v>105100</v>
      </c>
      <c r="K151" t="str">
        <f>CONCATENATE(D161,D151, " Curncy")</f>
        <v>GBPUSD Curncy</v>
      </c>
      <c r="L151">
        <f>IF(D151 = D161,1,_xll.BDP(K151,$L$3))</f>
        <v>1</v>
      </c>
      <c r="M151" s="205">
        <f>IF(D151 = D161,1,_xll.BDP(K151,$M$3)*L151)</f>
        <v>1.2050000000000001</v>
      </c>
      <c r="N151" s="147">
        <f>H151*J151*R151/M151</f>
        <v>2703.8174273858654</v>
      </c>
      <c r="O151" s="210">
        <f>N151 / U161</f>
        <v>2.2698304505989856E-5</v>
      </c>
      <c r="P151" s="148">
        <f>IF(OR(OR(J151=0,G151 = "#N/A N/A"),G151="#N/A Real Time"),0,G151*J151*R151/M151)</f>
        <v>194587.63485477175</v>
      </c>
      <c r="Q151" s="215">
        <f>P151 / U161*100</f>
        <v>0.16335457210601245</v>
      </c>
      <c r="R151">
        <f>IF(EXACT(D151,UPPER(D151)),1,0.01)/T151</f>
        <v>1</v>
      </c>
      <c r="S151">
        <v>0</v>
      </c>
      <c r="T151">
        <v>1</v>
      </c>
      <c r="V151" s="144">
        <f>_xll.BDH(C151,$V$3,$D$1,$D$1)</f>
        <v>2.23</v>
      </c>
      <c r="W151" s="144">
        <f>IF(OR(OR(F151="#N/A N/A",F151="#N/A Real Time"),OR(V151="#N/A N/A",V151="#N/A Real Time")),0,  F151 - V151)</f>
        <v>-2.9999999999999805E-2</v>
      </c>
      <c r="X151" s="145">
        <f>IF(OR(V151=0,V151="#N/A N/A"),0,W151 / V151*100)</f>
        <v>-1.345291479820619</v>
      </c>
      <c r="Y151" s="149">
        <v>105100</v>
      </c>
      <c r="Z151" s="150">
        <f>IF(D151 = D161,1,_xll.BDP(K151,$Z$3)*L151)</f>
        <v>1.2092000000000001</v>
      </c>
      <c r="AA151" s="220">
        <f>W151*Y151*R151/Z151 / AB161</f>
        <v>-2.1892458143736723E-5</v>
      </c>
      <c r="AB151" s="111"/>
    </row>
    <row r="152" spans="1:28" x14ac:dyDescent="0.2">
      <c r="B152">
        <v>1462</v>
      </c>
      <c r="C152" t="s">
        <v>791</v>
      </c>
      <c r="D152" t="str">
        <f>_xll.BDP(C152,$D$3)</f>
        <v>USD</v>
      </c>
      <c r="E152" t="s">
        <v>858</v>
      </c>
      <c r="F152" s="146">
        <f>_xll.BDP(C152,$F$3)</f>
        <v>132.81</v>
      </c>
      <c r="G152" s="146">
        <f>_xll.BDP(C152,$G$3)</f>
        <v>132.41999999999999</v>
      </c>
      <c r="H152" s="124">
        <f t="shared" ref="H152:H158" si="21">IF(OR(OR(G152="#N/A N/A",G152="#N/A Real Time"),OR(F152="#N/A N/A",F152="#N/A Real Time")),0,  G152 - F152)</f>
        <v>-0.39000000000001478</v>
      </c>
      <c r="I152" s="35">
        <f t="shared" ref="I152:I158" si="22">IF(OR(F152=0,F152="#N/A N/A"),0,H152 / F152*100)</f>
        <v>-0.29365258640163749</v>
      </c>
      <c r="J152" s="147">
        <v>26862</v>
      </c>
      <c r="K152" t="str">
        <f>CONCATENATE(D161,D152, " Curncy")</f>
        <v>GBPUSD Curncy</v>
      </c>
      <c r="L152">
        <f>IF(D152 = D161,1,_xll.BDP(K152,$L$3))</f>
        <v>1</v>
      </c>
      <c r="M152" s="205">
        <f>IF(D152 = D161,1,_xll.BDP(K152,$M$3)*L152)</f>
        <v>1.2050000000000001</v>
      </c>
      <c r="N152" s="147">
        <f t="shared" ref="N152:N158" si="23">H152*J152*R152/M152</f>
        <v>-8693.9253112036477</v>
      </c>
      <c r="O152" s="210">
        <f>N152 / U161</f>
        <v>-7.2984722292002119E-5</v>
      </c>
      <c r="P152" s="148">
        <f t="shared" ref="P152:P158" si="24">IF(OR(OR(J152=0,G152 = "#N/A N/A"),G152="#N/A Real Time"),0,G152*J152*R152/M152)</f>
        <v>2951922.024896265</v>
      </c>
      <c r="Q152" s="215">
        <f>P152 / U161*100</f>
        <v>2.478112032283732</v>
      </c>
      <c r="R152">
        <f t="shared" ref="R152:R158" si="25">IF(EXACT(D152,UPPER(D152)),1,0.01)/T152</f>
        <v>1</v>
      </c>
      <c r="S152">
        <v>0</v>
      </c>
      <c r="T152">
        <v>1</v>
      </c>
      <c r="V152" s="144">
        <f>_xll.BDH(C152,$V$3,$D$1,$D$1)</f>
        <v>130.61000000000001</v>
      </c>
      <c r="W152" s="144">
        <f t="shared" ref="W152:W158" si="26">IF(OR(OR(F152="#N/A N/A",F152="#N/A Real Time"),OR(V152="#N/A N/A",V152="#N/A Real Time")),0,  F152 - V152)</f>
        <v>2.1999999999999886</v>
      </c>
      <c r="X152" s="145">
        <f t="shared" ref="X152:X158" si="27">IF(OR(V152=0,V152="#N/A N/A"),0,W152 / V152*100)</f>
        <v>1.6844039506928938</v>
      </c>
      <c r="Y152" s="149">
        <v>26862</v>
      </c>
      <c r="Z152" s="150">
        <f>IF(D152 = D161,1,_xll.BDP(K152,$Z$3)*L152)</f>
        <v>1.2092000000000001</v>
      </c>
      <c r="AA152" s="220">
        <f>W152*Y152*R152/Z152 / AB161</f>
        <v>4.103284057867189E-4</v>
      </c>
      <c r="AB152" s="111"/>
    </row>
    <row r="153" spans="1:28" x14ac:dyDescent="0.2">
      <c r="B153">
        <v>19642</v>
      </c>
      <c r="C153" t="s">
        <v>55</v>
      </c>
      <c r="D153" t="str">
        <f>_xll.BDP(C153,$D$3)</f>
        <v>USD</v>
      </c>
      <c r="E153" t="s">
        <v>265</v>
      </c>
      <c r="F153" s="146">
        <f>_xll.BDP(C153,$F$3)</f>
        <v>13.68</v>
      </c>
      <c r="G153" s="146">
        <f>_xll.BDP(C153,$G$3)</f>
        <v>13.5</v>
      </c>
      <c r="H153" s="124">
        <f t="shared" si="21"/>
        <v>-0.17999999999999972</v>
      </c>
      <c r="I153" s="35">
        <f t="shared" si="22"/>
        <v>-1.3157894736842086</v>
      </c>
      <c r="J153" s="147">
        <v>244494</v>
      </c>
      <c r="K153" t="str">
        <f>CONCATENATE(D161,D153, " Curncy")</f>
        <v>GBPUSD Curncy</v>
      </c>
      <c r="L153">
        <f>IF(D153 = D161,1,_xll.BDP(K153,$L$3))</f>
        <v>1</v>
      </c>
      <c r="M153" s="205">
        <f>IF(D153 = D161,1,_xll.BDP(K153,$M$3)*L153)</f>
        <v>1.2050000000000001</v>
      </c>
      <c r="N153" s="147">
        <f t="shared" si="23"/>
        <v>-36521.92531120326</v>
      </c>
      <c r="O153" s="210">
        <f>N153 / U161</f>
        <v>-3.0659828339822453E-4</v>
      </c>
      <c r="P153" s="148">
        <f t="shared" si="24"/>
        <v>2739144.398340249</v>
      </c>
      <c r="Q153" s="215">
        <f>P153 / U161*100</f>
        <v>2.2994871254866878</v>
      </c>
      <c r="R153">
        <f t="shared" si="25"/>
        <v>1</v>
      </c>
      <c r="S153">
        <v>0</v>
      </c>
      <c r="T153">
        <v>1</v>
      </c>
      <c r="V153" s="144">
        <f>_xll.BDH(C153,$V$3,$D$1,$D$1)</f>
        <v>13.25</v>
      </c>
      <c r="W153" s="144">
        <f t="shared" si="26"/>
        <v>0.42999999999999972</v>
      </c>
      <c r="X153" s="145">
        <f t="shared" si="27"/>
        <v>3.2452830188679229</v>
      </c>
      <c r="Y153" s="149">
        <v>244494</v>
      </c>
      <c r="Z153" s="150">
        <f>IF(D153 = D161,1,_xll.BDP(K153,$Z$3)*L153)</f>
        <v>1.2092000000000001</v>
      </c>
      <c r="AA153" s="220">
        <f>W153*Y153*R153/Z153 / AB161</f>
        <v>7.299737089755036E-4</v>
      </c>
      <c r="AB153" s="111"/>
    </row>
    <row r="154" spans="1:28" x14ac:dyDescent="0.2">
      <c r="B154">
        <v>4377</v>
      </c>
      <c r="C154" t="s">
        <v>1357</v>
      </c>
      <c r="D154" t="str">
        <f>_xll.BDP(C154,$D$3)</f>
        <v>USD</v>
      </c>
      <c r="E154" t="s">
        <v>1358</v>
      </c>
      <c r="F154" s="146">
        <f>_xll.BDP(C154,$F$3)</f>
        <v>129.18</v>
      </c>
      <c r="G154" s="146">
        <f>_xll.BDP(C154,$G$3)</f>
        <v>127.88500000000001</v>
      </c>
      <c r="H154" s="124">
        <f t="shared" si="21"/>
        <v>-1.2950000000000017</v>
      </c>
      <c r="I154" s="35">
        <f t="shared" si="22"/>
        <v>-1.0024771636476246</v>
      </c>
      <c r="J154" s="147">
        <v>8240</v>
      </c>
      <c r="K154" t="str">
        <f>CONCATENATE(D161,D154, " Curncy")</f>
        <v>GBPUSD Curncy</v>
      </c>
      <c r="L154">
        <f>IF(D154 = D161,1,_xll.BDP(K154,$L$3))</f>
        <v>1</v>
      </c>
      <c r="M154" s="205">
        <f>IF(D154 = D161,1,_xll.BDP(K154,$M$3)*L154)</f>
        <v>1.2050000000000001</v>
      </c>
      <c r="N154" s="147">
        <f t="shared" si="23"/>
        <v>-8855.4356846473147</v>
      </c>
      <c r="O154" s="210">
        <f>N154 / U161</f>
        <v>-7.4340587373782042E-5</v>
      </c>
      <c r="P154" s="148">
        <f t="shared" si="24"/>
        <v>874499.91701244819</v>
      </c>
      <c r="Q154" s="215">
        <f>P154 / U161*100</f>
        <v>0.73413482751321268</v>
      </c>
      <c r="R154">
        <f t="shared" si="25"/>
        <v>1</v>
      </c>
      <c r="S154">
        <v>0</v>
      </c>
      <c r="T154">
        <v>1</v>
      </c>
      <c r="V154" s="144">
        <f>_xll.BDH(C154,$V$3,$D$1,$D$1)</f>
        <v>128.25</v>
      </c>
      <c r="W154" s="144">
        <f t="shared" si="26"/>
        <v>0.93000000000000682</v>
      </c>
      <c r="X154" s="145">
        <f t="shared" si="27"/>
        <v>0.72514619883041465</v>
      </c>
      <c r="Y154" s="149">
        <v>8240</v>
      </c>
      <c r="Z154" s="150">
        <f>IF(D154 = D161,1,_xll.BDP(K154,$Z$3)*L154)</f>
        <v>1.2092000000000001</v>
      </c>
      <c r="AA154" s="220">
        <f>W154*Y154*R154/Z154 / AB161</f>
        <v>5.3208463446585968E-5</v>
      </c>
      <c r="AB154" s="111"/>
    </row>
    <row r="155" spans="1:28" x14ac:dyDescent="0.2">
      <c r="B155">
        <v>24161</v>
      </c>
      <c r="C155" t="s">
        <v>1154</v>
      </c>
      <c r="D155" t="str">
        <f>_xll.BDP(C155,$D$3)</f>
        <v>USD</v>
      </c>
      <c r="E155" t="s">
        <v>1155</v>
      </c>
      <c r="F155" s="146">
        <f>_xll.BDP(C155,$F$3)</f>
        <v>8.4550000000000001</v>
      </c>
      <c r="G155" s="146">
        <f>_xll.BDP(C155,$G$3)</f>
        <v>8.4550000000000001</v>
      </c>
      <c r="H155" s="124">
        <f t="shared" si="21"/>
        <v>0</v>
      </c>
      <c r="I155" s="35">
        <f t="shared" si="22"/>
        <v>0</v>
      </c>
      <c r="J155" s="147">
        <v>1100525</v>
      </c>
      <c r="K155" t="str">
        <f>CONCATENATE(D161,D155, " Curncy")</f>
        <v>GBPUSD Curncy</v>
      </c>
      <c r="L155">
        <f>IF(D155 = D161,1,_xll.BDP(K155,$L$3))</f>
        <v>1</v>
      </c>
      <c r="M155" s="205">
        <f>IF(D155 = D161,1,_xll.BDP(K155,$M$3)*L155)</f>
        <v>1.2050000000000001</v>
      </c>
      <c r="N155" s="147">
        <f t="shared" si="23"/>
        <v>0</v>
      </c>
      <c r="O155" s="210">
        <f>N155 / U161</f>
        <v>0</v>
      </c>
      <c r="P155" s="148">
        <f t="shared" si="24"/>
        <v>7721940.9751037341</v>
      </c>
      <c r="Q155" s="215">
        <f>P155 / U161*100</f>
        <v>6.4825001072519175</v>
      </c>
      <c r="R155">
        <f t="shared" si="25"/>
        <v>1</v>
      </c>
      <c r="S155">
        <v>0</v>
      </c>
      <c r="T155">
        <v>1</v>
      </c>
      <c r="V155" s="144">
        <f>_xll.BDH(C155,$V$3,$D$1,$D$1)</f>
        <v>8</v>
      </c>
      <c r="W155" s="144">
        <f t="shared" si="26"/>
        <v>0.45500000000000007</v>
      </c>
      <c r="X155" s="145">
        <f t="shared" si="27"/>
        <v>5.6875000000000009</v>
      </c>
      <c r="Y155" s="149">
        <v>1100525</v>
      </c>
      <c r="Z155" s="150">
        <f>IF(D155 = D161,1,_xll.BDP(K155,$Z$3)*L155)</f>
        <v>1.2092000000000001</v>
      </c>
      <c r="AA155" s="220">
        <f>W155*Y155*R155/Z155 / AB161</f>
        <v>3.4768172730350101E-3</v>
      </c>
      <c r="AB155" s="111"/>
    </row>
    <row r="156" spans="1:28" x14ac:dyDescent="0.2">
      <c r="B156">
        <v>29157</v>
      </c>
      <c r="C156" t="s">
        <v>1316</v>
      </c>
      <c r="D156" t="str">
        <f>_xll.BDP(C156,$D$3)</f>
        <v>USD</v>
      </c>
      <c r="E156" t="s">
        <v>1317</v>
      </c>
      <c r="F156" s="146" t="str">
        <f>_xll.BDP(C156,$F$3)</f>
        <v>#N/A N/A</v>
      </c>
      <c r="G156" s="146" t="str">
        <f>_xll.BDP(C156,$G$3)</f>
        <v>#N/A Real Time</v>
      </c>
      <c r="H156" s="124">
        <f t="shared" si="21"/>
        <v>0</v>
      </c>
      <c r="I156" s="35">
        <f t="shared" si="22"/>
        <v>0</v>
      </c>
      <c r="J156" s="147">
        <v>18622</v>
      </c>
      <c r="K156" t="str">
        <f>CONCATENATE(D161,D156, " Curncy")</f>
        <v>GBPUSD Curncy</v>
      </c>
      <c r="L156">
        <f>IF(D156 = D161,1,_xll.BDP(K156,$L$3))</f>
        <v>1</v>
      </c>
      <c r="M156" s="205">
        <f>IF(D156 = D161,1,_xll.BDP(K156,$M$3)*L156)</f>
        <v>1.2050000000000001</v>
      </c>
      <c r="N156" s="147">
        <f t="shared" si="23"/>
        <v>0</v>
      </c>
      <c r="O156" s="210">
        <f>N156 / U161</f>
        <v>0</v>
      </c>
      <c r="P156" s="148">
        <f t="shared" si="24"/>
        <v>0</v>
      </c>
      <c r="Q156" s="215">
        <f>P156 / U161*100</f>
        <v>0</v>
      </c>
      <c r="R156">
        <f t="shared" si="25"/>
        <v>1</v>
      </c>
      <c r="S156">
        <v>0</v>
      </c>
      <c r="T156">
        <v>1</v>
      </c>
      <c r="V156" s="144" t="str">
        <f>_xll.BDH(C156,$V$3,$D$1,$D$1)</f>
        <v>#N/A N/A</v>
      </c>
      <c r="W156" s="144">
        <f t="shared" si="26"/>
        <v>0</v>
      </c>
      <c r="X156" s="145">
        <f t="shared" si="27"/>
        <v>0</v>
      </c>
      <c r="Y156" s="149">
        <v>18622</v>
      </c>
      <c r="Z156" s="150">
        <f>IF(D156 = D161,1,_xll.BDP(K156,$Z$3)*L156)</f>
        <v>1.2092000000000001</v>
      </c>
      <c r="AA156" s="220">
        <f>W156*Y156*R156/Z156 / AB161</f>
        <v>0</v>
      </c>
      <c r="AB156" s="111"/>
    </row>
    <row r="157" spans="1:28" x14ac:dyDescent="0.2">
      <c r="B157">
        <v>553</v>
      </c>
      <c r="C157" t="s">
        <v>1281</v>
      </c>
      <c r="D157" t="str">
        <f>_xll.BDP(C157,$D$3)</f>
        <v>USD</v>
      </c>
      <c r="E157" t="s">
        <v>1282</v>
      </c>
      <c r="F157" s="146">
        <f>_xll.BDP(C157,$F$3)</f>
        <v>6.32</v>
      </c>
      <c r="G157" s="146">
        <f>_xll.BDP(C157,$G$3)</f>
        <v>6.2549999999999999</v>
      </c>
      <c r="H157" s="124">
        <f t="shared" si="21"/>
        <v>-6.5000000000000391E-2</v>
      </c>
      <c r="I157" s="35">
        <f t="shared" si="22"/>
        <v>-1.028481012658234</v>
      </c>
      <c r="J157" s="147">
        <v>75476</v>
      </c>
      <c r="K157" t="str">
        <f>CONCATENATE(D161,D157, " Curncy")</f>
        <v>GBPUSD Curncy</v>
      </c>
      <c r="L157">
        <f>IF(D157 = D161,1,_xll.BDP(K157,$L$3))</f>
        <v>1</v>
      </c>
      <c r="M157" s="205">
        <f>IF(D157 = D161,1,_xll.BDP(K157,$M$3)*L157)</f>
        <v>1.2050000000000001</v>
      </c>
      <c r="N157" s="147">
        <f t="shared" si="23"/>
        <v>-4071.319502074713</v>
      </c>
      <c r="O157" s="210">
        <f>N157 / U161</f>
        <v>-3.4178361624295643E-5</v>
      </c>
      <c r="P157" s="148">
        <f t="shared" si="24"/>
        <v>391786.20746887964</v>
      </c>
      <c r="Q157" s="215">
        <f>P157 / U161*100</f>
        <v>0.32890100301533531</v>
      </c>
      <c r="R157">
        <f t="shared" si="25"/>
        <v>1</v>
      </c>
      <c r="S157">
        <v>0</v>
      </c>
      <c r="T157">
        <v>1</v>
      </c>
      <c r="V157" s="144">
        <f>_xll.BDH(C157,$V$3,$D$1,$D$1)</f>
        <v>6.15</v>
      </c>
      <c r="W157" s="144">
        <f t="shared" si="26"/>
        <v>0.16999999999999993</v>
      </c>
      <c r="X157" s="145">
        <f t="shared" si="27"/>
        <v>2.7642276422764214</v>
      </c>
      <c r="Y157" s="149">
        <v>75476</v>
      </c>
      <c r="Z157" s="150">
        <f>IF(D157 = D161,1,_xll.BDP(K157,$Z$3)*L157)</f>
        <v>1.2092000000000001</v>
      </c>
      <c r="AA157" s="220">
        <f>W157*Y157*R157/Z157 / AB161</f>
        <v>8.9089876005593436E-5</v>
      </c>
      <c r="AB157" s="111"/>
    </row>
    <row r="158" spans="1:28" x14ac:dyDescent="0.2">
      <c r="B158">
        <v>25072</v>
      </c>
      <c r="C158" t="s">
        <v>28</v>
      </c>
      <c r="D158" t="str">
        <f>_xll.BDP(C158,$D$3)</f>
        <v>USD</v>
      </c>
      <c r="E158" t="s">
        <v>219</v>
      </c>
      <c r="F158" s="146">
        <f>_xll.BDP(C158,$F$3)</f>
        <v>34.369999999999997</v>
      </c>
      <c r="G158" s="146">
        <f>_xll.BDP(C158,$G$3)</f>
        <v>33.9527</v>
      </c>
      <c r="H158" s="124">
        <f t="shared" si="21"/>
        <v>-0.41729999999999734</v>
      </c>
      <c r="I158" s="35">
        <f t="shared" si="22"/>
        <v>-1.2141402385801494</v>
      </c>
      <c r="J158" s="147">
        <v>22057</v>
      </c>
      <c r="K158" t="str">
        <f>CONCATENATE(D161,D158, " Curncy")</f>
        <v>GBPUSD Curncy</v>
      </c>
      <c r="L158">
        <f>IF(D158 = D161,1,_xll.BDP(K158,$L$3))</f>
        <v>1</v>
      </c>
      <c r="M158" s="205">
        <f>IF(D158 = D161,1,_xll.BDP(K158,$M$3)*L158)</f>
        <v>1.2050000000000001</v>
      </c>
      <c r="N158" s="147">
        <f t="shared" si="23"/>
        <v>-7638.4946887966316</v>
      </c>
      <c r="O158" s="210">
        <f>N158 / U161</f>
        <v>-6.4124476992265779E-5</v>
      </c>
      <c r="P158" s="148">
        <f t="shared" si="24"/>
        <v>621489.38082987547</v>
      </c>
      <c r="Q158" s="215">
        <f>P158 / U161*100</f>
        <v>0.52173475436743733</v>
      </c>
      <c r="R158">
        <f t="shared" si="25"/>
        <v>1</v>
      </c>
      <c r="S158">
        <v>0</v>
      </c>
      <c r="T158">
        <v>1</v>
      </c>
      <c r="V158" s="144">
        <f>_xll.BDH(C158,$V$3,$D$1,$D$1)</f>
        <v>33.9</v>
      </c>
      <c r="W158" s="144">
        <f t="shared" si="26"/>
        <v>0.46999999999999886</v>
      </c>
      <c r="X158" s="145">
        <f t="shared" si="27"/>
        <v>1.3864306784660734</v>
      </c>
      <c r="Y158" s="149">
        <v>22057</v>
      </c>
      <c r="Z158" s="150">
        <f>IF(D158 = D161,1,_xll.BDP(K158,$Z$3)*L158)</f>
        <v>1.2092000000000001</v>
      </c>
      <c r="AA158" s="220">
        <f>W158*Y158*R158/Z158 / AB161</f>
        <v>7.1980499892137449E-5</v>
      </c>
      <c r="AB158" s="111"/>
    </row>
    <row r="159" spans="1:28" x14ac:dyDescent="0.2">
      <c r="A159" s="158" t="s">
        <v>1515</v>
      </c>
      <c r="B159" s="158"/>
      <c r="C159" s="158"/>
      <c r="D159" s="158"/>
      <c r="E159" s="158" t="s">
        <v>26</v>
      </c>
      <c r="F159" s="181"/>
      <c r="G159" s="181"/>
      <c r="H159" s="182"/>
      <c r="I159" s="183"/>
      <c r="J159" s="184"/>
      <c r="K159" s="158"/>
      <c r="L159" s="158"/>
      <c r="M159" s="206"/>
      <c r="N159" s="184">
        <f xml:space="preserve"> SUM(N150:N158)</f>
        <v>-63077.283070539699</v>
      </c>
      <c r="O159" s="211">
        <f xml:space="preserve"> SUM(O150:O158)</f>
        <v>-5.2952812717458025E-4</v>
      </c>
      <c r="P159" s="185">
        <f xml:space="preserve"> SUM(P150:P158)</f>
        <v>15495370.538506225</v>
      </c>
      <c r="Q159" s="216">
        <f xml:space="preserve"> SUM(Q150:Q158)</f>
        <v>13.008224422024334</v>
      </c>
      <c r="R159" s="158"/>
      <c r="S159" s="158"/>
      <c r="T159" s="158"/>
      <c r="U159" s="158"/>
      <c r="V159" s="186"/>
      <c r="W159" s="186"/>
      <c r="X159" s="187"/>
      <c r="Y159" s="188"/>
      <c r="Z159" s="189"/>
      <c r="AA159" s="221">
        <f xml:space="preserve"> SUM(AA150:AA158)</f>
        <v>4.809505768997812E-3</v>
      </c>
      <c r="AB159" s="169"/>
    </row>
    <row r="160" spans="1:28" x14ac:dyDescent="0.2">
      <c r="F160" s="146"/>
      <c r="G160" s="146"/>
      <c r="H160" s="124"/>
      <c r="I160" s="35"/>
      <c r="J160" s="147"/>
      <c r="M160" s="205"/>
      <c r="N160" s="147"/>
      <c r="O160" s="210"/>
      <c r="P160" s="148"/>
      <c r="Q160" s="215"/>
      <c r="V160" s="144"/>
      <c r="W160" s="144"/>
      <c r="X160" s="145"/>
      <c r="Y160" s="149"/>
      <c r="Z160" s="150"/>
      <c r="AA160" s="220"/>
      <c r="AB160" s="111"/>
    </row>
    <row r="161" spans="1:28" ht="12.75" thickBot="1" x14ac:dyDescent="0.25">
      <c r="A161" s="170" t="s">
        <v>1516</v>
      </c>
      <c r="B161" s="170"/>
      <c r="C161" s="170"/>
      <c r="D161" s="170" t="s">
        <v>66</v>
      </c>
      <c r="E161" s="170" t="s">
        <v>1156</v>
      </c>
      <c r="F161" s="171"/>
      <c r="G161" s="171"/>
      <c r="H161" s="172"/>
      <c r="I161" s="173"/>
      <c r="J161" s="174"/>
      <c r="K161" s="170"/>
      <c r="L161" s="170"/>
      <c r="M161" s="209"/>
      <c r="N161" s="176">
        <f>N98+N149+N117+N124+N159+N94+N104+N121+N112+N108+N91+N101</f>
        <v>-956082.39486915455</v>
      </c>
      <c r="O161" s="214">
        <f>O98+O149+O117+O124+O159+O94+O104+O121+O112+O108+O91+O101</f>
        <v>-8.0262258508103992E-3</v>
      </c>
      <c r="P161" s="192">
        <f>P98+P149+P117+P124+P159+P94+P104+P121+P112+P108+P91+P101</f>
        <v>110770493.36966349</v>
      </c>
      <c r="Q161" s="219">
        <f>Q98+Q149+Q117+Q124+Q159+Q94+Q104+Q121+Q112+Q108+Q91+Q101</f>
        <v>92.990834488934311</v>
      </c>
      <c r="R161" s="170"/>
      <c r="S161" s="170"/>
      <c r="T161" s="170"/>
      <c r="U161" s="170">
        <v>119119797.10521352</v>
      </c>
      <c r="V161" s="171"/>
      <c r="W161" s="171"/>
      <c r="X161" s="173"/>
      <c r="Y161" s="174"/>
      <c r="Z161" s="175"/>
      <c r="AA161" s="214">
        <f>AA98+AA149+AA117+AA124+AA159+AA94+AA104+AA121+AA112+AA108+AA91+AA101</f>
        <v>2.1524023779896421E-3</v>
      </c>
      <c r="AB161" s="170">
        <v>119105359.4714561</v>
      </c>
    </row>
    <row r="162" spans="1:28" ht="12.75" thickTop="1" x14ac:dyDescent="0.2"/>
    <row r="169" spans="1:28" ht="12" customHeight="1" x14ac:dyDescent="0.2"/>
    <row r="170" spans="1:28" ht="12" customHeight="1" x14ac:dyDescent="0.2"/>
    <row r="175" spans="1:28" ht="12" customHeight="1" x14ac:dyDescent="0.2"/>
    <row r="180" ht="12" customHeight="1" x14ac:dyDescent="0.2"/>
    <row r="182" ht="12" customHeight="1" x14ac:dyDescent="0.2"/>
    <row r="186" ht="12" customHeight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0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44890</v>
      </c>
      <c r="E1" s="243">
        <v>44893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211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213</v>
      </c>
      <c r="G3" s="99" t="s">
        <v>22</v>
      </c>
      <c r="L3" t="s">
        <v>23</v>
      </c>
      <c r="M3" s="247" t="s">
        <v>22</v>
      </c>
      <c r="O3" s="252"/>
      <c r="Q3" s="252"/>
      <c r="V3" s="107" t="s">
        <v>214</v>
      </c>
      <c r="Z3" s="110" t="s">
        <v>213</v>
      </c>
      <c r="AA3" s="252"/>
    </row>
    <row r="4" spans="1:28" x14ac:dyDescent="0.2">
      <c r="A4" s="246" t="s">
        <v>1133</v>
      </c>
      <c r="B4" s="246" t="s">
        <v>325</v>
      </c>
      <c r="C4" s="246" t="s">
        <v>1</v>
      </c>
      <c r="D4" s="246" t="s">
        <v>8</v>
      </c>
      <c r="E4" s="246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48" t="s">
        <v>11</v>
      </c>
      <c r="N4" s="157" t="s">
        <v>323</v>
      </c>
      <c r="O4" s="248" t="s">
        <v>1132</v>
      </c>
      <c r="P4" s="157" t="s">
        <v>16</v>
      </c>
      <c r="Q4" s="248" t="s">
        <v>1132</v>
      </c>
      <c r="R4" s="157" t="s">
        <v>15</v>
      </c>
      <c r="S4" s="157" t="s">
        <v>1136</v>
      </c>
      <c r="T4" s="157" t="s">
        <v>24</v>
      </c>
      <c r="U4" s="157" t="s">
        <v>216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48" t="s">
        <v>1132</v>
      </c>
      <c r="AB4" s="157" t="s">
        <v>216</v>
      </c>
    </row>
    <row r="5" spans="1:28" ht="12" customHeight="1" x14ac:dyDescent="0.2">
      <c r="F5" s="146"/>
      <c r="G5" s="146"/>
      <c r="H5" s="124"/>
      <c r="I5" s="35"/>
      <c r="J5" s="147"/>
      <c r="M5" s="250"/>
      <c r="N5" s="147"/>
      <c r="O5" s="254"/>
      <c r="P5" s="148"/>
      <c r="Q5" s="257"/>
      <c r="V5" s="144"/>
      <c r="W5" s="144"/>
      <c r="X5" s="145"/>
      <c r="Y5" s="149"/>
      <c r="Z5" s="150"/>
      <c r="AA5" s="260"/>
      <c r="AB5" s="111"/>
    </row>
    <row r="6" spans="1:28" ht="12" customHeight="1" x14ac:dyDescent="0.2">
      <c r="B6">
        <v>26234</v>
      </c>
      <c r="C6" t="s">
        <v>1261</v>
      </c>
      <c r="D6" t="str">
        <f>_xll.BDP(C6,$D$3)</f>
        <v>CAD</v>
      </c>
      <c r="E6" t="s">
        <v>1262</v>
      </c>
      <c r="F6" s="99">
        <f>_xll.BDP(C6,$F$3)</f>
        <v>21.51</v>
      </c>
      <c r="G6" s="99">
        <f>_xll.BDP(C6,$G$3)</f>
        <v>21.46</v>
      </c>
      <c r="H6" s="100">
        <f>IF(OR(OR(G6="#N/A N/A",G6="#N/A Real Time"),OR(F6="#N/A N/A",F6="#N/A Real Time")),0,  G6 - F6)</f>
        <v>-5.0000000000000711E-2</v>
      </c>
      <c r="I6" s="101">
        <f>IF(OR(F6=0,F6="#N/A N/A"),0,H6 / F6*100)</f>
        <v>-0.23245002324500558</v>
      </c>
      <c r="J6" s="102">
        <v>4768</v>
      </c>
      <c r="K6" t="str">
        <f>CONCATENATE(D68,D6, " Curncy")</f>
        <v>EURCAD Curncy</v>
      </c>
      <c r="L6">
        <f>IF(D6 = D68,1,_xll.BDP(K6,$L$3))</f>
        <v>1</v>
      </c>
      <c r="M6" s="247">
        <f>IF(D6 = D68,1,_xll.BDP(K6,$M$3)*L6)</f>
        <v>1.3998900000000001</v>
      </c>
      <c r="N6" s="104">
        <f>H6*J6*R6/M6</f>
        <v>-170.29909492888967</v>
      </c>
      <c r="O6" s="253">
        <f>N6 / U68</f>
        <v>-6.5773496457721697E-6</v>
      </c>
      <c r="P6" s="140">
        <f>IF(OR(OR(J6=0,G6 = "#N/A N/A"),G6="#N/A Real Time"),0,G6*J6*R6/M6)</f>
        <v>73092.37154347841</v>
      </c>
      <c r="Q6" s="255">
        <f>P6 / U68*100</f>
        <v>0.28229984679653752</v>
      </c>
      <c r="R6">
        <f>IF(EXACT(D6,UPPER(D6)),1,0.01)/T6</f>
        <v>1</v>
      </c>
      <c r="S6">
        <v>0</v>
      </c>
      <c r="T6">
        <v>1</v>
      </c>
      <c r="V6" s="107">
        <f>_xll.BDH(C6,$V$3,$D$1,$D$1)</f>
        <v>21.95</v>
      </c>
      <c r="W6" s="107">
        <f>IF(OR(OR(F6="#N/A N/A",F6="#N/A Real Time"),OR(V6="#N/A N/A",V6="#N/A Real Time")),0,  F6 - V6)</f>
        <v>-0.43999999999999773</v>
      </c>
      <c r="X6" s="117">
        <f>IF(OR(V6=0,V6="#N/A N/A"),0,W6 / V6*100)</f>
        <v>-2.004555808656026</v>
      </c>
      <c r="Y6" s="109">
        <v>4768</v>
      </c>
      <c r="Z6" s="110">
        <f>IF(D6 = D68,1,_xll.BDP(K6,$Z$3)*L6)</f>
        <v>1.3912800000000001</v>
      </c>
      <c r="AA6" s="259">
        <f>W6*Y6*R6/Z6 / AB68</f>
        <v>-5.7696555337056706E-5</v>
      </c>
      <c r="AB6" s="111"/>
    </row>
    <row r="7" spans="1:28" ht="12" customHeight="1" x14ac:dyDescent="0.2">
      <c r="B7">
        <v>26020</v>
      </c>
      <c r="C7" t="s">
        <v>1631</v>
      </c>
      <c r="D7" t="str">
        <f>_xll.BDP(C7,$D$3)</f>
        <v>CAD</v>
      </c>
      <c r="E7" t="s">
        <v>1632</v>
      </c>
      <c r="F7" s="99">
        <f>_xll.BDP(C7,$F$3)</f>
        <v>14.76</v>
      </c>
      <c r="G7" s="99">
        <f>_xll.BDP(C7,$G$3)</f>
        <v>14.48</v>
      </c>
      <c r="H7" s="100">
        <f>IF(OR(OR(G7="#N/A N/A",G7="#N/A Real Time"),OR(F7="#N/A N/A",F7="#N/A Real Time")),0,  G7 - F7)</f>
        <v>-0.27999999999999936</v>
      </c>
      <c r="I7" s="101">
        <f>IF(OR(F7=0,F7="#N/A N/A"),0,H7 / F7*100)</f>
        <v>-1.8970189701896976</v>
      </c>
      <c r="J7" s="102">
        <v>8999</v>
      </c>
      <c r="K7" t="str">
        <f>CONCATENATE(D68,D7, " Curncy")</f>
        <v>EURCAD Curncy</v>
      </c>
      <c r="L7">
        <f>IF(D7 = D68,1,_xll.BDP(K7,$L$3))</f>
        <v>1</v>
      </c>
      <c r="M7" s="247">
        <f>IF(D7 = D68,1,_xll.BDP(K7,$M$3)*L7)</f>
        <v>1.3998900000000001</v>
      </c>
      <c r="N7" s="104">
        <f>H7*J7*R7/M7</f>
        <v>-1799.941423969022</v>
      </c>
      <c r="O7" s="253">
        <f>N7 / U68</f>
        <v>-6.9517950710758306E-5</v>
      </c>
      <c r="P7" s="140">
        <f>IF(OR(OR(J7=0,G7 = "#N/A N/A"),G7="#N/A Real Time"),0,G7*J7*R7/M7)</f>
        <v>93082.685068112492</v>
      </c>
      <c r="Q7" s="255">
        <f>P7 / U68*100</f>
        <v>0.3595071165327795</v>
      </c>
      <c r="R7">
        <f>IF(EXACT(D7,UPPER(D7)),1,0.01)/T7</f>
        <v>1</v>
      </c>
      <c r="S7">
        <v>0</v>
      </c>
      <c r="T7">
        <v>1</v>
      </c>
      <c r="V7" s="107">
        <f>_xll.BDH(C7,$V$3,$D$1,$D$1)</f>
        <v>14.78</v>
      </c>
      <c r="W7" s="107">
        <f>IF(OR(OR(F7="#N/A N/A",F7="#N/A Real Time"),OR(V7="#N/A N/A",V7="#N/A Real Time")),0,  F7 - V7)</f>
        <v>-1.9999999999999574E-2</v>
      </c>
      <c r="X7" s="117">
        <f>IF(OR(V7=0,V7="#N/A N/A"),0,W7 / V7*100)</f>
        <v>-0.13531799729363719</v>
      </c>
      <c r="Y7" s="109">
        <v>8999</v>
      </c>
      <c r="Z7" s="110">
        <f>IF(D7 = D68,1,_xll.BDP(K7,$Z$3)*L7)</f>
        <v>1.3912800000000001</v>
      </c>
      <c r="AA7" s="259">
        <f>W7*Y7*R7/Z7 / AB68</f>
        <v>-4.9497721693693265E-6</v>
      </c>
      <c r="AB7" s="111"/>
    </row>
    <row r="8" spans="1:28" ht="12" customHeight="1" x14ac:dyDescent="0.2">
      <c r="A8" s="158" t="s">
        <v>1599</v>
      </c>
      <c r="B8" s="158"/>
      <c r="C8" s="158"/>
      <c r="D8" s="158"/>
      <c r="E8" s="158" t="s">
        <v>170</v>
      </c>
      <c r="F8" s="159"/>
      <c r="G8" s="159"/>
      <c r="H8" s="160"/>
      <c r="I8" s="161"/>
      <c r="J8" s="162"/>
      <c r="K8" s="158"/>
      <c r="L8" s="158"/>
      <c r="M8" s="249"/>
      <c r="N8" s="163">
        <f xml:space="preserve"> SUM(N5:N7)</f>
        <v>-1970.2405188979117</v>
      </c>
      <c r="O8" s="266">
        <f xml:space="preserve"> SUM(O5:O7)</f>
        <v>-7.6095300356530482E-5</v>
      </c>
      <c r="P8" s="164">
        <f xml:space="preserve"> SUM(P5:P7)</f>
        <v>166175.0566115909</v>
      </c>
      <c r="Q8" s="256">
        <f xml:space="preserve"> SUM(Q5:Q7)</f>
        <v>0.64180696332931708</v>
      </c>
      <c r="R8" s="158"/>
      <c r="S8" s="158"/>
      <c r="T8" s="158"/>
      <c r="U8" s="158"/>
      <c r="V8" s="165"/>
      <c r="W8" s="165"/>
      <c r="X8" s="166"/>
      <c r="Y8" s="167"/>
      <c r="Z8" s="168"/>
      <c r="AA8" s="268">
        <f xml:space="preserve"> SUM(AA5:AA7)</f>
        <v>-6.2646327506426028E-5</v>
      </c>
      <c r="AB8" s="169"/>
    </row>
    <row r="9" spans="1:28" ht="12" customHeight="1" x14ac:dyDescent="0.2">
      <c r="F9" s="146"/>
      <c r="G9" s="146"/>
      <c r="H9" s="124"/>
      <c r="I9" s="35"/>
      <c r="J9" s="147"/>
      <c r="M9" s="250"/>
      <c r="N9" s="147"/>
      <c r="O9" s="254"/>
      <c r="P9" s="148"/>
      <c r="Q9" s="257"/>
      <c r="V9" s="144"/>
      <c r="W9" s="144"/>
      <c r="X9" s="145"/>
      <c r="Y9" s="149"/>
      <c r="Z9" s="150"/>
      <c r="AA9" s="260"/>
      <c r="AB9" s="111"/>
    </row>
    <row r="10" spans="1:28" ht="12" customHeight="1" x14ac:dyDescent="0.2">
      <c r="B10">
        <v>6885</v>
      </c>
      <c r="C10" t="s">
        <v>1210</v>
      </c>
      <c r="D10" t="str">
        <f>_xll.BDP(C10,$D$3)</f>
        <v>EUR</v>
      </c>
      <c r="E10" t="s">
        <v>1211</v>
      </c>
      <c r="F10" s="99">
        <f>_xll.BDP(C10,$F$3)</f>
        <v>1.3029999999999999</v>
      </c>
      <c r="G10" s="99">
        <f>_xll.BDP(C10,$G$3)</f>
        <v>1.2270000000000001</v>
      </c>
      <c r="H10" s="100">
        <f>IF(OR(OR(G10="#N/A N/A",G10="#N/A Real Time"),OR(F10="#N/A N/A",F10="#N/A Real Time")),0,  G10 - F10)</f>
        <v>-7.5999999999999845E-2</v>
      </c>
      <c r="I10" s="101">
        <f>IF(OR(F10=0,F10="#N/A N/A"),0,H10 / F10*100)</f>
        <v>-5.8326937835763513</v>
      </c>
      <c r="J10" s="102">
        <v>266606</v>
      </c>
      <c r="K10" t="str">
        <f>CONCATENATE(D68,D10, " Curncy")</f>
        <v>EUREUR Curncy</v>
      </c>
      <c r="L10">
        <f>IF(D10 = D68,1,_xll.BDP(K10,$L$3))</f>
        <v>1</v>
      </c>
      <c r="M10" s="247">
        <f>IF(D10 = D68,1,_xll.BDP(K10,$M$3)*L10)</f>
        <v>1</v>
      </c>
      <c r="N10" s="104">
        <f>H10*J10*R10/M10</f>
        <v>-20262.05599999996</v>
      </c>
      <c r="O10" s="253">
        <f>N10 / U68</f>
        <v>-7.8256802779758919E-4</v>
      </c>
      <c r="P10" s="140">
        <f>IF(OR(OR(J10=0,G10 = "#N/A N/A"),G10="#N/A Real Time"),0,G10*J10*R10/M10)</f>
        <v>327125.56200000003</v>
      </c>
      <c r="Q10" s="255">
        <f>P10 / U68*100</f>
        <v>1.2634354869837419</v>
      </c>
      <c r="R10">
        <f>IF(EXACT(D10,UPPER(D10)),1,0.01)/T10</f>
        <v>1</v>
      </c>
      <c r="S10">
        <v>0</v>
      </c>
      <c r="T10">
        <v>1</v>
      </c>
      <c r="V10" s="107">
        <f>_xll.BDH(C10,$V$3,$D$1,$D$1)</f>
        <v>1.2969999999999999</v>
      </c>
      <c r="W10" s="107">
        <f>IF(OR(OR(F10="#N/A N/A",F10="#N/A Real Time"),OR(V10="#N/A N/A",V10="#N/A Real Time")),0,  F10 - V10)</f>
        <v>6.0000000000000053E-3</v>
      </c>
      <c r="X10" s="117">
        <f>IF(OR(V10=0,V10="#N/A N/A"),0,W10 / V10*100)</f>
        <v>0.46260601387818084</v>
      </c>
      <c r="Y10" s="109">
        <v>266606</v>
      </c>
      <c r="Z10" s="110">
        <f>IF(D10 = D68,1,_xll.BDP(K10,$Z$3)*L10)</f>
        <v>1</v>
      </c>
      <c r="AA10" s="259">
        <f>W10*Y10*R10/Z10 / AB68</f>
        <v>6.1206377070540248E-5</v>
      </c>
      <c r="AB10" s="111"/>
    </row>
    <row r="11" spans="1:28" ht="12" customHeight="1" x14ac:dyDescent="0.2">
      <c r="A11" s="158" t="s">
        <v>1517</v>
      </c>
      <c r="B11" s="158"/>
      <c r="C11" s="158"/>
      <c r="D11" s="158"/>
      <c r="E11" s="158" t="s">
        <v>130</v>
      </c>
      <c r="F11" s="159"/>
      <c r="G11" s="159"/>
      <c r="H11" s="160"/>
      <c r="I11" s="161"/>
      <c r="J11" s="162"/>
      <c r="K11" s="158"/>
      <c r="L11" s="158"/>
      <c r="M11" s="249"/>
      <c r="N11" s="163">
        <f xml:space="preserve"> SUM(N9:N10)</f>
        <v>-20262.05599999996</v>
      </c>
      <c r="O11" s="266">
        <f xml:space="preserve"> SUM(O9:O10)</f>
        <v>-7.8256802779758919E-4</v>
      </c>
      <c r="P11" s="164">
        <f xml:space="preserve"> SUM(P9:P10)</f>
        <v>327125.56200000003</v>
      </c>
      <c r="Q11" s="256">
        <f xml:space="preserve"> SUM(Q9:Q10)</f>
        <v>1.2634354869837419</v>
      </c>
      <c r="R11" s="158"/>
      <c r="S11" s="158"/>
      <c r="T11" s="158"/>
      <c r="U11" s="158"/>
      <c r="V11" s="165"/>
      <c r="W11" s="165"/>
      <c r="X11" s="166"/>
      <c r="Y11" s="167"/>
      <c r="Z11" s="168"/>
      <c r="AA11" s="268">
        <f xml:space="preserve"> SUM(AA9:AA10)</f>
        <v>6.1206377070540248E-5</v>
      </c>
      <c r="AB11" s="169"/>
    </row>
    <row r="12" spans="1:28" ht="12" customHeight="1" x14ac:dyDescent="0.2">
      <c r="F12" s="146"/>
      <c r="G12" s="146"/>
      <c r="H12" s="124"/>
      <c r="I12" s="35"/>
      <c r="J12" s="147"/>
      <c r="M12" s="250"/>
      <c r="N12" s="147"/>
      <c r="O12" s="254"/>
      <c r="P12" s="148"/>
      <c r="Q12" s="257"/>
      <c r="V12" s="144"/>
      <c r="W12" s="144"/>
      <c r="X12" s="145"/>
      <c r="Y12" s="149"/>
      <c r="Z12" s="150"/>
      <c r="AA12" s="260"/>
      <c r="AB12" s="111"/>
    </row>
    <row r="13" spans="1:28" ht="12" customHeight="1" x14ac:dyDescent="0.2">
      <c r="B13">
        <v>27628</v>
      </c>
      <c r="C13" t="s">
        <v>666</v>
      </c>
      <c r="D13" t="str">
        <f>_xll.BDP(C13,$D$3)</f>
        <v>JPY</v>
      </c>
      <c r="E13" t="s">
        <v>711</v>
      </c>
      <c r="F13" s="99">
        <f>_xll.BDP(C13,$F$3)</f>
        <v>306</v>
      </c>
      <c r="G13" s="99">
        <f>_xll.BDP(C13,$G$3)</f>
        <v>303</v>
      </c>
      <c r="H13" s="100">
        <f>IF(OR(OR(G13="#N/A N/A",G13="#N/A Real Time"),OR(F13="#N/A N/A",F13="#N/A Real Time")),0,  G13 - F13)</f>
        <v>-3</v>
      </c>
      <c r="I13" s="101">
        <f>IF(OR(F13=0,F13="#N/A N/A"),0,H13 / F13*100)</f>
        <v>-0.98039215686274506</v>
      </c>
      <c r="J13" s="102">
        <v>464535</v>
      </c>
      <c r="K13" t="str">
        <f>CONCATENATE(D68,D13, " Curncy")</f>
        <v>EURJPY Curncy</v>
      </c>
      <c r="L13">
        <f>IF(D13 = D68,1,_xll.BDP(K13,$L$3))</f>
        <v>1</v>
      </c>
      <c r="M13" s="247">
        <f>IF(D13 = D68,1,_xll.BDP(K13,$M$3)*L13)</f>
        <v>144.47</v>
      </c>
      <c r="N13" s="104">
        <f>H13*J13*R13/M13</f>
        <v>-9646.3279573613909</v>
      </c>
      <c r="O13" s="253">
        <f>N13 / U68</f>
        <v>-3.7256376377012605E-4</v>
      </c>
      <c r="P13" s="140">
        <f>IF(OR(OR(J13=0,G13 = "#N/A N/A"),G13="#N/A Real Time"),0,G13*J13*R13/M13)</f>
        <v>974279.12369350041</v>
      </c>
      <c r="Q13" s="255">
        <f>P13 / U68*100</f>
        <v>3.7628940140782734</v>
      </c>
      <c r="R13">
        <f>IF(EXACT(D13,UPPER(D13)),1,0.01)/T13</f>
        <v>1</v>
      </c>
      <c r="S13">
        <v>0</v>
      </c>
      <c r="T13">
        <v>1</v>
      </c>
      <c r="V13" s="107">
        <f>_xll.BDH(C13,$V$3,$D$1,$D$1)</f>
        <v>312</v>
      </c>
      <c r="W13" s="107">
        <f>IF(OR(OR(F13="#N/A N/A",F13="#N/A Real Time"),OR(V13="#N/A N/A",V13="#N/A Real Time")),0,  F13 - V13)</f>
        <v>-6</v>
      </c>
      <c r="X13" s="117">
        <f>IF(OR(V13=0,V13="#N/A N/A"),0,W13 / V13*100)</f>
        <v>-1.9230769230769231</v>
      </c>
      <c r="Y13" s="109">
        <v>464535</v>
      </c>
      <c r="Z13" s="110">
        <f>IF(D13 = D68,1,_xll.BDP(K13,$Z$3)*L13)</f>
        <v>144.58000000000001</v>
      </c>
      <c r="AA13" s="259">
        <f>W13*Y13*R13/Z13 / AB68</f>
        <v>-7.3762728867502727E-4</v>
      </c>
      <c r="AB13" s="111"/>
    </row>
    <row r="14" spans="1:28" ht="12" customHeight="1" x14ac:dyDescent="0.2">
      <c r="A14" s="158" t="s">
        <v>1518</v>
      </c>
      <c r="B14" s="158"/>
      <c r="C14" s="158"/>
      <c r="D14" s="158"/>
      <c r="E14" s="158" t="s">
        <v>21</v>
      </c>
      <c r="F14" s="159"/>
      <c r="G14" s="159"/>
      <c r="H14" s="160"/>
      <c r="I14" s="161"/>
      <c r="J14" s="162"/>
      <c r="K14" s="158"/>
      <c r="L14" s="158"/>
      <c r="M14" s="249"/>
      <c r="N14" s="163">
        <f xml:space="preserve"> SUM(N12:N13)</f>
        <v>-9646.3279573613909</v>
      </c>
      <c r="O14" s="266">
        <f xml:space="preserve"> SUM(O12:O13)</f>
        <v>-3.7256376377012605E-4</v>
      </c>
      <c r="P14" s="164">
        <f xml:space="preserve"> SUM(P12:P13)</f>
        <v>974279.12369350041</v>
      </c>
      <c r="Q14" s="256">
        <f xml:space="preserve"> SUM(Q12:Q13)</f>
        <v>3.7628940140782734</v>
      </c>
      <c r="R14" s="158"/>
      <c r="S14" s="158"/>
      <c r="T14" s="158"/>
      <c r="U14" s="158"/>
      <c r="V14" s="165"/>
      <c r="W14" s="165"/>
      <c r="X14" s="166"/>
      <c r="Y14" s="167"/>
      <c r="Z14" s="168"/>
      <c r="AA14" s="268">
        <f xml:space="preserve"> SUM(AA12:AA13)</f>
        <v>-7.3762728867502727E-4</v>
      </c>
      <c r="AB14" s="169"/>
    </row>
    <row r="15" spans="1:28" ht="12" customHeight="1" x14ac:dyDescent="0.2">
      <c r="F15" s="146"/>
      <c r="G15" s="146"/>
      <c r="H15" s="124"/>
      <c r="I15" s="35"/>
      <c r="J15" s="147"/>
      <c r="M15" s="250"/>
      <c r="N15" s="147"/>
      <c r="O15" s="254"/>
      <c r="P15" s="148"/>
      <c r="Q15" s="257"/>
      <c r="V15" s="144"/>
      <c r="W15" s="144"/>
      <c r="X15" s="145"/>
      <c r="Y15" s="149"/>
      <c r="Z15" s="150"/>
      <c r="AA15" s="260"/>
      <c r="AB15" s="111"/>
    </row>
    <row r="16" spans="1:28" ht="12" customHeight="1" x14ac:dyDescent="0.2">
      <c r="B16">
        <v>24498</v>
      </c>
      <c r="C16" t="s">
        <v>1582</v>
      </c>
      <c r="D16" t="str">
        <f>_xll.BDP(C16,$D$3)</f>
        <v>NOK</v>
      </c>
      <c r="E16" t="s">
        <v>245</v>
      </c>
      <c r="F16" s="99">
        <f>_xll.BDP(C16,$F$3)</f>
        <v>337.7</v>
      </c>
      <c r="G16" s="99">
        <f>_xll.BDP(C16,$G$3)</f>
        <v>331.3</v>
      </c>
      <c r="H16" s="100">
        <f>IF(OR(OR(G16="#N/A N/A",G16="#N/A Real Time"),OR(F16="#N/A N/A",F16="#N/A Real Time")),0,  G16 - F16)</f>
        <v>-6.3999999999999773</v>
      </c>
      <c r="I16" s="101">
        <f>IF(OR(F16=0,F16="#N/A N/A"),0,H16 / F16*100)</f>
        <v>-1.8951732306781099</v>
      </c>
      <c r="J16" s="102">
        <v>43130</v>
      </c>
      <c r="K16" t="str">
        <f>CONCATENATE(D68,D16, " Curncy")</f>
        <v>EURNOK Curncy</v>
      </c>
      <c r="L16">
        <f>IF(D16 = D68,1,_xll.BDP(K16,$L$3))</f>
        <v>1</v>
      </c>
      <c r="M16" s="247">
        <f>IF(D16 = D68,1,_xll.BDP(K16,$M$3)*L16)</f>
        <v>10.361700000000001</v>
      </c>
      <c r="N16" s="104">
        <f>H16*J16*R16/M16</f>
        <v>-26639.644073848787</v>
      </c>
      <c r="O16" s="253">
        <f>N16 / U68</f>
        <v>-1.0288854065007825E-3</v>
      </c>
      <c r="P16" s="140">
        <f>IF(OR(OR(J16=0,G16 = "#N/A N/A"),G16="#N/A Real Time"),0,G16*J16*R16/M16)</f>
        <v>1379017.8252603337</v>
      </c>
      <c r="Q16" s="255">
        <f>P16 / U68*100</f>
        <v>5.3260896120892269</v>
      </c>
      <c r="R16">
        <f>IF(EXACT(D16,UPPER(D16)),1,0.01)/T16</f>
        <v>1</v>
      </c>
      <c r="S16">
        <v>0</v>
      </c>
      <c r="T16">
        <v>1</v>
      </c>
      <c r="V16" s="107">
        <f>_xll.BDH(C16,$V$3,$D$1,$D$1)</f>
        <v>337.9</v>
      </c>
      <c r="W16" s="107">
        <f>IF(OR(OR(F16="#N/A N/A",F16="#N/A Real Time"),OR(V16="#N/A N/A",V16="#N/A Real Time")),0,  F16 - V16)</f>
        <v>-0.19999999999998863</v>
      </c>
      <c r="X16" s="117">
        <f>IF(OR(V16=0,V16="#N/A N/A"),0,W16 / V16*100)</f>
        <v>-5.918910920390312E-2</v>
      </c>
      <c r="Y16" s="109">
        <v>43130</v>
      </c>
      <c r="Z16" s="110">
        <f>IF(D16 = D68,1,_xll.BDP(K16,$Z$3)*L16)</f>
        <v>10.2681</v>
      </c>
      <c r="AA16" s="259">
        <f>W16*Y16*R16/Z16 / AB68</f>
        <v>-3.2143626148866243E-5</v>
      </c>
      <c r="AB16" s="111"/>
    </row>
    <row r="17" spans="1:28" ht="12" customHeight="1" x14ac:dyDescent="0.2">
      <c r="B17">
        <v>1464</v>
      </c>
      <c r="C17" t="s">
        <v>1263</v>
      </c>
      <c r="D17" t="str">
        <f>_xll.BDP(C17,$D$3)</f>
        <v>NOK</v>
      </c>
      <c r="E17" t="s">
        <v>229</v>
      </c>
      <c r="F17" s="99">
        <f>_xll.BDP(C17,$F$3)</f>
        <v>155.15</v>
      </c>
      <c r="G17" s="99">
        <f>_xll.BDP(C17,$G$3)</f>
        <v>154.6</v>
      </c>
      <c r="H17" s="100">
        <f>IF(OR(OR(G17="#N/A N/A",G17="#N/A Real Time"),OR(F17="#N/A N/A",F17="#N/A Real Time")),0,  G17 - F17)</f>
        <v>-0.55000000000001137</v>
      </c>
      <c r="I17" s="101">
        <f>IF(OR(F17=0,F17="#N/A N/A"),0,H17 / F17*100)</f>
        <v>-0.35449564937158323</v>
      </c>
      <c r="J17" s="102">
        <v>19178</v>
      </c>
      <c r="K17" t="str">
        <f>CONCATENATE(D68,D17, " Curncy")</f>
        <v>EURNOK Curncy</v>
      </c>
      <c r="L17">
        <f>IF(D17 = D68,1,_xll.BDP(K17,$L$3))</f>
        <v>1</v>
      </c>
      <c r="M17" s="247">
        <f>IF(D17 = D68,1,_xll.BDP(K17,$M$3)*L17)</f>
        <v>10.361700000000001</v>
      </c>
      <c r="N17" s="104">
        <f>H17*J17*R17/M17</f>
        <v>-1017.9700242238453</v>
      </c>
      <c r="O17" s="253">
        <f>N17 / U68</f>
        <v>-3.9316384981559633E-5</v>
      </c>
      <c r="P17" s="140">
        <f>IF(OR(OR(J17=0,G17 = "#N/A N/A"),G17="#N/A Real Time"),0,G17*J17*R17/M17)</f>
        <v>286142.11953636946</v>
      </c>
      <c r="Q17" s="255">
        <f>P17 / U68*100</f>
        <v>1.1051478396634533</v>
      </c>
      <c r="R17">
        <f>IF(EXACT(D17,UPPER(D17)),1,0.01)/T17</f>
        <v>1</v>
      </c>
      <c r="S17">
        <v>0</v>
      </c>
      <c r="T17">
        <v>1</v>
      </c>
      <c r="V17" s="107">
        <f>_xll.BDH(C17,$V$3,$D$1,$D$1)</f>
        <v>154.69999999999999</v>
      </c>
      <c r="W17" s="107">
        <f>IF(OR(OR(F17="#N/A N/A",F17="#N/A Real Time"),OR(V17="#N/A N/A",V17="#N/A Real Time")),0,  F17 - V17)</f>
        <v>0.45000000000001705</v>
      </c>
      <c r="X17" s="117">
        <f>IF(OR(V17=0,V17="#N/A N/A"),0,W17 / V17*100)</f>
        <v>0.29088558500324313</v>
      </c>
      <c r="Y17" s="109">
        <v>19178</v>
      </c>
      <c r="Z17" s="110">
        <f>IF(D17 = D68,1,_xll.BDP(K17,$Z$3)*L17)</f>
        <v>10.2681</v>
      </c>
      <c r="AA17" s="259">
        <f>W17*Y17*R17/Z17 / AB68</f>
        <v>3.2158904246157768E-5</v>
      </c>
      <c r="AB17" s="111"/>
    </row>
    <row r="18" spans="1:28" x14ac:dyDescent="0.2">
      <c r="B18">
        <v>26989</v>
      </c>
      <c r="C18" t="s">
        <v>114</v>
      </c>
      <c r="D18" t="str">
        <f>_xll.BDP(C18,$D$3)</f>
        <v>NOK</v>
      </c>
      <c r="E18" t="s">
        <v>227</v>
      </c>
      <c r="F18" s="99">
        <f>_xll.BDP(C18,$F$3)</f>
        <v>31.8</v>
      </c>
      <c r="G18" s="99">
        <f>_xll.BDP(C18,$G$3)</f>
        <v>32</v>
      </c>
      <c r="H18" s="100">
        <f>IF(OR(OR(G18="#N/A N/A",G18="#N/A Real Time"),OR(F18="#N/A N/A",F18="#N/A Real Time")),0,  G18 - F18)</f>
        <v>0.19999999999999929</v>
      </c>
      <c r="I18" s="101">
        <f>IF(OR(F18=0,F18="#N/A N/A"),0,H18 / F18*100)</f>
        <v>0.62893081761006064</v>
      </c>
      <c r="J18" s="102">
        <v>511</v>
      </c>
      <c r="K18" t="str">
        <f>CONCATENATE(D68,D18, " Curncy")</f>
        <v>EURNOK Curncy</v>
      </c>
      <c r="L18">
        <f>IF(D18 = D68,1,_xll.BDP(K18,$L$3))</f>
        <v>1</v>
      </c>
      <c r="M18" s="247">
        <f>IF(D18 = D68,1,_xll.BDP(K18,$M$3)*L18)</f>
        <v>10.361700000000001</v>
      </c>
      <c r="N18" s="104">
        <f>H18*J18*R18/M18</f>
        <v>9.8632463784899791</v>
      </c>
      <c r="O18" s="253">
        <f>N18 / U68</f>
        <v>3.8094166091025666E-7</v>
      </c>
      <c r="P18" s="140">
        <f>IF(OR(OR(J18=0,G18 = "#N/A N/A"),G18="#N/A Real Time"),0,G18*J18*R18/M18)</f>
        <v>1578.1194205584025</v>
      </c>
      <c r="Q18" s="255">
        <f>P18 / U68*100</f>
        <v>6.0950665745641295E-3</v>
      </c>
      <c r="R18">
        <f>IF(EXACT(D18,UPPER(D18)),1,0.01)/T18</f>
        <v>1</v>
      </c>
      <c r="S18">
        <v>0</v>
      </c>
      <c r="T18">
        <v>1</v>
      </c>
      <c r="V18" s="107">
        <f>_xll.BDH(C18,$V$3,$D$1,$D$1)</f>
        <v>32</v>
      </c>
      <c r="W18" s="107">
        <f>IF(OR(OR(F18="#N/A N/A",F18="#N/A Real Time"),OR(V18="#N/A N/A",V18="#N/A Real Time")),0,  F18 - V18)</f>
        <v>-0.19999999999999929</v>
      </c>
      <c r="X18" s="117">
        <f>IF(OR(V18=0,V18="#N/A N/A"),0,W18 / V18*100)</f>
        <v>-0.62499999999999778</v>
      </c>
      <c r="Y18" s="109">
        <v>511</v>
      </c>
      <c r="Z18" s="110">
        <f>IF(D18 = D68,1,_xll.BDP(K18,$Z$3)*L18)</f>
        <v>10.2681</v>
      </c>
      <c r="AA18" s="259">
        <f>W18*Y18*R18/Z18 / AB68</f>
        <v>-3.8083452265410451E-7</v>
      </c>
      <c r="AB18" s="111"/>
    </row>
    <row r="19" spans="1:28" x14ac:dyDescent="0.2">
      <c r="B19">
        <v>100</v>
      </c>
      <c r="C19" t="s">
        <v>618</v>
      </c>
      <c r="D19" t="str">
        <f>_xll.BDP(C19,$D$3)</f>
        <v>NOK</v>
      </c>
      <c r="E19" t="s">
        <v>643</v>
      </c>
      <c r="F19" s="99">
        <f>_xll.BDP(C19,$F$3)</f>
        <v>467.6</v>
      </c>
      <c r="G19" s="99">
        <f>_xll.BDP(C19,$G$3)</f>
        <v>467.3</v>
      </c>
      <c r="H19" s="100">
        <f>IF(OR(OR(G19="#N/A N/A",G19="#N/A Real Time"),OR(F19="#N/A N/A",F19="#N/A Real Time")),0,  G19 - F19)</f>
        <v>-0.30000000000001137</v>
      </c>
      <c r="I19" s="101">
        <f>IF(OR(F19=0,F19="#N/A N/A"),0,H19 / F19*100)</f>
        <v>-6.4157399486743233E-2</v>
      </c>
      <c r="J19" s="102">
        <v>4214</v>
      </c>
      <c r="K19" t="str">
        <f>CONCATENATE(D68,D19, " Curncy")</f>
        <v>EURNOK Curncy</v>
      </c>
      <c r="L19">
        <f>IF(D19 = D68,1,_xll.BDP(K19,$L$3))</f>
        <v>1</v>
      </c>
      <c r="M19" s="247">
        <f>IF(D19 = D68,1,_xll.BDP(K19,$M$3)*L19)</f>
        <v>10.361700000000001</v>
      </c>
      <c r="N19" s="104">
        <f>H19*J19*R19/M19</f>
        <v>-122.00700657228523</v>
      </c>
      <c r="O19" s="253">
        <f>N19 / U68</f>
        <v>-4.7121961616709055E-6</v>
      </c>
      <c r="P19" s="140">
        <f>IF(OR(OR(J19=0,G19 = "#N/A N/A"),G19="#N/A Real Time"),0,G19*J19*R19/M19)</f>
        <v>190046.24723742242</v>
      </c>
      <c r="Q19" s="255">
        <f>P19 / U68*100</f>
        <v>0.73400308878291021</v>
      </c>
      <c r="R19">
        <f>IF(EXACT(D19,UPPER(D19)),1,0.01)/T19</f>
        <v>1</v>
      </c>
      <c r="S19">
        <v>0</v>
      </c>
      <c r="T19">
        <v>1</v>
      </c>
      <c r="V19" s="107">
        <f>_xll.BDH(C19,$V$3,$D$1,$D$1)</f>
        <v>464.6</v>
      </c>
      <c r="W19" s="107">
        <f>IF(OR(OR(F19="#N/A N/A",F19="#N/A Real Time"),OR(V19="#N/A N/A",V19="#N/A Real Time")),0,  F19 - V19)</f>
        <v>3</v>
      </c>
      <c r="X19" s="117">
        <f>IF(OR(V19=0,V19="#N/A N/A"),0,W19 / V19*100)</f>
        <v>0.64571674558760228</v>
      </c>
      <c r="Y19" s="109">
        <v>4214</v>
      </c>
      <c r="Z19" s="110">
        <f>IF(D19 = D68,1,_xll.BDP(K19,$Z$3)*L19)</f>
        <v>10.2681</v>
      </c>
      <c r="AA19" s="259">
        <f>W19*Y19*R19/Z19 / AB68</f>
        <v>4.7108708761185975E-5</v>
      </c>
      <c r="AB19" s="111"/>
    </row>
    <row r="20" spans="1:28" ht="12" customHeight="1" x14ac:dyDescent="0.2">
      <c r="A20" s="158" t="s">
        <v>1519</v>
      </c>
      <c r="B20" s="158"/>
      <c r="C20" s="158"/>
      <c r="D20" s="158"/>
      <c r="E20" s="158" t="s">
        <v>112</v>
      </c>
      <c r="F20" s="159"/>
      <c r="G20" s="159"/>
      <c r="H20" s="160"/>
      <c r="I20" s="161"/>
      <c r="J20" s="162"/>
      <c r="K20" s="158"/>
      <c r="L20" s="158"/>
      <c r="M20" s="249"/>
      <c r="N20" s="163">
        <f xml:space="preserve"> SUM(N15:N19)</f>
        <v>-27769.757858266432</v>
      </c>
      <c r="O20" s="266">
        <f xml:space="preserve"> SUM(O15:O19)</f>
        <v>-1.0725330459831028E-3</v>
      </c>
      <c r="P20" s="164">
        <f xml:space="preserve"> SUM(P15:P19)</f>
        <v>1856784.3114546842</v>
      </c>
      <c r="Q20" s="256">
        <f xml:space="preserve"> SUM(Q15:Q19)</f>
        <v>7.1713356071101542</v>
      </c>
      <c r="R20" s="158"/>
      <c r="S20" s="158"/>
      <c r="T20" s="158"/>
      <c r="U20" s="158"/>
      <c r="V20" s="165"/>
      <c r="W20" s="165"/>
      <c r="X20" s="166"/>
      <c r="Y20" s="167"/>
      <c r="Z20" s="168"/>
      <c r="AA20" s="268">
        <f xml:space="preserve"> SUM(AA15:AA19)</f>
        <v>4.6743152335823395E-5</v>
      </c>
      <c r="AB20" s="169"/>
    </row>
    <row r="21" spans="1:28" x14ac:dyDescent="0.2">
      <c r="F21" s="99"/>
      <c r="G21" s="99"/>
      <c r="H21" s="100"/>
      <c r="I21" s="101"/>
      <c r="J21" s="102"/>
      <c r="M21" s="247"/>
      <c r="N21" s="104"/>
      <c r="O21" s="253"/>
      <c r="P21" s="140"/>
      <c r="Q21" s="255"/>
      <c r="V21" s="107"/>
      <c r="W21" s="107"/>
      <c r="X21" s="117"/>
      <c r="Y21" s="109"/>
      <c r="Z21" s="110"/>
      <c r="AA21" s="259"/>
      <c r="AB21" s="111"/>
    </row>
    <row r="22" spans="1:28" ht="12" customHeight="1" x14ac:dyDescent="0.2">
      <c r="B22">
        <v>25858</v>
      </c>
      <c r="C22" t="s">
        <v>1679</v>
      </c>
      <c r="D22" t="str">
        <f>_xll.BDP(C22,$D$3)</f>
        <v>SGD</v>
      </c>
      <c r="E22" t="s">
        <v>1680</v>
      </c>
      <c r="F22" s="99">
        <f>_xll.BDP(C22,$F$3)</f>
        <v>0.28499999999999998</v>
      </c>
      <c r="G22" s="99">
        <f>_xll.BDP(C22,$G$3)</f>
        <v>0.28000000000000003</v>
      </c>
      <c r="H22" s="100">
        <f>IF(OR(OR(G22="#N/A N/A",G22="#N/A Real Time"),OR(F22="#N/A N/A",F22="#N/A Real Time")),0,  G22 - F22)</f>
        <v>-4.9999999999999489E-3</v>
      </c>
      <c r="I22" s="101">
        <f>IF(OR(F22=0,F22="#N/A N/A"),0,H22 / F22*100)</f>
        <v>-1.7543859649122628</v>
      </c>
      <c r="J22" s="102">
        <v>1312900</v>
      </c>
      <c r="K22" t="str">
        <f>CONCATENATE(D68,D22, " Curncy")</f>
        <v>EURSGD Curncy</v>
      </c>
      <c r="L22">
        <f>IF(D22 = D68,1,_xll.BDP(K22,$L$3))</f>
        <v>1</v>
      </c>
      <c r="M22" s="247">
        <f>IF(D22 = D68,1,_xll.BDP(K22,$M$3)*L22)</f>
        <v>1.4320999999999999</v>
      </c>
      <c r="N22" s="104">
        <f>H22*J22*R22/M22</f>
        <v>-4583.8279449758629</v>
      </c>
      <c r="O22" s="253">
        <f>N22 / U68</f>
        <v>-1.7703816407689546E-4</v>
      </c>
      <c r="P22" s="140">
        <f>IF(OR(OR(J22=0,G22 = "#N/A N/A"),G22="#N/A Real Time"),0,G22*J22*R22/M22)</f>
        <v>256694.36491865097</v>
      </c>
      <c r="Q22" s="255">
        <f>P22 / U68*100</f>
        <v>0.9914137188306249</v>
      </c>
      <c r="R22">
        <f>IF(EXACT(D22,UPPER(D22)),1,0.01)/T22</f>
        <v>1</v>
      </c>
      <c r="S22">
        <v>0</v>
      </c>
      <c r="T22">
        <v>1</v>
      </c>
      <c r="V22" s="107">
        <f>_xll.BDH(C22,$V$3,$D$1,$D$1)</f>
        <v>0.28499999999999998</v>
      </c>
      <c r="W22" s="107">
        <f>IF(OR(OR(F22="#N/A N/A",F22="#N/A Real Time"),OR(V22="#N/A N/A",V22="#N/A Real Time")),0,  F22 - V22)</f>
        <v>0</v>
      </c>
      <c r="X22" s="117">
        <f>IF(OR(V22=0,V22="#N/A N/A"),0,W22 / V22*100)</f>
        <v>0</v>
      </c>
      <c r="Y22" s="109">
        <v>1312900</v>
      </c>
      <c r="Z22" s="110">
        <f>IF(D22 = D68,1,_xll.BDP(K22,$Z$3)*L22)</f>
        <v>1.4313</v>
      </c>
      <c r="AA22" s="259">
        <f>W22*Y22*R22/Z22 / AB68</f>
        <v>0</v>
      </c>
      <c r="AB22" s="111"/>
    </row>
    <row r="23" spans="1:28" x14ac:dyDescent="0.2">
      <c r="A23" s="158" t="s">
        <v>1758</v>
      </c>
      <c r="B23" s="158"/>
      <c r="C23" s="158"/>
      <c r="D23" s="158"/>
      <c r="E23" s="158" t="s">
        <v>707</v>
      </c>
      <c r="F23" s="159"/>
      <c r="G23" s="159"/>
      <c r="H23" s="160"/>
      <c r="I23" s="161"/>
      <c r="J23" s="162"/>
      <c r="K23" s="158"/>
      <c r="L23" s="158"/>
      <c r="M23" s="249"/>
      <c r="N23" s="163">
        <f xml:space="preserve"> SUM(N21:N22)</f>
        <v>-4583.8279449758629</v>
      </c>
      <c r="O23" s="266">
        <f xml:space="preserve"> SUM(O21:O22)</f>
        <v>-1.7703816407689546E-4</v>
      </c>
      <c r="P23" s="164">
        <f xml:space="preserve"> SUM(P21:P22)</f>
        <v>256694.36491865097</v>
      </c>
      <c r="Q23" s="256">
        <f xml:space="preserve"> SUM(Q21:Q22)</f>
        <v>0.9914137188306249</v>
      </c>
      <c r="R23" s="158"/>
      <c r="S23" s="158"/>
      <c r="T23" s="158"/>
      <c r="U23" s="158"/>
      <c r="V23" s="165"/>
      <c r="W23" s="165"/>
      <c r="X23" s="166"/>
      <c r="Y23" s="167"/>
      <c r="Z23" s="168"/>
      <c r="AA23" s="268">
        <f xml:space="preserve"> SUM(AA21:AA22)</f>
        <v>0</v>
      </c>
      <c r="AB23" s="169"/>
    </row>
    <row r="24" spans="1:28" ht="12" customHeight="1" x14ac:dyDescent="0.2">
      <c r="F24" s="99"/>
      <c r="G24" s="99"/>
      <c r="H24" s="100"/>
      <c r="I24" s="101"/>
      <c r="J24" s="102"/>
      <c r="M24" s="247"/>
      <c r="N24" s="104"/>
      <c r="O24" s="253"/>
      <c r="P24" s="140"/>
      <c r="Q24" s="255"/>
      <c r="V24" s="107"/>
      <c r="W24" s="107"/>
      <c r="X24" s="117"/>
      <c r="Y24" s="109"/>
      <c r="Z24" s="110"/>
      <c r="AA24" s="259"/>
      <c r="AB24" s="111"/>
    </row>
    <row r="25" spans="1:28" ht="12" customHeight="1" x14ac:dyDescent="0.2">
      <c r="B25">
        <v>2099</v>
      </c>
      <c r="C25" t="s">
        <v>1682</v>
      </c>
      <c r="D25" t="str">
        <f>_xll.BDP(C25,$D$3)</f>
        <v>EUR</v>
      </c>
      <c r="E25" t="s">
        <v>1683</v>
      </c>
      <c r="F25" s="99">
        <f>_xll.BDP(C25,$F$3)</f>
        <v>15.22</v>
      </c>
      <c r="G25" s="99">
        <f>_xll.BDP(C25,$G$3)</f>
        <v>15.12</v>
      </c>
      <c r="H25" s="100">
        <f>IF(OR(OR(G25="#N/A N/A",G25="#N/A Real Time"),OR(F25="#N/A N/A",F25="#N/A Real Time")),0,  G25 - F25)</f>
        <v>-0.10000000000000142</v>
      </c>
      <c r="I25" s="101">
        <f>IF(OR(F25=0,F25="#N/A N/A"),0,H25 / F25*100)</f>
        <v>-0.65703022339028527</v>
      </c>
      <c r="J25" s="102">
        <v>15798</v>
      </c>
      <c r="K25" t="str">
        <f>CONCATENATE(D68,D25, " Curncy")</f>
        <v>EUREUR Curncy</v>
      </c>
      <c r="L25">
        <f>IF(D25 = D68,1,_xll.BDP(K25,$L$3))</f>
        <v>1</v>
      </c>
      <c r="M25" s="247">
        <f>IF(D25 = D68,1,_xll.BDP(K25,$M$3)*L25)</f>
        <v>1</v>
      </c>
      <c r="N25" s="104">
        <f>H25*J25*R25/M25</f>
        <v>-1579.8000000000225</v>
      </c>
      <c r="O25" s="253">
        <f>N25 / U68</f>
        <v>-6.1015573657216786E-5</v>
      </c>
      <c r="P25" s="140">
        <f>IF(OR(OR(J25=0,G25 = "#N/A N/A"),G25="#N/A Real Time"),0,G25*J25*R25/M25)</f>
        <v>238865.75999999998</v>
      </c>
      <c r="Q25" s="255">
        <f>P25 / U68*100</f>
        <v>0.92255547369710467</v>
      </c>
      <c r="R25">
        <f>IF(EXACT(D25,UPPER(D25)),1,0.01)/T25</f>
        <v>1</v>
      </c>
      <c r="S25">
        <v>0</v>
      </c>
      <c r="T25">
        <v>1</v>
      </c>
      <c r="V25" s="107">
        <f>_xll.BDH(C25,$V$3,$D$1,$D$1)</f>
        <v>15.08</v>
      </c>
      <c r="W25" s="107">
        <f>IF(OR(OR(F25="#N/A N/A",F25="#N/A Real Time"),OR(V25="#N/A N/A",V25="#N/A Real Time")),0,  F25 - V25)</f>
        <v>0.14000000000000057</v>
      </c>
      <c r="X25" s="117">
        <f>IF(OR(V25=0,V25="#N/A N/A"),0,W25 / V25*100)</f>
        <v>0.9283819628647253</v>
      </c>
      <c r="Y25" s="109">
        <v>15798</v>
      </c>
      <c r="Z25" s="110">
        <f>IF(D25 = D68,1,_xll.BDP(K25,$Z$3)*L25)</f>
        <v>1</v>
      </c>
      <c r="AA25" s="259">
        <f>W25*Y25*R25/Z25 / AB68</f>
        <v>8.4626357680407102E-5</v>
      </c>
      <c r="AB25" s="111"/>
    </row>
    <row r="26" spans="1:28" x14ac:dyDescent="0.2">
      <c r="A26" s="158" t="s">
        <v>1686</v>
      </c>
      <c r="B26" s="158"/>
      <c r="C26" s="158"/>
      <c r="D26" s="158"/>
      <c r="E26" s="158" t="s">
        <v>522</v>
      </c>
      <c r="F26" s="159"/>
      <c r="G26" s="159"/>
      <c r="H26" s="160"/>
      <c r="I26" s="161"/>
      <c r="J26" s="162"/>
      <c r="K26" s="158"/>
      <c r="L26" s="158"/>
      <c r="M26" s="249"/>
      <c r="N26" s="163">
        <f xml:space="preserve"> SUM(N24:N25)</f>
        <v>-1579.8000000000225</v>
      </c>
      <c r="O26" s="266">
        <f xml:space="preserve"> SUM(O24:O25)</f>
        <v>-6.1015573657216786E-5</v>
      </c>
      <c r="P26" s="164">
        <f xml:space="preserve"> SUM(P24:P25)</f>
        <v>238865.75999999998</v>
      </c>
      <c r="Q26" s="256">
        <f xml:space="preserve"> SUM(Q24:Q25)</f>
        <v>0.92255547369710467</v>
      </c>
      <c r="R26" s="158"/>
      <c r="S26" s="158"/>
      <c r="T26" s="158"/>
      <c r="U26" s="158"/>
      <c r="V26" s="165"/>
      <c r="W26" s="165"/>
      <c r="X26" s="166"/>
      <c r="Y26" s="167"/>
      <c r="Z26" s="168"/>
      <c r="AA26" s="268">
        <f xml:space="preserve"> SUM(AA24:AA25)</f>
        <v>8.4626357680407102E-5</v>
      </c>
      <c r="AB26" s="169"/>
    </row>
    <row r="27" spans="1:28" x14ac:dyDescent="0.2">
      <c r="F27" s="146"/>
      <c r="G27" s="146"/>
      <c r="H27" s="124"/>
      <c r="I27" s="35"/>
      <c r="J27" s="147"/>
      <c r="M27" s="250"/>
      <c r="N27" s="147"/>
      <c r="O27" s="254"/>
      <c r="P27" s="148"/>
      <c r="Q27" s="257"/>
      <c r="V27" s="144"/>
      <c r="W27" s="144"/>
      <c r="X27" s="145"/>
      <c r="Y27" s="149"/>
      <c r="Z27" s="150"/>
      <c r="AA27" s="260"/>
      <c r="AB27" s="111"/>
    </row>
    <row r="28" spans="1:28" x14ac:dyDescent="0.2">
      <c r="B28">
        <v>113</v>
      </c>
      <c r="C28" t="s">
        <v>105</v>
      </c>
      <c r="D28" t="str">
        <f>_xll.BDP(C28,$D$3)</f>
        <v>SEK</v>
      </c>
      <c r="E28" t="s">
        <v>275</v>
      </c>
      <c r="F28" s="99">
        <f>_xll.BDP(C28,$F$3)</f>
        <v>65.59</v>
      </c>
      <c r="G28" s="99">
        <f>_xll.BDP(C28,$G$3)</f>
        <v>65.150000000000006</v>
      </c>
      <c r="H28" s="100">
        <f>IF(OR(OR(G28="#N/A N/A",G28="#N/A Real Time"),OR(F28="#N/A N/A",F28="#N/A Real Time")),0,  G28 - F28)</f>
        <v>-0.43999999999999773</v>
      </c>
      <c r="I28" s="101">
        <f>IF(OR(F28=0,F28="#N/A N/A"),0,H28 / F28*100)</f>
        <v>-0.67083396859276978</v>
      </c>
      <c r="J28" s="102">
        <v>20025</v>
      </c>
      <c r="K28" t="str">
        <f>CONCATENATE(D68,D28, " Curncy")</f>
        <v>EURSEK Curncy</v>
      </c>
      <c r="L28">
        <f>IF(D28 = D68,1,_xll.BDP(K28,$L$3))</f>
        <v>1</v>
      </c>
      <c r="M28" s="247">
        <f>IF(D28 = D68,1,_xll.BDP(K28,$M$3)*L28)</f>
        <v>10.887</v>
      </c>
      <c r="N28" s="104">
        <f>H28*J28*R28/M28</f>
        <v>-809.31386056764529</v>
      </c>
      <c r="O28" s="253">
        <f>N28 / U68</f>
        <v>-3.1257595563533951E-5</v>
      </c>
      <c r="P28" s="140">
        <f>IF(OR(OR(J28=0,G28 = "#N/A N/A"),G28="#N/A Real Time"),0,G28*J28*R28/M28)</f>
        <v>119833.63185450537</v>
      </c>
      <c r="Q28" s="255">
        <f>P28 / U68*100</f>
        <v>0.46282553431005624</v>
      </c>
      <c r="R28">
        <f>IF(EXACT(D28,UPPER(D28)),1,0.01)/T28</f>
        <v>1</v>
      </c>
      <c r="S28">
        <v>0</v>
      </c>
      <c r="T28">
        <v>1</v>
      </c>
      <c r="V28" s="107">
        <f>_xll.BDH(C28,$V$3,$D$1,$D$1)</f>
        <v>65.09</v>
      </c>
      <c r="W28" s="107">
        <f>IF(OR(OR(F28="#N/A N/A",F28="#N/A Real Time"),OR(V28="#N/A N/A",V28="#N/A Real Time")),0,  F28 - V28)</f>
        <v>0.5</v>
      </c>
      <c r="X28" s="117">
        <f>IF(OR(V28=0,V28="#N/A N/A"),0,W28 / V28*100)</f>
        <v>0.76816715317253026</v>
      </c>
      <c r="Y28" s="109">
        <v>20025</v>
      </c>
      <c r="Z28" s="110">
        <f>IF(D28 = D68,1,_xll.BDP(K28,$Z$3)*L28)</f>
        <v>10.849</v>
      </c>
      <c r="AA28" s="259">
        <f>W28*Y28*R28/Z28 / AB68</f>
        <v>3.531248851894153E-5</v>
      </c>
      <c r="AB28" s="111"/>
    </row>
    <row r="29" spans="1:28" x14ac:dyDescent="0.2">
      <c r="A29" s="158" t="s">
        <v>1520</v>
      </c>
      <c r="B29" s="158"/>
      <c r="C29" s="158"/>
      <c r="D29" s="158"/>
      <c r="E29" s="158" t="s">
        <v>104</v>
      </c>
      <c r="F29" s="159"/>
      <c r="G29" s="159"/>
      <c r="H29" s="160"/>
      <c r="I29" s="161"/>
      <c r="J29" s="162"/>
      <c r="K29" s="158"/>
      <c r="L29" s="158"/>
      <c r="M29" s="249"/>
      <c r="N29" s="163">
        <f xml:space="preserve"> SUM(N27:N28)</f>
        <v>-809.31386056764529</v>
      </c>
      <c r="O29" s="266">
        <f xml:space="preserve"> SUM(O27:O28)</f>
        <v>-3.1257595563533951E-5</v>
      </c>
      <c r="P29" s="164">
        <f xml:space="preserve"> SUM(P27:P28)</f>
        <v>119833.63185450537</v>
      </c>
      <c r="Q29" s="256">
        <f xml:space="preserve"> SUM(Q27:Q28)</f>
        <v>0.46282553431005624</v>
      </c>
      <c r="R29" s="158"/>
      <c r="S29" s="158"/>
      <c r="T29" s="158"/>
      <c r="U29" s="158"/>
      <c r="V29" s="165"/>
      <c r="W29" s="165"/>
      <c r="X29" s="166"/>
      <c r="Y29" s="167"/>
      <c r="Z29" s="168"/>
      <c r="AA29" s="268">
        <f xml:space="preserve"> SUM(AA27:AA28)</f>
        <v>3.531248851894153E-5</v>
      </c>
      <c r="AB29" s="169"/>
    </row>
    <row r="30" spans="1:28" x14ac:dyDescent="0.2">
      <c r="F30" s="146"/>
      <c r="G30" s="146"/>
      <c r="H30" s="124"/>
      <c r="I30" s="35"/>
      <c r="J30" s="147"/>
      <c r="M30" s="250"/>
      <c r="N30" s="147"/>
      <c r="O30" s="254"/>
      <c r="P30" s="148"/>
      <c r="Q30" s="257"/>
      <c r="V30" s="144"/>
      <c r="W30" s="144"/>
      <c r="X30" s="145"/>
      <c r="Y30" s="149"/>
      <c r="Z30" s="150"/>
      <c r="AA30" s="260"/>
      <c r="AB30" s="111"/>
    </row>
    <row r="31" spans="1:28" ht="12" customHeight="1" x14ac:dyDescent="0.2">
      <c r="B31">
        <v>7274</v>
      </c>
      <c r="C31" t="s">
        <v>926</v>
      </c>
      <c r="D31" t="str">
        <f>_xll.BDP(C31,$D$3)</f>
        <v>GBp</v>
      </c>
      <c r="E31" t="s">
        <v>1012</v>
      </c>
      <c r="F31" s="99">
        <f>_xll.BDP(C31,$F$3)</f>
        <v>1589.5</v>
      </c>
      <c r="G31" s="99">
        <f>_xll.BDP(C31,$G$3)</f>
        <v>1583</v>
      </c>
      <c r="H31" s="100">
        <f t="shared" ref="H31:H62" si="0">IF(OR(OR(G31="#N/A N/A",G31="#N/A Real Time"),OR(F31="#N/A N/A",F31="#N/A Real Time")),0,  G31 - F31)</f>
        <v>-6.5</v>
      </c>
      <c r="I31" s="101">
        <f t="shared" ref="I31:I62" si="1">IF(OR(F31=0,F31="#N/A N/A"),0,H31 / F31*100)</f>
        <v>-0.40893362692670648</v>
      </c>
      <c r="J31" s="102">
        <v>18643</v>
      </c>
      <c r="K31" t="str">
        <f>CONCATENATE(D68,D31, " Curncy")</f>
        <v>EURGBp Curncy</v>
      </c>
      <c r="L31">
        <f>IF(D31 = D68,1,_xll.BDP(K31,$L$3))</f>
        <v>1</v>
      </c>
      <c r="M31" s="247">
        <f>IF(D31 = D68,1,_xll.BDP(K31,$M$3)*L31)</f>
        <v>0.86451999999999996</v>
      </c>
      <c r="N31" s="104">
        <f t="shared" ref="N31:N62" si="2">H31*J31*R31/M31</f>
        <v>-1401.6968953870357</v>
      </c>
      <c r="O31" s="253">
        <f>N31 / U68</f>
        <v>-5.4136814891491679E-5</v>
      </c>
      <c r="P31" s="140">
        <f t="shared" ref="P31:P62" si="3">IF(OR(OR(J31=0,G31 = "#N/A N/A"),G31="#N/A Real Time"),0,G31*J31*R31/M31)</f>
        <v>341367.10544579651</v>
      </c>
      <c r="Q31" s="255">
        <f>P31 / U68*100</f>
        <v>1.3184396611266358</v>
      </c>
      <c r="R31">
        <f t="shared" ref="R31:R62" si="4">IF(EXACT(D31,UPPER(D31)),1,0.01)/T31</f>
        <v>0.01</v>
      </c>
      <c r="S31">
        <v>0</v>
      </c>
      <c r="T31">
        <v>1</v>
      </c>
      <c r="V31" s="107">
        <f>_xll.BDH(C31,$V$3,$D$1,$D$1)</f>
        <v>1583</v>
      </c>
      <c r="W31" s="107">
        <f t="shared" ref="W31:W62" si="5">IF(OR(OR(F31="#N/A N/A",F31="#N/A Real Time"),OR(V31="#N/A N/A",V31="#N/A Real Time")),0,  F31 - V31)</f>
        <v>6.5</v>
      </c>
      <c r="X31" s="117">
        <f t="shared" ref="X31:X62" si="6">IF(OR(V31=0,V31="#N/A N/A"),0,W31 / V31*100)</f>
        <v>0.41061276058117502</v>
      </c>
      <c r="Y31" s="109">
        <v>18643</v>
      </c>
      <c r="Z31" s="110">
        <f>IF(D31 = D68,1,_xll.BDP(K31,$Z$3)*L31)</f>
        <v>0.85989000000000004</v>
      </c>
      <c r="AA31" s="259">
        <f>W31*Y31*R31/Z31 / AB68</f>
        <v>5.3921474782854078E-5</v>
      </c>
      <c r="AB31" s="111"/>
    </row>
    <row r="32" spans="1:28" ht="12" customHeight="1" x14ac:dyDescent="0.2">
      <c r="B32">
        <v>6286</v>
      </c>
      <c r="C32" t="s">
        <v>93</v>
      </c>
      <c r="D32" t="str">
        <f>_xll.BDP(C32,$D$3)</f>
        <v>GBp</v>
      </c>
      <c r="E32" t="s">
        <v>353</v>
      </c>
      <c r="F32" s="99">
        <f>_xll.BDP(C32,$F$3)</f>
        <v>806.8</v>
      </c>
      <c r="G32" s="99">
        <f>_xll.BDP(C32,$G$3)</f>
        <v>816</v>
      </c>
      <c r="H32" s="100">
        <f t="shared" si="0"/>
        <v>9.2000000000000455</v>
      </c>
      <c r="I32" s="101">
        <f t="shared" si="1"/>
        <v>1.1403073872087315</v>
      </c>
      <c r="J32" s="102">
        <v>54932</v>
      </c>
      <c r="K32" t="str">
        <f>CONCATENATE(D68,D32, " Curncy")</f>
        <v>EURGBp Curncy</v>
      </c>
      <c r="L32">
        <f>IF(D32 = D68,1,_xll.BDP(K32,$L$3))</f>
        <v>1</v>
      </c>
      <c r="M32" s="247">
        <f>IF(D32 = D68,1,_xll.BDP(K32,$M$3)*L32)</f>
        <v>0.86451999999999996</v>
      </c>
      <c r="N32" s="104">
        <f t="shared" si="2"/>
        <v>5845.7224818396626</v>
      </c>
      <c r="O32" s="253">
        <f>N32 / U68</f>
        <v>2.2577548466282504E-4</v>
      </c>
      <c r="P32" s="140">
        <f t="shared" si="3"/>
        <v>518490.16795447189</v>
      </c>
      <c r="Q32" s="255">
        <f>P32 / U68*100</f>
        <v>2.0025303857050472</v>
      </c>
      <c r="R32">
        <f t="shared" si="4"/>
        <v>0.01</v>
      </c>
      <c r="S32">
        <v>0</v>
      </c>
      <c r="T32">
        <v>1</v>
      </c>
      <c r="V32" s="107">
        <f>_xll.BDH(C32,$V$3,$D$1,$D$1)</f>
        <v>797.8</v>
      </c>
      <c r="W32" s="107">
        <f t="shared" si="5"/>
        <v>9</v>
      </c>
      <c r="X32" s="117">
        <f t="shared" si="6"/>
        <v>1.1281022812735022</v>
      </c>
      <c r="Y32" s="109">
        <v>54932</v>
      </c>
      <c r="Z32" s="110">
        <f>IF(D32 = D68,1,_xll.BDP(K32,$Z$3)*L32)</f>
        <v>0.85989000000000004</v>
      </c>
      <c r="AA32" s="259">
        <f>W32*Y32*R32/Z32 / AB68</f>
        <v>2.1998877759807277E-4</v>
      </c>
      <c r="AB32" s="111"/>
    </row>
    <row r="33" spans="2:28" ht="12" customHeight="1" x14ac:dyDescent="0.2">
      <c r="B33">
        <v>2204</v>
      </c>
      <c r="C33" t="s">
        <v>92</v>
      </c>
      <c r="D33" t="str">
        <f>_xll.BDP(C33,$D$3)</f>
        <v>GBp</v>
      </c>
      <c r="E33" t="s">
        <v>354</v>
      </c>
      <c r="F33" s="99">
        <f>_xll.BDP(C33,$F$3)</f>
        <v>159.06</v>
      </c>
      <c r="G33" s="99">
        <f>_xll.BDP(C33,$G$3)</f>
        <v>159.18</v>
      </c>
      <c r="H33" s="100">
        <f t="shared" si="0"/>
        <v>0.12000000000000455</v>
      </c>
      <c r="I33" s="101">
        <f t="shared" si="1"/>
        <v>7.544322897020278E-2</v>
      </c>
      <c r="J33" s="102">
        <v>186397</v>
      </c>
      <c r="K33" t="str">
        <f>CONCATENATE(D68,D33, " Curncy")</f>
        <v>EURGBp Curncy</v>
      </c>
      <c r="L33">
        <f>IF(D33 = D68,1,_xll.BDP(K33,$L$3))</f>
        <v>1</v>
      </c>
      <c r="M33" s="247">
        <f>IF(D33 = D68,1,_xll.BDP(K33,$M$3)*L33)</f>
        <v>0.86451999999999996</v>
      </c>
      <c r="N33" s="104">
        <f t="shared" si="2"/>
        <v>258.7290056910291</v>
      </c>
      <c r="O33" s="253">
        <f>N33 / U68</f>
        <v>9.9927197771864939E-6</v>
      </c>
      <c r="P33" s="140">
        <f t="shared" si="3"/>
        <v>343204.02604913717</v>
      </c>
      <c r="Q33" s="255">
        <f>P33 / U68*100</f>
        <v>1.3255342784437385</v>
      </c>
      <c r="R33">
        <f t="shared" si="4"/>
        <v>0.01</v>
      </c>
      <c r="S33">
        <v>0</v>
      </c>
      <c r="T33">
        <v>1</v>
      </c>
      <c r="V33" s="107">
        <f>_xll.BDH(C33,$V$3,$D$1,$D$1)</f>
        <v>159.41999999999999</v>
      </c>
      <c r="W33" s="107">
        <f t="shared" si="5"/>
        <v>-0.35999999999998522</v>
      </c>
      <c r="X33" s="117">
        <f t="shared" si="6"/>
        <v>-0.22581859239743149</v>
      </c>
      <c r="Y33" s="109">
        <v>186397</v>
      </c>
      <c r="Z33" s="110">
        <f>IF(D33 = D68,1,_xll.BDP(K33,$Z$3)*L33)</f>
        <v>0.85989000000000004</v>
      </c>
      <c r="AA33" s="259">
        <f>W33*Y33*R33/Z33 / AB68</f>
        <v>-2.9858915151784964E-5</v>
      </c>
      <c r="AB33" s="111"/>
    </row>
    <row r="34" spans="2:28" ht="12" customHeight="1" x14ac:dyDescent="0.2">
      <c r="B34">
        <v>6009</v>
      </c>
      <c r="C34" t="s">
        <v>932</v>
      </c>
      <c r="D34" t="str">
        <f>_xll.BDP(C34,$D$3)</f>
        <v>GBp</v>
      </c>
      <c r="E34" t="s">
        <v>1018</v>
      </c>
      <c r="F34" s="99">
        <f>_xll.BDP(C34,$F$3)</f>
        <v>488.35</v>
      </c>
      <c r="G34" s="99">
        <f>_xll.BDP(C34,$G$3)</f>
        <v>482.25</v>
      </c>
      <c r="H34" s="100">
        <f t="shared" si="0"/>
        <v>-6.1000000000000227</v>
      </c>
      <c r="I34" s="101">
        <f t="shared" si="1"/>
        <v>-1.2491041261390441</v>
      </c>
      <c r="J34" s="102">
        <v>45250</v>
      </c>
      <c r="K34" t="str">
        <f>CONCATENATE(D68,D34, " Curncy")</f>
        <v>EURGBp Curncy</v>
      </c>
      <c r="L34">
        <f>IF(D34 = D68,1,_xll.BDP(K34,$L$3))</f>
        <v>1</v>
      </c>
      <c r="M34" s="247">
        <f>IF(D34 = D68,1,_xll.BDP(K34,$M$3)*L34)</f>
        <v>0.86451999999999996</v>
      </c>
      <c r="N34" s="104">
        <f t="shared" si="2"/>
        <v>-3192.8121963633121</v>
      </c>
      <c r="O34" s="253">
        <f>N34 / U68</f>
        <v>-1.2331388007397328E-4</v>
      </c>
      <c r="P34" s="140">
        <f t="shared" si="3"/>
        <v>252415.35765511499</v>
      </c>
      <c r="Q34" s="255">
        <f>P34 / U68*100</f>
        <v>0.97488719124054746</v>
      </c>
      <c r="R34">
        <f t="shared" si="4"/>
        <v>0.01</v>
      </c>
      <c r="S34">
        <v>0</v>
      </c>
      <c r="T34">
        <v>1</v>
      </c>
      <c r="V34" s="107">
        <f>_xll.BDH(C34,$V$3,$D$1,$D$1)</f>
        <v>483.55</v>
      </c>
      <c r="W34" s="107">
        <f t="shared" si="5"/>
        <v>4.8000000000000114</v>
      </c>
      <c r="X34" s="117">
        <f t="shared" si="6"/>
        <v>0.99265846344742248</v>
      </c>
      <c r="Y34" s="109">
        <v>45250</v>
      </c>
      <c r="Z34" s="110">
        <f>IF(D34 = D68,1,_xll.BDP(K34,$Z$3)*L34)</f>
        <v>0.85989000000000004</v>
      </c>
      <c r="AA34" s="259">
        <f>W34*Y34*R34/Z34 / AB68</f>
        <v>9.6647901029761095E-5</v>
      </c>
      <c r="AB34" s="111"/>
    </row>
    <row r="35" spans="2:28" ht="12" customHeight="1" x14ac:dyDescent="0.2">
      <c r="B35">
        <v>6116</v>
      </c>
      <c r="C35" t="s">
        <v>935</v>
      </c>
      <c r="D35" t="str">
        <f>_xll.BDP(C35,$D$3)</f>
        <v>GBp</v>
      </c>
      <c r="E35" t="s">
        <v>1021</v>
      </c>
      <c r="F35" s="99">
        <f>_xll.BDP(C35,$F$3)</f>
        <v>126.9</v>
      </c>
      <c r="G35" s="99">
        <f>_xll.BDP(C35,$G$3)</f>
        <v>124.15</v>
      </c>
      <c r="H35" s="100">
        <f t="shared" si="0"/>
        <v>-2.75</v>
      </c>
      <c r="I35" s="101">
        <f t="shared" si="1"/>
        <v>-2.1670606776989754</v>
      </c>
      <c r="J35" s="102">
        <v>160710</v>
      </c>
      <c r="K35" t="str">
        <f>CONCATENATE(D68,D35, " Curncy")</f>
        <v>EURGBp Curncy</v>
      </c>
      <c r="L35">
        <f>IF(D35 = D68,1,_xll.BDP(K35,$L$3))</f>
        <v>1</v>
      </c>
      <c r="M35" s="247">
        <f>IF(D35 = D68,1,_xll.BDP(K35,$M$3)*L35)</f>
        <v>0.86451999999999996</v>
      </c>
      <c r="N35" s="104">
        <f t="shared" si="2"/>
        <v>-5112.1142368019255</v>
      </c>
      <c r="O35" s="253">
        <f>N35 / U68</f>
        <v>-1.9744181716653376E-4</v>
      </c>
      <c r="P35" s="140">
        <f t="shared" si="3"/>
        <v>230788.72090871236</v>
      </c>
      <c r="Q35" s="255">
        <f>P35 / U68*100</f>
        <v>0.89136005822636966</v>
      </c>
      <c r="R35">
        <f t="shared" si="4"/>
        <v>0.01</v>
      </c>
      <c r="S35">
        <v>0</v>
      </c>
      <c r="T35">
        <v>1</v>
      </c>
      <c r="V35" s="107">
        <f>_xll.BDH(C35,$V$3,$D$1,$D$1)</f>
        <v>126.15</v>
      </c>
      <c r="W35" s="107">
        <f t="shared" si="5"/>
        <v>0.75</v>
      </c>
      <c r="X35" s="117">
        <f t="shared" si="6"/>
        <v>0.59453032104637327</v>
      </c>
      <c r="Y35" s="109">
        <v>160710</v>
      </c>
      <c r="Z35" s="110">
        <f>IF(D35 = D68,1,_xll.BDP(K35,$Z$3)*L35)</f>
        <v>0.85989000000000004</v>
      </c>
      <c r="AA35" s="259">
        <f>W35*Y35*R35/Z35 / AB68</f>
        <v>5.3633577950596919E-5</v>
      </c>
      <c r="AB35" s="111"/>
    </row>
    <row r="36" spans="2:28" ht="12" customHeight="1" x14ac:dyDescent="0.2">
      <c r="B36">
        <v>6405</v>
      </c>
      <c r="C36" t="s">
        <v>938</v>
      </c>
      <c r="D36" t="str">
        <f>_xll.BDP(C36,$D$3)</f>
        <v>GBp</v>
      </c>
      <c r="E36" t="s">
        <v>1024</v>
      </c>
      <c r="F36" s="99">
        <f>_xll.BDP(C36,$F$3)</f>
        <v>27.3</v>
      </c>
      <c r="G36" s="99">
        <f>_xll.BDP(C36,$G$3)</f>
        <v>26.2</v>
      </c>
      <c r="H36" s="100">
        <f t="shared" si="0"/>
        <v>-1.1000000000000014</v>
      </c>
      <c r="I36" s="101">
        <f t="shared" si="1"/>
        <v>-4.0293040293040345</v>
      </c>
      <c r="J36" s="102">
        <v>1026557</v>
      </c>
      <c r="K36" t="str">
        <f>CONCATENATE(D68,D36, " Curncy")</f>
        <v>EURGBp Curncy</v>
      </c>
      <c r="L36">
        <f>IF(D36 = D68,1,_xll.BDP(K36,$L$3))</f>
        <v>1</v>
      </c>
      <c r="M36" s="247">
        <f>IF(D36 = D68,1,_xll.BDP(K36,$M$3)*L36)</f>
        <v>0.86451999999999996</v>
      </c>
      <c r="N36" s="104">
        <f t="shared" si="2"/>
        <v>-13061.730208670724</v>
      </c>
      <c r="O36" s="253">
        <f>N36 / U68</f>
        <v>-5.0447459275720398E-4</v>
      </c>
      <c r="P36" s="140">
        <f t="shared" si="3"/>
        <v>311106.66497015685</v>
      </c>
      <c r="Q36" s="255">
        <f>P36 / U68*100</f>
        <v>1.20156675729443</v>
      </c>
      <c r="R36">
        <f t="shared" si="4"/>
        <v>0.01</v>
      </c>
      <c r="S36">
        <v>0</v>
      </c>
      <c r="T36">
        <v>1</v>
      </c>
      <c r="V36" s="107">
        <f>_xll.BDH(C36,$V$3,$D$1,$D$1)</f>
        <v>27.54</v>
      </c>
      <c r="W36" s="107">
        <f t="shared" si="5"/>
        <v>-0.23999999999999844</v>
      </c>
      <c r="X36" s="117">
        <f t="shared" si="6"/>
        <v>-0.87145969498910114</v>
      </c>
      <c r="Y36" s="109">
        <v>1026557</v>
      </c>
      <c r="Z36" s="110">
        <f>IF(D36 = D68,1,_xll.BDP(K36,$Z$3)*L36)</f>
        <v>0.85989000000000004</v>
      </c>
      <c r="AA36" s="259">
        <f>W36*Y36*R36/Z36 / AB68</f>
        <v>-1.0962936943359951E-4</v>
      </c>
      <c r="AB36" s="111"/>
    </row>
    <row r="37" spans="2:28" ht="12" customHeight="1" x14ac:dyDescent="0.2">
      <c r="B37">
        <v>6022</v>
      </c>
      <c r="C37" t="s">
        <v>1160</v>
      </c>
      <c r="D37" t="str">
        <f>_xll.BDP(C37,$D$3)</f>
        <v>GBp</v>
      </c>
      <c r="E37" t="s">
        <v>1161</v>
      </c>
      <c r="F37" s="99">
        <f>_xll.BDP(C37,$F$3)</f>
        <v>311</v>
      </c>
      <c r="G37" s="99">
        <f>_xll.BDP(C37,$G$3)</f>
        <v>309.5</v>
      </c>
      <c r="H37" s="100">
        <f t="shared" si="0"/>
        <v>-1.5</v>
      </c>
      <c r="I37" s="101">
        <f t="shared" si="1"/>
        <v>-0.48231511254019299</v>
      </c>
      <c r="J37" s="102">
        <v>61062</v>
      </c>
      <c r="K37" t="str">
        <f>CONCATENATE(D68,D37, " Curncy")</f>
        <v>EURGBp Curncy</v>
      </c>
      <c r="L37">
        <f>IF(D37 = D68,1,_xll.BDP(K37,$L$3))</f>
        <v>1</v>
      </c>
      <c r="M37" s="247">
        <f>IF(D37 = D68,1,_xll.BDP(K37,$M$3)*L37)</f>
        <v>0.86451999999999996</v>
      </c>
      <c r="N37" s="104">
        <f t="shared" si="2"/>
        <v>-1059.4665247767548</v>
      </c>
      <c r="O37" s="253">
        <f>N37 / U68</f>
        <v>-4.0919076959026878E-5</v>
      </c>
      <c r="P37" s="140">
        <f t="shared" si="3"/>
        <v>218603.25961227043</v>
      </c>
      <c r="Q37" s="255">
        <f>P37 / U68*100</f>
        <v>0.84429695458792131</v>
      </c>
      <c r="R37">
        <f t="shared" si="4"/>
        <v>0.01</v>
      </c>
      <c r="S37">
        <v>0</v>
      </c>
      <c r="T37">
        <v>1</v>
      </c>
      <c r="V37" s="107">
        <f>_xll.BDH(C37,$V$3,$D$1,$D$1)</f>
        <v>192</v>
      </c>
      <c r="W37" s="107">
        <f t="shared" si="5"/>
        <v>119</v>
      </c>
      <c r="X37" s="117">
        <f t="shared" si="6"/>
        <v>61.979166666666664</v>
      </c>
      <c r="Y37" s="109">
        <v>61062</v>
      </c>
      <c r="Z37" s="110">
        <f>IF(D37 = D68,1,_xll.BDP(K37,$Z$3)*L37)</f>
        <v>0.85989000000000004</v>
      </c>
      <c r="AA37" s="259">
        <f>W37*Y37*R37/Z37 / AB68</f>
        <v>3.233334170298488E-3</v>
      </c>
      <c r="AB37" s="111"/>
    </row>
    <row r="38" spans="2:28" x14ac:dyDescent="0.2">
      <c r="B38">
        <v>3746</v>
      </c>
      <c r="C38" t="s">
        <v>1609</v>
      </c>
      <c r="D38" t="str">
        <f>_xll.BDP(C38,$D$3)</f>
        <v>GBp</v>
      </c>
      <c r="E38" t="s">
        <v>1610</v>
      </c>
      <c r="F38" s="99">
        <f>_xll.BDP(C38,$F$3)</f>
        <v>82.05</v>
      </c>
      <c r="G38" s="99">
        <f>_xll.BDP(C38,$G$3)</f>
        <v>81.55</v>
      </c>
      <c r="H38" s="100">
        <f t="shared" si="0"/>
        <v>-0.5</v>
      </c>
      <c r="I38" s="101">
        <f t="shared" si="1"/>
        <v>-0.60938452163315049</v>
      </c>
      <c r="J38" s="102">
        <v>1030302</v>
      </c>
      <c r="K38" t="str">
        <f>CONCATENATE(D68,D38, " Curncy")</f>
        <v>EURGBp Curncy</v>
      </c>
      <c r="L38">
        <f>IF(D38 = D68,1,_xll.BDP(K38,$L$3))</f>
        <v>1</v>
      </c>
      <c r="M38" s="247">
        <f>IF(D38 = D68,1,_xll.BDP(K38,$M$3)*L38)</f>
        <v>0.86451999999999996</v>
      </c>
      <c r="N38" s="104">
        <f t="shared" si="2"/>
        <v>-5958.8095127932265</v>
      </c>
      <c r="O38" s="253">
        <f>N38 / U68</f>
        <v>-2.3014317048813395E-4</v>
      </c>
      <c r="P38" s="140">
        <f t="shared" si="3"/>
        <v>971881.83153657522</v>
      </c>
      <c r="Q38" s="255">
        <f>P38 / U68*100</f>
        <v>3.7536351106614649</v>
      </c>
      <c r="R38">
        <f t="shared" si="4"/>
        <v>0.01</v>
      </c>
      <c r="S38">
        <v>0</v>
      </c>
      <c r="T38">
        <v>1</v>
      </c>
      <c r="V38" s="107">
        <f>_xll.BDH(C38,$V$3,$D$1,$D$1)</f>
        <v>83.7</v>
      </c>
      <c r="W38" s="107">
        <f t="shared" si="5"/>
        <v>-1.6500000000000057</v>
      </c>
      <c r="X38" s="117">
        <f t="shared" si="6"/>
        <v>-1.9713261648745588</v>
      </c>
      <c r="Y38" s="109">
        <v>1030302</v>
      </c>
      <c r="Z38" s="110">
        <f>IF(D38 = D68,1,_xll.BDP(K38,$Z$3)*L38)</f>
        <v>0.85989000000000004</v>
      </c>
      <c r="AA38" s="259">
        <f>W38*Y38*R38/Z38 / AB68</f>
        <v>-7.5645150759282812E-4</v>
      </c>
      <c r="AB38" s="111"/>
    </row>
    <row r="39" spans="2:28" x14ac:dyDescent="0.2">
      <c r="B39">
        <v>6404</v>
      </c>
      <c r="C39" t="s">
        <v>1657</v>
      </c>
      <c r="D39" t="str">
        <f>_xll.BDP(C39,$D$3)</f>
        <v>GBp</v>
      </c>
      <c r="E39" t="s">
        <v>1658</v>
      </c>
      <c r="F39" s="99">
        <f>_xll.BDP(C39,$F$3)</f>
        <v>77.7</v>
      </c>
      <c r="G39" s="99">
        <f>_xll.BDP(C39,$G$3)</f>
        <v>76.099999999999994</v>
      </c>
      <c r="H39" s="100">
        <f t="shared" si="0"/>
        <v>-1.6000000000000085</v>
      </c>
      <c r="I39" s="101">
        <f t="shared" si="1"/>
        <v>-2.0592020592020703</v>
      </c>
      <c r="J39" s="102">
        <v>279558</v>
      </c>
      <c r="K39" t="str">
        <f>CONCATENATE(D68,D39, " Curncy")</f>
        <v>EURGBp Curncy</v>
      </c>
      <c r="L39">
        <f>IF(D39 = D68,1,_xll.BDP(K39,$L$3))</f>
        <v>1</v>
      </c>
      <c r="M39" s="247">
        <f>IF(D39 = D68,1,_xll.BDP(K39,$M$3)*L39)</f>
        <v>0.86451999999999996</v>
      </c>
      <c r="N39" s="104">
        <f t="shared" si="2"/>
        <v>-5173.8860870772496</v>
      </c>
      <c r="O39" s="253">
        <f>N39 / U68</f>
        <v>-1.9982759060647334E-4</v>
      </c>
      <c r="P39" s="140">
        <f t="shared" si="3"/>
        <v>246082.95701661037</v>
      </c>
      <c r="Q39" s="255">
        <f>P39 / U68*100</f>
        <v>0.95042997782203376</v>
      </c>
      <c r="R39">
        <f t="shared" si="4"/>
        <v>0.01</v>
      </c>
      <c r="S39">
        <v>0</v>
      </c>
      <c r="T39">
        <v>1</v>
      </c>
      <c r="V39" s="107">
        <f>_xll.BDH(C39,$V$3,$D$1,$D$1)</f>
        <v>75.8</v>
      </c>
      <c r="W39" s="107">
        <f t="shared" si="5"/>
        <v>1.9000000000000057</v>
      </c>
      <c r="X39" s="117">
        <f t="shared" si="6"/>
        <v>2.5065963060686092</v>
      </c>
      <c r="Y39" s="109">
        <v>279558</v>
      </c>
      <c r="Z39" s="110">
        <f>IF(D39 = D68,1,_xll.BDP(K39,$Z$3)*L39)</f>
        <v>0.85989000000000004</v>
      </c>
      <c r="AA39" s="259">
        <f>W39*Y39*R39/Z39 / AB68</f>
        <v>2.3635137403567281E-4</v>
      </c>
      <c r="AB39" s="111"/>
    </row>
    <row r="40" spans="2:28" ht="12" customHeight="1" x14ac:dyDescent="0.2">
      <c r="B40">
        <v>23802</v>
      </c>
      <c r="C40" t="s">
        <v>1331</v>
      </c>
      <c r="D40" t="str">
        <f>_xll.BDP(C40,$D$3)</f>
        <v>GBp</v>
      </c>
      <c r="E40" t="s">
        <v>1332</v>
      </c>
      <c r="F40" s="99">
        <f>_xll.BDP(C40,$F$3)</f>
        <v>11795</v>
      </c>
      <c r="G40" s="99">
        <f>_xll.BDP(C40,$G$3)</f>
        <v>11905</v>
      </c>
      <c r="H40" s="100">
        <f t="shared" si="0"/>
        <v>110</v>
      </c>
      <c r="I40" s="101">
        <f t="shared" si="1"/>
        <v>0.93259855871131825</v>
      </c>
      <c r="J40" s="102">
        <v>2947</v>
      </c>
      <c r="K40" t="str">
        <f>CONCATENATE(D68,D40, " Curncy")</f>
        <v>EURGBp Curncy</v>
      </c>
      <c r="L40">
        <f>IF(D40 = D68,1,_xll.BDP(K40,$L$3))</f>
        <v>1</v>
      </c>
      <c r="M40" s="247">
        <f>IF(D40 = D68,1,_xll.BDP(K40,$M$3)*L40)</f>
        <v>0.86451999999999996</v>
      </c>
      <c r="N40" s="104">
        <f t="shared" si="2"/>
        <v>3749.7108221903491</v>
      </c>
      <c r="O40" s="253">
        <f>N40 / U68</f>
        <v>1.4482260847234772E-4</v>
      </c>
      <c r="P40" s="140">
        <f t="shared" si="3"/>
        <v>405820.97580160096</v>
      </c>
      <c r="Q40" s="255">
        <f>P40 / U68*100</f>
        <v>1.5673755944211814</v>
      </c>
      <c r="R40">
        <f t="shared" si="4"/>
        <v>0.01</v>
      </c>
      <c r="S40">
        <v>0</v>
      </c>
      <c r="T40">
        <v>1</v>
      </c>
      <c r="V40" s="107">
        <f>_xll.BDH(C40,$V$3,$D$1,$D$1)</f>
        <v>11820</v>
      </c>
      <c r="W40" s="107">
        <f t="shared" si="5"/>
        <v>-25</v>
      </c>
      <c r="X40" s="117">
        <f t="shared" si="6"/>
        <v>-0.21150592216582065</v>
      </c>
      <c r="Y40" s="109">
        <v>2947</v>
      </c>
      <c r="Z40" s="110">
        <f>IF(D40 = D68,1,_xll.BDP(K40,$Z$3)*L40)</f>
        <v>0.85989000000000004</v>
      </c>
      <c r="AA40" s="259">
        <f>W40*Y40*R40/Z40 / AB68</f>
        <v>-3.2783306207954101E-5</v>
      </c>
      <c r="AB40" s="111"/>
    </row>
    <row r="41" spans="2:28" ht="12" customHeight="1" x14ac:dyDescent="0.2">
      <c r="B41">
        <v>6295</v>
      </c>
      <c r="C41" t="s">
        <v>954</v>
      </c>
      <c r="D41" t="str">
        <f>_xll.BDP(C41,$D$3)</f>
        <v>USD</v>
      </c>
      <c r="E41" t="s">
        <v>1039</v>
      </c>
      <c r="F41" s="99">
        <f>_xll.BDP(C41,$F$3)</f>
        <v>162.13499999999999</v>
      </c>
      <c r="G41" s="99">
        <f>_xll.BDP(C41,$G$3)</f>
        <v>162.06</v>
      </c>
      <c r="H41" s="100">
        <f t="shared" si="0"/>
        <v>-7.4999999999988631E-2</v>
      </c>
      <c r="I41" s="101">
        <f t="shared" si="1"/>
        <v>-4.625774817281194E-2</v>
      </c>
      <c r="J41" s="102">
        <v>2376</v>
      </c>
      <c r="K41" t="str">
        <f>CONCATENATE(D68,D41, " Curncy")</f>
        <v>EURUSD Curncy</v>
      </c>
      <c r="L41">
        <f>IF(D41 = D68,1,_xll.BDP(K41,$L$3))</f>
        <v>1</v>
      </c>
      <c r="M41" s="247">
        <f>IF(D41 = D68,1,_xll.BDP(K41,$M$3)*L41)</f>
        <v>1.0417000000000001</v>
      </c>
      <c r="N41" s="104">
        <f t="shared" si="2"/>
        <v>-171.06652587114618</v>
      </c>
      <c r="O41" s="253">
        <f>N41 / U68</f>
        <v>-6.6069896249999699E-6</v>
      </c>
      <c r="P41" s="140">
        <f t="shared" si="3"/>
        <v>369640.54910242872</v>
      </c>
      <c r="Q41" s="255">
        <f>P41 / U68*100</f>
        <v>1.4276383181702099</v>
      </c>
      <c r="R41">
        <f t="shared" si="4"/>
        <v>1</v>
      </c>
      <c r="S41">
        <v>0</v>
      </c>
      <c r="T41">
        <v>1</v>
      </c>
      <c r="V41" s="107">
        <f>_xll.BDH(C41,$V$3,$D$1,$D$1)</f>
        <v>162.79499999999999</v>
      </c>
      <c r="W41" s="107">
        <f t="shared" si="5"/>
        <v>-0.65999999999999659</v>
      </c>
      <c r="X41" s="117">
        <f t="shared" si="6"/>
        <v>-0.40541785681378217</v>
      </c>
      <c r="Y41" s="109">
        <v>6242</v>
      </c>
      <c r="Z41" s="110">
        <f>IF(D41 = D68,1,_xll.BDP(K41,$Z$3)*L41)</f>
        <v>1.0395000000000001</v>
      </c>
      <c r="AA41" s="259">
        <f>W41*Y41*R41/Z41 / AB68</f>
        <v>-1.5164172296590721E-4</v>
      </c>
      <c r="AB41" s="111"/>
    </row>
    <row r="42" spans="2:28" ht="12" customHeight="1" x14ac:dyDescent="0.2">
      <c r="B42">
        <v>31716</v>
      </c>
      <c r="C42" t="s">
        <v>1768</v>
      </c>
      <c r="D42" t="str">
        <f>_xll.BDP(C42,$D$3)</f>
        <v>GBp</v>
      </c>
      <c r="E42" t="s">
        <v>1769</v>
      </c>
      <c r="F42" s="99">
        <f>_xll.BDP(C42,$F$3)</f>
        <v>156.5</v>
      </c>
      <c r="G42" s="99">
        <f>_xll.BDP(C42,$G$3)</f>
        <v>156.5</v>
      </c>
      <c r="H42" s="100">
        <f t="shared" si="0"/>
        <v>0</v>
      </c>
      <c r="I42" s="101">
        <f t="shared" si="1"/>
        <v>0</v>
      </c>
      <c r="J42" s="102">
        <v>3206</v>
      </c>
      <c r="K42" t="str">
        <f>CONCATENATE(D68,D42, " Curncy")</f>
        <v>EURGBp Curncy</v>
      </c>
      <c r="L42">
        <f>IF(D42 = D68,1,_xll.BDP(K42,$L$3))</f>
        <v>1</v>
      </c>
      <c r="M42" s="247">
        <f>IF(D42 = D68,1,_xll.BDP(K42,$M$3)*L42)</f>
        <v>0.86451999999999996</v>
      </c>
      <c r="N42" s="104">
        <f t="shared" si="2"/>
        <v>0</v>
      </c>
      <c r="O42" s="253">
        <f>N42 / U68</f>
        <v>0</v>
      </c>
      <c r="P42" s="140">
        <f t="shared" si="3"/>
        <v>5803.671401471337</v>
      </c>
      <c r="Q42" s="255">
        <f>P42 / U68*100</f>
        <v>2.2415137351484486E-2</v>
      </c>
      <c r="R42">
        <f t="shared" si="4"/>
        <v>0.01</v>
      </c>
      <c r="S42">
        <v>0</v>
      </c>
      <c r="T42">
        <v>1</v>
      </c>
      <c r="V42" s="107">
        <f>_xll.BDH(C42,$V$3,$D$1,$D$1)</f>
        <v>156.5</v>
      </c>
      <c r="W42" s="107">
        <f t="shared" si="5"/>
        <v>0</v>
      </c>
      <c r="X42" s="117">
        <f t="shared" si="6"/>
        <v>0</v>
      </c>
      <c r="Y42" s="109">
        <v>3206</v>
      </c>
      <c r="Z42" s="110">
        <f>IF(D42 = D68,1,_xll.BDP(K42,$Z$3)*L42)</f>
        <v>0.85989000000000004</v>
      </c>
      <c r="AA42" s="259">
        <f>W42*Y42*R42/Z42 / AB68</f>
        <v>0</v>
      </c>
      <c r="AB42" s="111"/>
    </row>
    <row r="43" spans="2:28" ht="12" customHeight="1" x14ac:dyDescent="0.2">
      <c r="B43">
        <v>5988</v>
      </c>
      <c r="C43" t="s">
        <v>1786</v>
      </c>
      <c r="D43" t="str">
        <f>_xll.BDP(C43,$D$3)</f>
        <v>GBp</v>
      </c>
      <c r="E43" t="s">
        <v>1787</v>
      </c>
      <c r="F43" s="99">
        <f>_xll.BDP(C43,$F$3)</f>
        <v>267.5</v>
      </c>
      <c r="G43" s="99">
        <f>_xll.BDP(C43,$G$3)</f>
        <v>266</v>
      </c>
      <c r="H43" s="100">
        <f t="shared" si="0"/>
        <v>-1.5</v>
      </c>
      <c r="I43" s="101">
        <f t="shared" si="1"/>
        <v>-0.56074766355140182</v>
      </c>
      <c r="J43" s="102">
        <v>18097</v>
      </c>
      <c r="K43" t="str">
        <f>CONCATENATE(D68,D43, " Curncy")</f>
        <v>EURGBp Curncy</v>
      </c>
      <c r="L43">
        <f>IF(D43 = D68,1,_xll.BDP(K43,$L$3))</f>
        <v>1</v>
      </c>
      <c r="M43" s="247">
        <f>IF(D43 = D68,1,_xll.BDP(K43,$M$3)*L43)</f>
        <v>0.86451999999999996</v>
      </c>
      <c r="N43" s="104">
        <f t="shared" si="2"/>
        <v>-313.99504927589874</v>
      </c>
      <c r="O43" s="253">
        <f>N43 / U68</f>
        <v>-1.2127223735342918E-5</v>
      </c>
      <c r="P43" s="140">
        <f t="shared" si="3"/>
        <v>55681.788738259391</v>
      </c>
      <c r="Q43" s="255">
        <f>P43 / U68*100</f>
        <v>0.21505610090674782</v>
      </c>
      <c r="R43">
        <f t="shared" si="4"/>
        <v>0.01</v>
      </c>
      <c r="S43">
        <v>0</v>
      </c>
      <c r="T43">
        <v>1</v>
      </c>
      <c r="V43" s="107">
        <f>_xll.BDH(C43,$V$3,$D$1,$D$1)</f>
        <v>270.5</v>
      </c>
      <c r="W43" s="107">
        <f t="shared" si="5"/>
        <v>-3</v>
      </c>
      <c r="X43" s="117">
        <f t="shared" si="6"/>
        <v>-1.1090573012939002</v>
      </c>
      <c r="Y43" s="109">
        <v>18097</v>
      </c>
      <c r="Z43" s="110">
        <f>IF(D43 = D68,1,_xll.BDP(K43,$Z$3)*L43)</f>
        <v>0.85989000000000004</v>
      </c>
      <c r="AA43" s="259">
        <f>W43*Y43*R43/Z43 / AB68</f>
        <v>-2.4157970510159975E-5</v>
      </c>
      <c r="AB43" s="111"/>
    </row>
    <row r="44" spans="2:28" ht="12" customHeight="1" x14ac:dyDescent="0.2">
      <c r="B44">
        <v>3822</v>
      </c>
      <c r="C44" t="s">
        <v>964</v>
      </c>
      <c r="D44" t="str">
        <f>_xll.BDP(C44,$D$3)</f>
        <v>GBp</v>
      </c>
      <c r="E44" t="s">
        <v>1049</v>
      </c>
      <c r="F44" s="99">
        <f>_xll.BDP(C44,$F$3)</f>
        <v>2126</v>
      </c>
      <c r="G44" s="99">
        <f>_xll.BDP(C44,$G$3)</f>
        <v>2135</v>
      </c>
      <c r="H44" s="100">
        <f t="shared" si="0"/>
        <v>9</v>
      </c>
      <c r="I44" s="101">
        <f t="shared" si="1"/>
        <v>0.42333019755409218</v>
      </c>
      <c r="J44" s="102">
        <v>17769</v>
      </c>
      <c r="K44" t="str">
        <f>CONCATENATE(D68,D44, " Curncy")</f>
        <v>EURGBp Curncy</v>
      </c>
      <c r="L44">
        <f>IF(D44 = D68,1,_xll.BDP(K44,$L$3))</f>
        <v>1</v>
      </c>
      <c r="M44" s="247">
        <f>IF(D44 = D68,1,_xll.BDP(K44,$M$3)*L44)</f>
        <v>0.86451999999999996</v>
      </c>
      <c r="N44" s="104">
        <f t="shared" si="2"/>
        <v>1849.824179891732</v>
      </c>
      <c r="O44" s="253">
        <f>N44 / U68</f>
        <v>7.1444539499356256E-5</v>
      </c>
      <c r="P44" s="140">
        <f t="shared" si="3"/>
        <v>438819.40267431643</v>
      </c>
      <c r="Q44" s="255">
        <f>P44 / U68*100</f>
        <v>1.6948232425680623</v>
      </c>
      <c r="R44">
        <f t="shared" si="4"/>
        <v>0.01</v>
      </c>
      <c r="S44">
        <v>0</v>
      </c>
      <c r="T44">
        <v>1</v>
      </c>
      <c r="V44" s="107">
        <f>_xll.BDH(C44,$V$3,$D$1,$D$1)</f>
        <v>2100</v>
      </c>
      <c r="W44" s="107">
        <f t="shared" si="5"/>
        <v>26</v>
      </c>
      <c r="X44" s="117">
        <f t="shared" si="6"/>
        <v>1.2380952380952381</v>
      </c>
      <c r="Y44" s="109">
        <v>17769</v>
      </c>
      <c r="Z44" s="110">
        <f>IF(D44 = D68,1,_xll.BDP(K44,$Z$3)*L44)</f>
        <v>0.85989000000000004</v>
      </c>
      <c r="AA44" s="259">
        <f>W44*Y44*R44/Z44 / AB68</f>
        <v>2.0557435722073361E-4</v>
      </c>
      <c r="AB44" s="111"/>
    </row>
    <row r="45" spans="2:28" ht="12" customHeight="1" x14ac:dyDescent="0.2">
      <c r="B45">
        <v>23999</v>
      </c>
      <c r="C45" t="s">
        <v>1675</v>
      </c>
      <c r="D45" t="str">
        <f>_xll.BDP(C45,$D$3)</f>
        <v>USD</v>
      </c>
      <c r="E45" t="s">
        <v>1676</v>
      </c>
      <c r="F45" s="99">
        <f>_xll.BDP(C45,$F$3)</f>
        <v>34.11</v>
      </c>
      <c r="G45" s="99">
        <f>_xll.BDP(C45,$G$3)</f>
        <v>34.08</v>
      </c>
      <c r="H45" s="100">
        <f t="shared" si="0"/>
        <v>-3.0000000000001137E-2</v>
      </c>
      <c r="I45" s="101">
        <f t="shared" si="1"/>
        <v>-8.7950747581357777E-2</v>
      </c>
      <c r="J45" s="102">
        <v>7386</v>
      </c>
      <c r="K45" t="str">
        <f>CONCATENATE(D68,D45, " Curncy")</f>
        <v>EURUSD Curncy</v>
      </c>
      <c r="L45">
        <f>IF(D45 = D68,1,_xll.BDP(K45,$L$3))</f>
        <v>1</v>
      </c>
      <c r="M45" s="247">
        <f>IF(D45 = D68,1,_xll.BDP(K45,$M$3)*L45)</f>
        <v>1.0417000000000001</v>
      </c>
      <c r="N45" s="104">
        <f t="shared" si="2"/>
        <v>-212.70999328022307</v>
      </c>
      <c r="O45" s="253">
        <f>N45 / U68</f>
        <v>-8.2153578064409126E-6</v>
      </c>
      <c r="P45" s="140">
        <f t="shared" si="3"/>
        <v>241638.55236632423</v>
      </c>
      <c r="Q45" s="255">
        <f>P45 / U68*100</f>
        <v>0.93326464681165233</v>
      </c>
      <c r="R45">
        <f t="shared" si="4"/>
        <v>1</v>
      </c>
      <c r="S45">
        <v>0</v>
      </c>
      <c r="T45">
        <v>1</v>
      </c>
      <c r="V45" s="107">
        <f>_xll.BDH(C45,$V$3,$D$1,$D$1)</f>
        <v>34.215000000000003</v>
      </c>
      <c r="W45" s="107">
        <f t="shared" si="5"/>
        <v>-0.10500000000000398</v>
      </c>
      <c r="X45" s="117">
        <f t="shared" si="6"/>
        <v>-0.30688294607629396</v>
      </c>
      <c r="Y45" s="109">
        <v>7386</v>
      </c>
      <c r="Z45" s="110">
        <f>IF(D45 = D68,1,_xll.BDP(K45,$Z$3)*L45)</f>
        <v>1.0395000000000001</v>
      </c>
      <c r="AA45" s="259">
        <f>W45*Y45*R45/Z45 / AB68</f>
        <v>-2.8546286012582193E-5</v>
      </c>
      <c r="AB45" s="111"/>
    </row>
    <row r="46" spans="2:28" ht="12" customHeight="1" x14ac:dyDescent="0.2">
      <c r="B46">
        <v>28421</v>
      </c>
      <c r="C46" t="s">
        <v>1225</v>
      </c>
      <c r="D46" t="str">
        <f>_xll.BDP(C46,$D$3)</f>
        <v>GBp</v>
      </c>
      <c r="E46" t="s">
        <v>1224</v>
      </c>
      <c r="F46" s="99">
        <f>_xll.BDP(C46,$F$3)</f>
        <v>70.2</v>
      </c>
      <c r="G46" s="99">
        <f>_xll.BDP(C46,$G$3)</f>
        <v>69.5</v>
      </c>
      <c r="H46" s="100">
        <f t="shared" si="0"/>
        <v>-0.70000000000000284</v>
      </c>
      <c r="I46" s="101">
        <f t="shared" si="1"/>
        <v>-0.99715099715100108</v>
      </c>
      <c r="J46" s="102">
        <v>864726</v>
      </c>
      <c r="K46" t="str">
        <f>CONCATENATE(D68,D46, " Curncy")</f>
        <v>EURGBp Curncy</v>
      </c>
      <c r="L46">
        <f>IF(D46 = D68,1,_xll.BDP(K46,$L$3))</f>
        <v>1</v>
      </c>
      <c r="M46" s="247">
        <f>IF(D46 = D68,1,_xll.BDP(K46,$M$3)*L46)</f>
        <v>0.86451999999999996</v>
      </c>
      <c r="N46" s="104">
        <f t="shared" si="2"/>
        <v>-7001.6679776060992</v>
      </c>
      <c r="O46" s="253">
        <f>N46 / U68</f>
        <v>-2.7042080529876881E-4</v>
      </c>
      <c r="P46" s="140">
        <f t="shared" si="3"/>
        <v>695165.60634803143</v>
      </c>
      <c r="Q46" s="255">
        <f>P46 / U68*100</f>
        <v>2.6848922811806228</v>
      </c>
      <c r="R46">
        <f t="shared" si="4"/>
        <v>0.01</v>
      </c>
      <c r="S46">
        <v>0</v>
      </c>
      <c r="T46">
        <v>1</v>
      </c>
      <c r="V46" s="107">
        <f>_xll.BDH(C46,$V$3,$D$1,$D$1)</f>
        <v>70.5</v>
      </c>
      <c r="W46" s="107">
        <f t="shared" si="5"/>
        <v>-0.29999999999999716</v>
      </c>
      <c r="X46" s="117">
        <f t="shared" si="6"/>
        <v>-0.42553191489361297</v>
      </c>
      <c r="Y46" s="109">
        <v>864726</v>
      </c>
      <c r="Z46" s="110">
        <f>IF(D46 = D68,1,_xll.BDP(K46,$Z$3)*L46)</f>
        <v>0.85989000000000004</v>
      </c>
      <c r="AA46" s="259">
        <f>W46*Y46*R46/Z46 / AB68</f>
        <v>-1.1543363655505551E-4</v>
      </c>
      <c r="AB46" s="111"/>
    </row>
    <row r="47" spans="2:28" x14ac:dyDescent="0.2">
      <c r="B47">
        <v>778</v>
      </c>
      <c r="C47" t="s">
        <v>75</v>
      </c>
      <c r="D47" t="str">
        <f>_xll.BDP(C47,$D$3)</f>
        <v>GBp</v>
      </c>
      <c r="E47" t="s">
        <v>364</v>
      </c>
      <c r="F47" s="99">
        <f>_xll.BDP(C47,$F$3)</f>
        <v>598.5</v>
      </c>
      <c r="G47" s="99">
        <f>_xll.BDP(C47,$G$3)</f>
        <v>598</v>
      </c>
      <c r="H47" s="100">
        <f t="shared" si="0"/>
        <v>-0.5</v>
      </c>
      <c r="I47" s="101">
        <f t="shared" si="1"/>
        <v>-8.3542188805346695E-2</v>
      </c>
      <c r="J47" s="102">
        <v>87180</v>
      </c>
      <c r="K47" t="str">
        <f>CONCATENATE(D68,D47, " Curncy")</f>
        <v>EURGBp Curncy</v>
      </c>
      <c r="L47">
        <f>IF(D47 = D68,1,_xll.BDP(K47,$L$3))</f>
        <v>1</v>
      </c>
      <c r="M47" s="247">
        <f>IF(D47 = D68,1,_xll.BDP(K47,$M$3)*L47)</f>
        <v>0.86451999999999996</v>
      </c>
      <c r="N47" s="104">
        <f t="shared" si="2"/>
        <v>-504.21042890852732</v>
      </c>
      <c r="O47" s="253">
        <f>N47 / U68</f>
        <v>-1.9473786912143741E-5</v>
      </c>
      <c r="P47" s="140">
        <f t="shared" si="3"/>
        <v>603035.67297459871</v>
      </c>
      <c r="Q47" s="255">
        <f>P47 / U68*100</f>
        <v>2.3290649146923914</v>
      </c>
      <c r="R47">
        <f t="shared" si="4"/>
        <v>0.01</v>
      </c>
      <c r="S47">
        <v>0</v>
      </c>
      <c r="T47">
        <v>1</v>
      </c>
      <c r="V47" s="107">
        <f>_xll.BDH(C47,$V$3,$D$1,$D$1)</f>
        <v>597.5</v>
      </c>
      <c r="W47" s="107">
        <f t="shared" si="5"/>
        <v>1</v>
      </c>
      <c r="X47" s="117">
        <f t="shared" si="6"/>
        <v>0.16736401673640167</v>
      </c>
      <c r="Y47" s="109">
        <v>87180</v>
      </c>
      <c r="Z47" s="110">
        <f>IF(D47 = D68,1,_xll.BDP(K47,$Z$3)*L47)</f>
        <v>0.85989000000000004</v>
      </c>
      <c r="AA47" s="259">
        <f>W47*Y47*R47/Z47 / AB68</f>
        <v>3.8792651987912299E-5</v>
      </c>
      <c r="AB47" s="111"/>
    </row>
    <row r="48" spans="2:28" x14ac:dyDescent="0.2">
      <c r="B48">
        <v>24781</v>
      </c>
      <c r="C48" t="s">
        <v>1779</v>
      </c>
      <c r="D48" t="str">
        <f>_xll.BDP(C48,$D$3)</f>
        <v>GBp</v>
      </c>
      <c r="E48" t="s">
        <v>1780</v>
      </c>
      <c r="F48" s="99">
        <f>_xll.BDP(C48,$F$3)</f>
        <v>89.2</v>
      </c>
      <c r="G48" s="99">
        <f>_xll.BDP(C48,$G$3)</f>
        <v>86.6</v>
      </c>
      <c r="H48" s="100">
        <f t="shared" si="0"/>
        <v>-2.6000000000000085</v>
      </c>
      <c r="I48" s="101">
        <f t="shared" si="1"/>
        <v>-2.9147982062780362</v>
      </c>
      <c r="J48" s="102">
        <v>290545</v>
      </c>
      <c r="K48" t="str">
        <f>CONCATENATE(D68,D48, " Curncy")</f>
        <v>EURGBp Curncy</v>
      </c>
      <c r="L48">
        <f>IF(D48 = D68,1,_xll.BDP(K48,$L$3))</f>
        <v>1</v>
      </c>
      <c r="M48" s="247">
        <f>IF(D48 = D68,1,_xll.BDP(K48,$M$3)*L48)</f>
        <v>0.86451999999999996</v>
      </c>
      <c r="N48" s="104">
        <f t="shared" si="2"/>
        <v>-8737.9933373432941</v>
      </c>
      <c r="O48" s="253">
        <f>N48 / U68</f>
        <v>-3.3748175471004667E-4</v>
      </c>
      <c r="P48" s="140">
        <f t="shared" si="3"/>
        <v>291042.39346689492</v>
      </c>
      <c r="Q48" s="255">
        <f>P48 / U68*100</f>
        <v>1.1240738445342287</v>
      </c>
      <c r="R48">
        <f t="shared" si="4"/>
        <v>0.01</v>
      </c>
      <c r="S48">
        <v>0</v>
      </c>
      <c r="T48">
        <v>1</v>
      </c>
      <c r="V48" s="107">
        <f>_xll.BDH(C48,$V$3,$D$1,$D$1)</f>
        <v>88.6</v>
      </c>
      <c r="W48" s="107">
        <f t="shared" si="5"/>
        <v>0.60000000000000853</v>
      </c>
      <c r="X48" s="117">
        <f t="shared" si="6"/>
        <v>0.67720090293454693</v>
      </c>
      <c r="Y48" s="109">
        <v>290545</v>
      </c>
      <c r="Z48" s="110">
        <f>IF(D48 = D68,1,_xll.BDP(K48,$Z$3)*L48)</f>
        <v>0.85989000000000004</v>
      </c>
      <c r="AA48" s="259">
        <f>W48*Y48*R48/Z48 / AB68</f>
        <v>7.7570619902464814E-5</v>
      </c>
      <c r="AB48" s="111"/>
    </row>
    <row r="49" spans="1:28" x14ac:dyDescent="0.2">
      <c r="B49">
        <v>3260</v>
      </c>
      <c r="C49" t="s">
        <v>74</v>
      </c>
      <c r="D49" t="str">
        <f>_xll.BDP(C49,$D$3)</f>
        <v>GBp</v>
      </c>
      <c r="E49" t="s">
        <v>365</v>
      </c>
      <c r="F49" s="99">
        <f>_xll.BDP(C49,$F$3)</f>
        <v>215.6</v>
      </c>
      <c r="G49" s="99">
        <f>_xll.BDP(C49,$G$3)</f>
        <v>212.6</v>
      </c>
      <c r="H49" s="100">
        <f t="shared" si="0"/>
        <v>-3</v>
      </c>
      <c r="I49" s="101">
        <f t="shared" si="1"/>
        <v>-1.3914656771799629</v>
      </c>
      <c r="J49" s="102">
        <v>717329</v>
      </c>
      <c r="K49" t="str">
        <f>CONCATENATE(D68,D49, " Curncy")</f>
        <v>EURGBp Curncy</v>
      </c>
      <c r="L49">
        <f>IF(D49 = D68,1,_xll.BDP(K49,$L$3))</f>
        <v>1</v>
      </c>
      <c r="M49" s="247">
        <f>IF(D49 = D68,1,_xll.BDP(K49,$M$3)*L49)</f>
        <v>0.86451999999999996</v>
      </c>
      <c r="N49" s="104">
        <f t="shared" si="2"/>
        <v>-24892.275482348588</v>
      </c>
      <c r="O49" s="253">
        <f>N49 / U68</f>
        <v>-9.6139794163118764E-4</v>
      </c>
      <c r="P49" s="140">
        <f t="shared" si="3"/>
        <v>1764032.5891824367</v>
      </c>
      <c r="Q49" s="255">
        <f>P49 / U68*100</f>
        <v>6.8131067463596828</v>
      </c>
      <c r="R49">
        <f t="shared" si="4"/>
        <v>0.01</v>
      </c>
      <c r="S49">
        <v>0</v>
      </c>
      <c r="T49">
        <v>1</v>
      </c>
      <c r="V49" s="107">
        <f>_xll.BDH(C49,$V$3,$D$1,$D$1)</f>
        <v>218.1</v>
      </c>
      <c r="W49" s="107">
        <f t="shared" si="5"/>
        <v>-2.5</v>
      </c>
      <c r="X49" s="117">
        <f t="shared" si="6"/>
        <v>-1.1462631820265934</v>
      </c>
      <c r="Y49" s="109">
        <v>717329</v>
      </c>
      <c r="Z49" s="110">
        <f>IF(D49 = D68,1,_xll.BDP(K49,$Z$3)*L49)</f>
        <v>0.85989000000000004</v>
      </c>
      <c r="AA49" s="259">
        <f>W49*Y49*R49/Z49 / AB68</f>
        <v>-7.9797815605176479E-4</v>
      </c>
      <c r="AB49" s="111"/>
    </row>
    <row r="50" spans="1:28" ht="12" customHeight="1" x14ac:dyDescent="0.2">
      <c r="B50">
        <v>6360</v>
      </c>
      <c r="C50" t="s">
        <v>973</v>
      </c>
      <c r="D50" t="str">
        <f>_xll.BDP(C50,$D$3)</f>
        <v>GBp</v>
      </c>
      <c r="E50" t="s">
        <v>1058</v>
      </c>
      <c r="F50" s="99">
        <f>_xll.BDP(C50,$F$3)</f>
        <v>125.7</v>
      </c>
      <c r="G50" s="99">
        <f>_xll.BDP(C50,$G$3)</f>
        <v>124.55</v>
      </c>
      <c r="H50" s="100">
        <f t="shared" si="0"/>
        <v>-1.1500000000000057</v>
      </c>
      <c r="I50" s="101">
        <f t="shared" si="1"/>
        <v>-0.91487669053301957</v>
      </c>
      <c r="J50" s="102">
        <v>227409</v>
      </c>
      <c r="K50" t="str">
        <f>CONCATENATE(D68,D50, " Curncy")</f>
        <v>EURGBp Curncy</v>
      </c>
      <c r="L50">
        <f>IF(D50 = D68,1,_xll.BDP(K50,$L$3))</f>
        <v>1</v>
      </c>
      <c r="M50" s="247">
        <f>IF(D50 = D68,1,_xll.BDP(K50,$M$3)*L50)</f>
        <v>0.86451999999999996</v>
      </c>
      <c r="N50" s="104">
        <f t="shared" si="2"/>
        <v>-3025.0352796927923</v>
      </c>
      <c r="O50" s="253">
        <f>N50 / U68</f>
        <v>-1.1683394285591362E-4</v>
      </c>
      <c r="P50" s="140">
        <f t="shared" si="3"/>
        <v>327624.47311803082</v>
      </c>
      <c r="Q50" s="255">
        <f>P50 / U68*100</f>
        <v>1.2653623984959974</v>
      </c>
      <c r="R50">
        <f t="shared" si="4"/>
        <v>0.01</v>
      </c>
      <c r="S50">
        <v>0</v>
      </c>
      <c r="T50">
        <v>1</v>
      </c>
      <c r="V50" s="107">
        <f>_xll.BDH(C50,$V$3,$D$1,$D$1)</f>
        <v>126.75</v>
      </c>
      <c r="W50" s="107">
        <f t="shared" si="5"/>
        <v>-1.0499999999999972</v>
      </c>
      <c r="X50" s="117">
        <f t="shared" si="6"/>
        <v>-0.82840236686390312</v>
      </c>
      <c r="Y50" s="109">
        <v>227409</v>
      </c>
      <c r="Z50" s="110">
        <f>IF(D50 = D68,1,_xll.BDP(K50,$Z$3)*L50)</f>
        <v>0.85989000000000004</v>
      </c>
      <c r="AA50" s="259">
        <f>W50*Y50*R50/Z50 / AB68</f>
        <v>-1.0625015032937692E-4</v>
      </c>
      <c r="AB50" s="111"/>
    </row>
    <row r="51" spans="1:28" ht="12" customHeight="1" x14ac:dyDescent="0.2">
      <c r="B51">
        <v>3821</v>
      </c>
      <c r="C51" t="s">
        <v>1452</v>
      </c>
      <c r="D51" t="str">
        <f>_xll.BDP(C51,$D$3)</f>
        <v>GBp</v>
      </c>
      <c r="E51" t="s">
        <v>1762</v>
      </c>
      <c r="F51" s="99">
        <f>_xll.BDP(C51,$F$3)</f>
        <v>256</v>
      </c>
      <c r="G51" s="99">
        <f>_xll.BDP(C51,$G$3)</f>
        <v>254</v>
      </c>
      <c r="H51" s="100">
        <f t="shared" si="0"/>
        <v>-2</v>
      </c>
      <c r="I51" s="101">
        <f t="shared" si="1"/>
        <v>-0.78125</v>
      </c>
      <c r="J51" s="102">
        <v>185710</v>
      </c>
      <c r="K51" t="str">
        <f>CONCATENATE(D68,D51, " Curncy")</f>
        <v>EURGBp Curncy</v>
      </c>
      <c r="L51">
        <f>IF(D51 = D68,1,_xll.BDP(K51,$L$3))</f>
        <v>1</v>
      </c>
      <c r="M51" s="247">
        <f>IF(D51 = D68,1,_xll.BDP(K51,$M$3)*L51)</f>
        <v>0.86451999999999996</v>
      </c>
      <c r="N51" s="104">
        <f t="shared" si="2"/>
        <v>-4296.2568824318705</v>
      </c>
      <c r="O51" s="253">
        <f>N51 / U68</f>
        <v>-1.6593149655674304E-4</v>
      </c>
      <c r="P51" s="140">
        <f t="shared" si="3"/>
        <v>545624.62406884751</v>
      </c>
      <c r="Q51" s="255">
        <f>P51 / U68*100</f>
        <v>2.1073300062706366</v>
      </c>
      <c r="R51">
        <f t="shared" si="4"/>
        <v>0.01</v>
      </c>
      <c r="S51">
        <v>0</v>
      </c>
      <c r="T51">
        <v>1</v>
      </c>
      <c r="V51" s="107">
        <f>_xll.BDH(C51,$V$3,$D$1,$D$1)</f>
        <v>258.7</v>
      </c>
      <c r="W51" s="107">
        <f t="shared" si="5"/>
        <v>-2.6999999999999886</v>
      </c>
      <c r="X51" s="117">
        <f t="shared" si="6"/>
        <v>-1.0436799381522956</v>
      </c>
      <c r="Y51" s="109">
        <v>185710</v>
      </c>
      <c r="Z51" s="110">
        <f>IF(D51 = D68,1,_xll.BDP(K51,$Z$3)*L51)</f>
        <v>0.85989000000000004</v>
      </c>
      <c r="AA51" s="259">
        <f>W51*Y51*R51/Z51 / AB68</f>
        <v>-2.231164852239383E-4</v>
      </c>
      <c r="AB51" s="111"/>
    </row>
    <row r="52" spans="1:28" ht="12" customHeight="1" x14ac:dyDescent="0.2">
      <c r="B52">
        <v>33056</v>
      </c>
      <c r="C52" t="s">
        <v>1619</v>
      </c>
      <c r="D52" t="str">
        <f>_xll.BDP(C52,$D$3)</f>
        <v>GBp</v>
      </c>
      <c r="E52" t="s">
        <v>1620</v>
      </c>
      <c r="F52" s="99">
        <f>_xll.BDP(C52,$F$3)</f>
        <v>258</v>
      </c>
      <c r="G52" s="99">
        <f>_xll.BDP(C52,$G$3)</f>
        <v>257</v>
      </c>
      <c r="H52" s="100">
        <f t="shared" si="0"/>
        <v>-1</v>
      </c>
      <c r="I52" s="101">
        <f t="shared" si="1"/>
        <v>-0.38759689922480622</v>
      </c>
      <c r="J52" s="102">
        <v>86488</v>
      </c>
      <c r="K52" t="str">
        <f>CONCATENATE(D68,D52, " Curncy")</f>
        <v>EURGBp Curncy</v>
      </c>
      <c r="L52">
        <f>IF(D52 = D68,1,_xll.BDP(K52,$L$3))</f>
        <v>1</v>
      </c>
      <c r="M52" s="247">
        <f>IF(D52 = D68,1,_xll.BDP(K52,$M$3)*L52)</f>
        <v>0.86451999999999996</v>
      </c>
      <c r="N52" s="104">
        <f t="shared" si="2"/>
        <v>-1000.4164160458984</v>
      </c>
      <c r="O52" s="253">
        <f>N52 / U68</f>
        <v>-3.8638423548003851E-5</v>
      </c>
      <c r="P52" s="140">
        <f t="shared" si="3"/>
        <v>257107.01892379587</v>
      </c>
      <c r="Q52" s="255">
        <f>P52 / U68*100</f>
        <v>0.99300748518369886</v>
      </c>
      <c r="R52">
        <f t="shared" si="4"/>
        <v>0.01</v>
      </c>
      <c r="S52">
        <v>0</v>
      </c>
      <c r="T52">
        <v>1</v>
      </c>
      <c r="V52" s="107">
        <f>_xll.BDH(C52,$V$3,$D$1,$D$1)</f>
        <v>262</v>
      </c>
      <c r="W52" s="107">
        <f t="shared" si="5"/>
        <v>-4</v>
      </c>
      <c r="X52" s="117">
        <f t="shared" si="6"/>
        <v>-1.5267175572519083</v>
      </c>
      <c r="Y52" s="109">
        <v>86488</v>
      </c>
      <c r="Z52" s="110">
        <f>IF(D52 = D68,1,_xll.BDP(K52,$Z$3)*L52)</f>
        <v>0.85989000000000004</v>
      </c>
      <c r="AA52" s="259">
        <f>W52*Y52*R52/Z52 / AB68</f>
        <v>-1.5393892567701578E-4</v>
      </c>
      <c r="AB52" s="111"/>
    </row>
    <row r="53" spans="1:28" x14ac:dyDescent="0.2">
      <c r="B53">
        <v>6000</v>
      </c>
      <c r="C53" t="s">
        <v>72</v>
      </c>
      <c r="D53" t="str">
        <f>_xll.BDP(C53,$D$3)</f>
        <v>GBp</v>
      </c>
      <c r="E53" t="s">
        <v>366</v>
      </c>
      <c r="F53" s="99">
        <f>_xll.BDP(C53,$F$3)</f>
        <v>979</v>
      </c>
      <c r="G53" s="99">
        <f>_xll.BDP(C53,$G$3)</f>
        <v>993.4</v>
      </c>
      <c r="H53" s="100">
        <f t="shared" si="0"/>
        <v>14.399999999999977</v>
      </c>
      <c r="I53" s="101">
        <f t="shared" si="1"/>
        <v>1.4708886618998955</v>
      </c>
      <c r="J53" s="102">
        <v>85871</v>
      </c>
      <c r="K53" t="str">
        <f>CONCATENATE(D68,D53, " Curncy")</f>
        <v>EURGBp Curncy</v>
      </c>
      <c r="L53">
        <f>IF(D53 = D68,1,_xll.BDP(K53,$L$3))</f>
        <v>1</v>
      </c>
      <c r="M53" s="247">
        <f>IF(D53 = D68,1,_xll.BDP(K53,$M$3)*L53)</f>
        <v>0.86451999999999996</v>
      </c>
      <c r="N53" s="104">
        <f t="shared" si="2"/>
        <v>14303.224910933213</v>
      </c>
      <c r="O53" s="253">
        <f>N53 / U68</f>
        <v>5.524240239832707E-4</v>
      </c>
      <c r="P53" s="140">
        <f t="shared" si="3"/>
        <v>986723.86295285251</v>
      </c>
      <c r="Q53" s="255">
        <f>P53 / U68*100</f>
        <v>3.8109585098957082</v>
      </c>
      <c r="R53">
        <f t="shared" si="4"/>
        <v>0.01</v>
      </c>
      <c r="S53">
        <v>0</v>
      </c>
      <c r="T53">
        <v>1</v>
      </c>
      <c r="V53" s="107">
        <f>_xll.BDH(C53,$V$3,$D$1,$D$1)</f>
        <v>986.4</v>
      </c>
      <c r="W53" s="107">
        <f t="shared" si="5"/>
        <v>-7.3999999999999773</v>
      </c>
      <c r="X53" s="117">
        <f t="shared" si="6"/>
        <v>-0.75020275750202536</v>
      </c>
      <c r="Y53" s="109">
        <v>85871</v>
      </c>
      <c r="Z53" s="110">
        <f>IF(D53 = D68,1,_xll.BDP(K53,$Z$3)*L53)</f>
        <v>0.85989000000000004</v>
      </c>
      <c r="AA53" s="259">
        <f>W53*Y53*R53/Z53 / AB68</f>
        <v>-2.827553597100212E-4</v>
      </c>
      <c r="AB53" s="111"/>
    </row>
    <row r="54" spans="1:28" ht="12" customHeight="1" x14ac:dyDescent="0.2">
      <c r="B54">
        <v>3404</v>
      </c>
      <c r="C54" t="s">
        <v>71</v>
      </c>
      <c r="D54" t="str">
        <f>_xll.BDP(C54,$D$3)</f>
        <v>GBp</v>
      </c>
      <c r="E54" t="s">
        <v>271</v>
      </c>
      <c r="F54" s="99">
        <f>_xll.BDP(C54,$F$3)</f>
        <v>28.3</v>
      </c>
      <c r="G54" s="99">
        <f>_xll.BDP(C54,$G$3)</f>
        <v>28.3</v>
      </c>
      <c r="H54" s="100">
        <f t="shared" si="0"/>
        <v>0</v>
      </c>
      <c r="I54" s="101">
        <f t="shared" si="1"/>
        <v>0</v>
      </c>
      <c r="J54" s="102">
        <v>7412233</v>
      </c>
      <c r="K54" t="str">
        <f>CONCATENATE(D68,D54, " Curncy")</f>
        <v>EURGBp Curncy</v>
      </c>
      <c r="L54">
        <f>IF(D54 = D68,1,_xll.BDP(K54,$L$3))</f>
        <v>1</v>
      </c>
      <c r="M54" s="247">
        <f>IF(D54 = D68,1,_xll.BDP(K54,$M$3)*L54)</f>
        <v>0.86451999999999996</v>
      </c>
      <c r="N54" s="104">
        <f t="shared" si="2"/>
        <v>0</v>
      </c>
      <c r="O54" s="253">
        <f>N54 / U68</f>
        <v>0</v>
      </c>
      <c r="P54" s="140">
        <f t="shared" si="3"/>
        <v>2426389.1396381813</v>
      </c>
      <c r="Q54" s="255">
        <f>P54 / U68*100</f>
        <v>9.3712827744437419</v>
      </c>
      <c r="R54">
        <f t="shared" si="4"/>
        <v>0.01</v>
      </c>
      <c r="S54">
        <v>0</v>
      </c>
      <c r="T54">
        <v>1</v>
      </c>
      <c r="V54" s="107">
        <f>_xll.BDH(C54,$V$3,$D$1,$D$1)</f>
        <v>28.4</v>
      </c>
      <c r="W54" s="107">
        <f t="shared" si="5"/>
        <v>-9.9999999999997868E-2</v>
      </c>
      <c r="X54" s="117">
        <f t="shared" si="6"/>
        <v>-0.35211267605633051</v>
      </c>
      <c r="Y54" s="109">
        <v>7412233</v>
      </c>
      <c r="Z54" s="110">
        <f>IF(D54 = D68,1,_xll.BDP(K54,$Z$3)*L54)</f>
        <v>0.85989000000000004</v>
      </c>
      <c r="AA54" s="259">
        <f>W54*Y54*R54/Z54 / AB68</f>
        <v>-3.2982355496938867E-4</v>
      </c>
      <c r="AB54" s="111"/>
    </row>
    <row r="55" spans="1:28" ht="12" customHeight="1" x14ac:dyDescent="0.2">
      <c r="B55">
        <v>19183</v>
      </c>
      <c r="C55" t="s">
        <v>1169</v>
      </c>
      <c r="D55" t="str">
        <f>_xll.BDP(C55,$D$3)</f>
        <v>GBp</v>
      </c>
      <c r="E55" t="s">
        <v>1170</v>
      </c>
      <c r="F55" s="99">
        <f>_xll.BDP(C55,$F$3)</f>
        <v>1870</v>
      </c>
      <c r="G55" s="99">
        <f>_xll.BDP(C55,$G$3)</f>
        <v>1871</v>
      </c>
      <c r="H55" s="100">
        <f t="shared" si="0"/>
        <v>1</v>
      </c>
      <c r="I55" s="101">
        <f t="shared" si="1"/>
        <v>5.3475935828877004E-2</v>
      </c>
      <c r="J55" s="102">
        <v>54062</v>
      </c>
      <c r="K55" t="str">
        <f>CONCATENATE(D68,D55, " Curncy")</f>
        <v>EURGBp Curncy</v>
      </c>
      <c r="L55">
        <f>IF(D55 = D68,1,_xll.BDP(K55,$L$3))</f>
        <v>1</v>
      </c>
      <c r="M55" s="247">
        <f>IF(D55 = D68,1,_xll.BDP(K55,$M$3)*L55)</f>
        <v>0.86451999999999996</v>
      </c>
      <c r="N55" s="104">
        <f t="shared" si="2"/>
        <v>625.34122981538894</v>
      </c>
      <c r="O55" s="253">
        <f>N55 / U68</f>
        <v>2.4152141960181574E-5</v>
      </c>
      <c r="P55" s="140">
        <f t="shared" si="3"/>
        <v>1170013.4409845928</v>
      </c>
      <c r="Q55" s="255">
        <f>P55 / U68*100</f>
        <v>4.5188657607499731</v>
      </c>
      <c r="R55">
        <f t="shared" si="4"/>
        <v>0.01</v>
      </c>
      <c r="S55">
        <v>0</v>
      </c>
      <c r="T55">
        <v>1</v>
      </c>
      <c r="V55" s="107">
        <f>_xll.BDH(C55,$V$3,$D$1,$D$1)</f>
        <v>1864</v>
      </c>
      <c r="W55" s="107">
        <f t="shared" si="5"/>
        <v>6</v>
      </c>
      <c r="X55" s="117">
        <f t="shared" si="6"/>
        <v>0.32188841201716739</v>
      </c>
      <c r="Y55" s="109">
        <v>54062</v>
      </c>
      <c r="Z55" s="110">
        <f>IF(D55 = D68,1,_xll.BDP(K55,$Z$3)*L55)</f>
        <v>0.85989000000000004</v>
      </c>
      <c r="AA55" s="259">
        <f>W55*Y55*R55/Z55 / AB68</f>
        <v>1.4433643164284341E-4</v>
      </c>
      <c r="AB55" s="111"/>
    </row>
    <row r="56" spans="1:28" ht="12" customHeight="1" x14ac:dyDescent="0.2">
      <c r="B56">
        <v>10205</v>
      </c>
      <c r="C56" t="s">
        <v>984</v>
      </c>
      <c r="D56" t="str">
        <f>_xll.BDP(C56,$D$3)</f>
        <v>GBp</v>
      </c>
      <c r="E56" t="s">
        <v>1544</v>
      </c>
      <c r="F56" s="99">
        <f>_xll.BDP(C56,$F$3)</f>
        <v>202.6</v>
      </c>
      <c r="G56" s="99">
        <f>_xll.BDP(C56,$G$3)</f>
        <v>202</v>
      </c>
      <c r="H56" s="100">
        <f t="shared" si="0"/>
        <v>-0.59999999999999432</v>
      </c>
      <c r="I56" s="101">
        <f t="shared" si="1"/>
        <v>-0.29615004935833872</v>
      </c>
      <c r="J56" s="102">
        <v>60129</v>
      </c>
      <c r="K56" t="str">
        <f>CONCATENATE(D68,D56, " Curncy")</f>
        <v>EURGBp Curncy</v>
      </c>
      <c r="L56">
        <f>IF(D56 = D68,1,_xll.BDP(K56,$L$3))</f>
        <v>1</v>
      </c>
      <c r="M56" s="247">
        <f>IF(D56 = D68,1,_xll.BDP(K56,$M$3)*L56)</f>
        <v>0.86451999999999996</v>
      </c>
      <c r="N56" s="104">
        <f t="shared" si="2"/>
        <v>-417.31134039697935</v>
      </c>
      <c r="O56" s="253">
        <f>N56 / U68</f>
        <v>-1.6117540719067857E-5</v>
      </c>
      <c r="P56" s="140">
        <f t="shared" si="3"/>
        <v>140494.81793365107</v>
      </c>
      <c r="Q56" s="255">
        <f>P56 / U68*100</f>
        <v>0.54262387087528974</v>
      </c>
      <c r="R56">
        <f t="shared" si="4"/>
        <v>0.01</v>
      </c>
      <c r="S56">
        <v>0</v>
      </c>
      <c r="T56">
        <v>1</v>
      </c>
      <c r="V56" s="107">
        <f>_xll.BDH(C56,$V$3,$D$1,$D$1)</f>
        <v>204.4</v>
      </c>
      <c r="W56" s="107">
        <f t="shared" si="5"/>
        <v>-1.8000000000000114</v>
      </c>
      <c r="X56" s="117">
        <f t="shared" si="6"/>
        <v>-0.88062622309198202</v>
      </c>
      <c r="Y56" s="109">
        <v>60129</v>
      </c>
      <c r="Z56" s="110">
        <f>IF(D56 = D68,1,_xll.BDP(K56,$Z$3)*L56)</f>
        <v>0.85989000000000004</v>
      </c>
      <c r="AA56" s="259">
        <f>W56*Y56*R56/Z56 / AB68</f>
        <v>-4.8160289842694977E-5</v>
      </c>
      <c r="AB56" s="111"/>
    </row>
    <row r="57" spans="1:28" x14ac:dyDescent="0.2">
      <c r="B57">
        <v>33101</v>
      </c>
      <c r="C57" t="s">
        <v>1627</v>
      </c>
      <c r="D57" t="str">
        <f>_xll.BDP(C57,$D$3)</f>
        <v>GBp</v>
      </c>
      <c r="E57" t="s">
        <v>1628</v>
      </c>
      <c r="F57" s="99">
        <f>_xll.BDP(C57,$F$3)</f>
        <v>113</v>
      </c>
      <c r="G57" s="99">
        <f>_xll.BDP(C57,$G$3)</f>
        <v>109</v>
      </c>
      <c r="H57" s="100">
        <f t="shared" si="0"/>
        <v>-4</v>
      </c>
      <c r="I57" s="101">
        <f t="shared" si="1"/>
        <v>-3.5398230088495577</v>
      </c>
      <c r="J57" s="102">
        <v>46246</v>
      </c>
      <c r="K57" t="str">
        <f>CONCATENATE(D68,D57, " Curncy")</f>
        <v>EURGBp Curncy</v>
      </c>
      <c r="L57">
        <f>IF(D57 = D68,1,_xll.BDP(K57,$L$3))</f>
        <v>1</v>
      </c>
      <c r="M57" s="247">
        <f>IF(D57 = D68,1,_xll.BDP(K57,$M$3)*L57)</f>
        <v>0.86451999999999996</v>
      </c>
      <c r="N57" s="104">
        <f t="shared" si="2"/>
        <v>-2139.7307176236527</v>
      </c>
      <c r="O57" s="253">
        <f>N57 / U68</f>
        <v>-8.2641408537646201E-5</v>
      </c>
      <c r="P57" s="140">
        <f t="shared" si="3"/>
        <v>58307.662055244531</v>
      </c>
      <c r="Q57" s="255">
        <f>P57 / U68*100</f>
        <v>0.22519783826508588</v>
      </c>
      <c r="R57">
        <f t="shared" si="4"/>
        <v>0.01</v>
      </c>
      <c r="S57">
        <v>0</v>
      </c>
      <c r="T57">
        <v>1</v>
      </c>
      <c r="V57" s="107">
        <f>_xll.BDH(C57,$V$3,$D$1,$D$1)</f>
        <v>111.5</v>
      </c>
      <c r="W57" s="107">
        <f t="shared" si="5"/>
        <v>1.5</v>
      </c>
      <c r="X57" s="117">
        <f t="shared" si="6"/>
        <v>1.3452914798206279</v>
      </c>
      <c r="Y57" s="109">
        <v>46246</v>
      </c>
      <c r="Z57" s="110">
        <f>IF(D57 = D68,1,_xll.BDP(K57,$Z$3)*L57)</f>
        <v>0.85989000000000004</v>
      </c>
      <c r="AA57" s="259">
        <f>W57*Y57*R57/Z57 / AB68</f>
        <v>3.0867257120319896E-5</v>
      </c>
      <c r="AB57" s="111"/>
    </row>
    <row r="58" spans="1:28" x14ac:dyDescent="0.2">
      <c r="B58">
        <v>21107</v>
      </c>
      <c r="C58" t="s">
        <v>1623</v>
      </c>
      <c r="D58" t="str">
        <f>_xll.BDP(C58,$D$3)</f>
        <v>USD</v>
      </c>
      <c r="E58" t="s">
        <v>1624</v>
      </c>
      <c r="F58" s="99" t="str">
        <f>_xll.BDP(C58,$F$3)</f>
        <v>#N/A N/A</v>
      </c>
      <c r="G58" s="99" t="str">
        <f>_xll.BDP(C58,$G$3)</f>
        <v>#N/A Real Time</v>
      </c>
      <c r="H58" s="100">
        <f t="shared" si="0"/>
        <v>0</v>
      </c>
      <c r="I58" s="101">
        <f t="shared" si="1"/>
        <v>0</v>
      </c>
      <c r="J58" s="102">
        <v>46951</v>
      </c>
      <c r="K58" t="str">
        <f>CONCATENATE(D68,D58, " Curncy")</f>
        <v>EURUSD Curncy</v>
      </c>
      <c r="L58">
        <f>IF(D58 = D68,1,_xll.BDP(K58,$L$3))</f>
        <v>1</v>
      </c>
      <c r="M58" s="247">
        <f>IF(D58 = D68,1,_xll.BDP(K58,$M$3)*L58)</f>
        <v>1.0417000000000001</v>
      </c>
      <c r="N58" s="104">
        <f t="shared" si="2"/>
        <v>0</v>
      </c>
      <c r="O58" s="253">
        <f>N58 / U68</f>
        <v>0</v>
      </c>
      <c r="P58" s="140">
        <f t="shared" si="3"/>
        <v>0</v>
      </c>
      <c r="Q58" s="255">
        <f>P58 / U68*100</f>
        <v>0</v>
      </c>
      <c r="R58">
        <f t="shared" si="4"/>
        <v>1</v>
      </c>
      <c r="S58">
        <v>0</v>
      </c>
      <c r="T58">
        <v>1</v>
      </c>
      <c r="V58" s="107" t="str">
        <f>_xll.BDH(C58,$V$3,$D$1,$D$1)</f>
        <v>#N/A N/A</v>
      </c>
      <c r="W58" s="107">
        <f t="shared" si="5"/>
        <v>0</v>
      </c>
      <c r="X58" s="117">
        <f t="shared" si="6"/>
        <v>0</v>
      </c>
      <c r="Y58" s="109">
        <v>46951</v>
      </c>
      <c r="Z58" s="110">
        <f>IF(D58 = D68,1,_xll.BDP(K58,$Z$3)*L58)</f>
        <v>1.0395000000000001</v>
      </c>
      <c r="AA58" s="259">
        <f>W58*Y58*R58/Z58 / AB68</f>
        <v>0</v>
      </c>
      <c r="AB58" s="111"/>
    </row>
    <row r="59" spans="1:28" x14ac:dyDescent="0.2">
      <c r="B59">
        <v>28289</v>
      </c>
      <c r="C59" t="s">
        <v>1233</v>
      </c>
      <c r="D59" t="str">
        <f>_xll.BDP(C59,$D$3)</f>
        <v>GBp</v>
      </c>
      <c r="E59" t="s">
        <v>1248</v>
      </c>
      <c r="F59" s="99">
        <f>_xll.BDP(C59,$F$3)</f>
        <v>194.1</v>
      </c>
      <c r="G59" s="99">
        <f>_xll.BDP(C59,$G$3)</f>
        <v>195</v>
      </c>
      <c r="H59" s="100">
        <f t="shared" si="0"/>
        <v>0.90000000000000568</v>
      </c>
      <c r="I59" s="101">
        <f t="shared" si="1"/>
        <v>0.463678516228751</v>
      </c>
      <c r="J59" s="102">
        <v>48396</v>
      </c>
      <c r="K59" t="str">
        <f>CONCATENATE(D68,D59, " Curncy")</f>
        <v>EURGBp Curncy</v>
      </c>
      <c r="L59">
        <f>IF(D59 = D68,1,_xll.BDP(K59,$L$3))</f>
        <v>1</v>
      </c>
      <c r="M59" s="247">
        <f>IF(D59 = D68,1,_xll.BDP(K59,$M$3)*L59)</f>
        <v>0.86451999999999996</v>
      </c>
      <c r="N59" s="104">
        <f t="shared" si="2"/>
        <v>503.82177393235878</v>
      </c>
      <c r="O59" s="253">
        <f>N59 / U68</f>
        <v>1.9458776147283849E-5</v>
      </c>
      <c r="P59" s="140">
        <f t="shared" si="3"/>
        <v>109161.38435201037</v>
      </c>
      <c r="Q59" s="255">
        <f>P59 / U68*100</f>
        <v>0.42160681652448073</v>
      </c>
      <c r="R59">
        <f t="shared" si="4"/>
        <v>0.01</v>
      </c>
      <c r="S59">
        <v>0</v>
      </c>
      <c r="T59">
        <v>1</v>
      </c>
      <c r="V59" s="107">
        <f>_xll.BDH(C59,$V$3,$D$1,$D$1)</f>
        <v>192.9</v>
      </c>
      <c r="W59" s="107">
        <f t="shared" si="5"/>
        <v>1.1999999999999886</v>
      </c>
      <c r="X59" s="117">
        <f t="shared" si="6"/>
        <v>0.62208398133747467</v>
      </c>
      <c r="Y59" s="109">
        <v>48396</v>
      </c>
      <c r="Z59" s="110">
        <f>IF(D59 = D68,1,_xll.BDP(K59,$Z$3)*L59)</f>
        <v>0.85989000000000004</v>
      </c>
      <c r="AA59" s="259">
        <f>W59*Y59*R59/Z59 / AB68</f>
        <v>2.5841833249924095E-5</v>
      </c>
      <c r="AB59" s="111"/>
    </row>
    <row r="60" spans="1:28" x14ac:dyDescent="0.2">
      <c r="B60">
        <v>10257</v>
      </c>
      <c r="C60" t="s">
        <v>996</v>
      </c>
      <c r="D60" t="str">
        <f>_xll.BDP(C60,$D$3)</f>
        <v>GBp</v>
      </c>
      <c r="E60" t="s">
        <v>1079</v>
      </c>
      <c r="F60" s="99">
        <f>_xll.BDP(C60,$F$3)</f>
        <v>170.5</v>
      </c>
      <c r="G60" s="99">
        <f>_xll.BDP(C60,$G$3)</f>
        <v>169.9</v>
      </c>
      <c r="H60" s="100">
        <f t="shared" si="0"/>
        <v>-0.59999999999999432</v>
      </c>
      <c r="I60" s="101">
        <f t="shared" si="1"/>
        <v>-0.3519061583577679</v>
      </c>
      <c r="J60" s="102">
        <v>110204</v>
      </c>
      <c r="K60" t="str">
        <f>CONCATENATE(D68,D60, " Curncy")</f>
        <v>EURGBp Curncy</v>
      </c>
      <c r="L60">
        <f>IF(D60 = D68,1,_xll.BDP(K60,$L$3))</f>
        <v>1</v>
      </c>
      <c r="M60" s="247">
        <f>IF(D60 = D68,1,_xll.BDP(K60,$M$3)*L60)</f>
        <v>0.86451999999999996</v>
      </c>
      <c r="N60" s="104">
        <f t="shared" si="2"/>
        <v>-764.84523203626725</v>
      </c>
      <c r="O60" s="253">
        <f>N60 / U68</f>
        <v>-2.9540113047018146E-5</v>
      </c>
      <c r="P60" s="140">
        <f t="shared" si="3"/>
        <v>216578.67487160509</v>
      </c>
      <c r="Q60" s="255">
        <f>P60 / U68*100</f>
        <v>0.83647753444807194</v>
      </c>
      <c r="R60">
        <f t="shared" si="4"/>
        <v>0.01</v>
      </c>
      <c r="S60">
        <v>0</v>
      </c>
      <c r="T60">
        <v>1</v>
      </c>
      <c r="V60" s="107">
        <f>_xll.BDH(C60,$V$3,$D$1,$D$1)</f>
        <v>170</v>
      </c>
      <c r="W60" s="107">
        <f t="shared" si="5"/>
        <v>0.5</v>
      </c>
      <c r="X60" s="117">
        <f t="shared" si="6"/>
        <v>0.29411764705882354</v>
      </c>
      <c r="Y60" s="109">
        <v>110204</v>
      </c>
      <c r="Z60" s="110">
        <f>IF(D60 = D68,1,_xll.BDP(K60,$Z$3)*L60)</f>
        <v>0.85989000000000004</v>
      </c>
      <c r="AA60" s="259">
        <f>W60*Y60*R60/Z60 / AB68</f>
        <v>2.4518842737301484E-5</v>
      </c>
      <c r="AB60" s="111"/>
    </row>
    <row r="61" spans="1:28" x14ac:dyDescent="0.2">
      <c r="B61">
        <v>32675</v>
      </c>
      <c r="C61" t="s">
        <v>1629</v>
      </c>
      <c r="D61" t="str">
        <f>_xll.BDP(C61,$D$3)</f>
        <v>GBp</v>
      </c>
      <c r="E61" t="s">
        <v>1630</v>
      </c>
      <c r="F61" s="99">
        <f>_xll.BDP(C61,$F$3)</f>
        <v>1374</v>
      </c>
      <c r="G61" s="99">
        <f>_xll.BDP(C61,$G$3)</f>
        <v>1456</v>
      </c>
      <c r="H61" s="100">
        <f t="shared" si="0"/>
        <v>82</v>
      </c>
      <c r="I61" s="101">
        <f t="shared" si="1"/>
        <v>5.9679767103347885</v>
      </c>
      <c r="J61" s="102">
        <v>24253</v>
      </c>
      <c r="K61" t="str">
        <f>CONCATENATE(D68,D61, " Curncy")</f>
        <v>EURGBp Curncy</v>
      </c>
      <c r="L61">
        <f>IF(D61 = D68,1,_xll.BDP(K61,$L$3))</f>
        <v>1</v>
      </c>
      <c r="M61" s="247">
        <f>IF(D61 = D68,1,_xll.BDP(K61,$M$3)*L61)</f>
        <v>0.86451999999999996</v>
      </c>
      <c r="N61" s="104">
        <f t="shared" si="2"/>
        <v>23004.048489335124</v>
      </c>
      <c r="O61" s="253">
        <f>N61 / U68</f>
        <v>8.8847019560399669E-4</v>
      </c>
      <c r="P61" s="140">
        <f t="shared" si="3"/>
        <v>408462.12927404803</v>
      </c>
      <c r="Q61" s="255">
        <f>P61 / U68*100</f>
        <v>1.5775763473163646</v>
      </c>
      <c r="R61">
        <f t="shared" si="4"/>
        <v>0.01</v>
      </c>
      <c r="S61">
        <v>0</v>
      </c>
      <c r="T61">
        <v>1</v>
      </c>
      <c r="V61" s="107">
        <f>_xll.BDH(C61,$V$3,$D$1,$D$1)</f>
        <v>1336</v>
      </c>
      <c r="W61" s="107">
        <f t="shared" si="5"/>
        <v>38</v>
      </c>
      <c r="X61" s="117">
        <f t="shared" si="6"/>
        <v>2.8443113772455089</v>
      </c>
      <c r="Y61" s="109">
        <v>24253</v>
      </c>
      <c r="Z61" s="110">
        <f>IF(D61 = D68,1,_xll.BDP(K61,$Z$3)*L61)</f>
        <v>0.85989000000000004</v>
      </c>
      <c r="AA61" s="259">
        <f>W61*Y61*R61/Z61 / AB68</f>
        <v>4.1009235110332418E-4</v>
      </c>
      <c r="AB61" s="111"/>
    </row>
    <row r="62" spans="1:28" ht="12" customHeight="1" x14ac:dyDescent="0.2">
      <c r="B62">
        <v>26475</v>
      </c>
      <c r="D62" t="s">
        <v>1148</v>
      </c>
      <c r="E62" t="s">
        <v>269</v>
      </c>
      <c r="F62" s="99">
        <v>2.75</v>
      </c>
      <c r="G62" s="99">
        <v>2.75</v>
      </c>
      <c r="H62" s="100">
        <f t="shared" si="0"/>
        <v>0</v>
      </c>
      <c r="I62" s="101">
        <f t="shared" si="1"/>
        <v>0</v>
      </c>
      <c r="J62" s="102">
        <v>1049169</v>
      </c>
      <c r="K62" t="str">
        <f>CONCATENATE(D68,D62, " Curncy")</f>
        <v>EURGBp Curncy</v>
      </c>
      <c r="L62">
        <f>IF(D62 = D68,1,_xll.BDP(K62,$L$3))</f>
        <v>1</v>
      </c>
      <c r="M62" s="247">
        <f>IF(D62 = D68,1,_xll.BDP(K62,$M$3)*L62)</f>
        <v>0.86451999999999996</v>
      </c>
      <c r="N62" s="104">
        <f t="shared" si="2"/>
        <v>0</v>
      </c>
      <c r="O62" s="253">
        <f>N62 / U68</f>
        <v>0</v>
      </c>
      <c r="P62" s="140">
        <f t="shared" si="3"/>
        <v>33373.603271179381</v>
      </c>
      <c r="Q62" s="255">
        <f>P62 / U68*100</f>
        <v>0.12889666721099807</v>
      </c>
      <c r="R62">
        <f t="shared" si="4"/>
        <v>0.01</v>
      </c>
      <c r="S62">
        <v>1</v>
      </c>
      <c r="T62">
        <v>1</v>
      </c>
      <c r="V62" s="107">
        <v>2.75</v>
      </c>
      <c r="W62" s="107">
        <f t="shared" si="5"/>
        <v>0</v>
      </c>
      <c r="X62" s="117">
        <f t="shared" si="6"/>
        <v>0</v>
      </c>
      <c r="Y62" s="109">
        <v>1049169</v>
      </c>
      <c r="Z62" s="110">
        <f>IF(D62 = D68,1,_xll.BDP(K62,$Z$3)*L62)</f>
        <v>0.85989000000000004</v>
      </c>
      <c r="AA62" s="259">
        <f>W62*Y62*R62/Z62 / AB68</f>
        <v>0</v>
      </c>
      <c r="AB62" s="111"/>
    </row>
    <row r="63" spans="1:28" x14ac:dyDescent="0.2">
      <c r="A63" s="158" t="s">
        <v>1521</v>
      </c>
      <c r="B63" s="158"/>
      <c r="C63" s="158"/>
      <c r="D63" s="158"/>
      <c r="E63" s="158" t="s">
        <v>19</v>
      </c>
      <c r="F63" s="159"/>
      <c r="G63" s="159"/>
      <c r="H63" s="160"/>
      <c r="I63" s="161"/>
      <c r="J63" s="162"/>
      <c r="K63" s="158"/>
      <c r="L63" s="158"/>
      <c r="M63" s="249"/>
      <c r="N63" s="163">
        <f xml:space="preserve"> SUM(N30:N62)</f>
        <v>-38297.607431102602</v>
      </c>
      <c r="O63" s="266">
        <f xml:space="preserve"> SUM(O30:O62)</f>
        <v>-1.4791432378197119E-3</v>
      </c>
      <c r="P63" s="164">
        <f xml:space="preserve"> SUM(P30:P62)</f>
        <v>14984482.124649245</v>
      </c>
      <c r="Q63" s="256">
        <f xml:space="preserve"> SUM(Q30:Q62)</f>
        <v>57.873577211784493</v>
      </c>
      <c r="R63" s="158"/>
      <c r="S63" s="158"/>
      <c r="T63" s="158"/>
      <c r="U63" s="158"/>
      <c r="V63" s="165"/>
      <c r="W63" s="165"/>
      <c r="X63" s="166"/>
      <c r="Y63" s="167"/>
      <c r="Z63" s="168"/>
      <c r="AA63" s="268">
        <f xml:space="preserve"> SUM(AA30:AA62)</f>
        <v>1.6609459844261969E-3</v>
      </c>
      <c r="AB63" s="169"/>
    </row>
    <row r="64" spans="1:28" ht="12" customHeight="1" x14ac:dyDescent="0.2">
      <c r="F64" s="146"/>
      <c r="G64" s="146"/>
      <c r="H64" s="124"/>
      <c r="I64" s="35"/>
      <c r="J64" s="147"/>
      <c r="M64" s="250"/>
      <c r="N64" s="147"/>
      <c r="O64" s="254"/>
      <c r="P64" s="148"/>
      <c r="Q64" s="257"/>
      <c r="V64" s="144"/>
      <c r="W64" s="144"/>
      <c r="X64" s="145"/>
      <c r="Y64" s="149"/>
      <c r="Z64" s="150"/>
      <c r="AA64" s="260"/>
      <c r="AB64" s="111"/>
    </row>
    <row r="65" spans="1:28" x14ac:dyDescent="0.2">
      <c r="B65">
        <v>24161</v>
      </c>
      <c r="C65" t="s">
        <v>1154</v>
      </c>
      <c r="D65" t="str">
        <f>_xll.BDP(C65,$D$3)</f>
        <v>USD</v>
      </c>
      <c r="E65" t="s">
        <v>1155</v>
      </c>
      <c r="F65" s="99">
        <f>_xll.BDP(C65,$F$3)</f>
        <v>8.4550000000000001</v>
      </c>
      <c r="G65" s="99">
        <f>_xll.BDP(C65,$G$3)</f>
        <v>8.4550000000000001</v>
      </c>
      <c r="H65" s="100">
        <f>IF(OR(OR(G65="#N/A N/A",G65="#N/A Real Time"),OR(F65="#N/A N/A",F65="#N/A Real Time")),0,  G65 - F65)</f>
        <v>0</v>
      </c>
      <c r="I65" s="101">
        <f>IF(OR(F65=0,F65="#N/A N/A"),0,H65 / F65*100)</f>
        <v>0</v>
      </c>
      <c r="J65" s="102">
        <v>80875</v>
      </c>
      <c r="K65" t="str">
        <f>CONCATENATE(D68,D65, " Curncy")</f>
        <v>EURUSD Curncy</v>
      </c>
      <c r="L65">
        <f>IF(D65 = D68,1,_xll.BDP(K65,$L$3))</f>
        <v>1</v>
      </c>
      <c r="M65" s="247">
        <f>IF(D65 = D68,1,_xll.BDP(K65,$M$3)*L65)</f>
        <v>1.0417000000000001</v>
      </c>
      <c r="N65" s="104">
        <f>H65*J65*R65/M65</f>
        <v>0</v>
      </c>
      <c r="O65" s="253">
        <f>N65 / U68</f>
        <v>0</v>
      </c>
      <c r="P65" s="140">
        <f>IF(OR(OR(J65=0,G65 = "#N/A N/A"),G65="#N/A Real Time"),0,G65*J65*R65/M65)</f>
        <v>656425.19439377938</v>
      </c>
      <c r="Q65" s="255">
        <f>P65 / U68*100</f>
        <v>2.535267742688057</v>
      </c>
      <c r="R65">
        <f>IF(EXACT(D65,UPPER(D65)),1,0.01)/T65</f>
        <v>1</v>
      </c>
      <c r="S65">
        <v>0</v>
      </c>
      <c r="T65">
        <v>1</v>
      </c>
      <c r="V65" s="107">
        <f>_xll.BDH(C65,$V$3,$D$1,$D$1)</f>
        <v>8</v>
      </c>
      <c r="W65" s="107">
        <f>IF(OR(OR(F65="#N/A N/A",F65="#N/A Real Time"),OR(V65="#N/A N/A",V65="#N/A Real Time")),0,  F65 - V65)</f>
        <v>0.45500000000000007</v>
      </c>
      <c r="X65" s="117">
        <f>IF(OR(V65=0,V65="#N/A N/A"),0,W65 / V65*100)</f>
        <v>5.6875000000000009</v>
      </c>
      <c r="Y65" s="109">
        <v>80875</v>
      </c>
      <c r="Z65" s="110">
        <f>IF(D65 = D68,1,_xll.BDP(K65,$Z$3)*L65)</f>
        <v>1.0395000000000001</v>
      </c>
      <c r="AA65" s="259">
        <f>W65*Y65*R65/Z65 / AB68</f>
        <v>1.3544927997327138E-3</v>
      </c>
      <c r="AB65" s="111"/>
    </row>
    <row r="66" spans="1:28" ht="12" customHeight="1" x14ac:dyDescent="0.2">
      <c r="A66" s="158" t="s">
        <v>1522</v>
      </c>
      <c r="B66" s="158"/>
      <c r="C66" s="158"/>
      <c r="D66" s="158"/>
      <c r="E66" s="158" t="s">
        <v>26</v>
      </c>
      <c r="F66" s="159"/>
      <c r="G66" s="159"/>
      <c r="H66" s="160"/>
      <c r="I66" s="161"/>
      <c r="J66" s="162"/>
      <c r="K66" s="158"/>
      <c r="L66" s="158"/>
      <c r="M66" s="249"/>
      <c r="N66" s="163">
        <f xml:space="preserve"> SUM(N64:N65)</f>
        <v>0</v>
      </c>
      <c r="O66" s="266">
        <f xml:space="preserve"> SUM(O64:O65)</f>
        <v>0</v>
      </c>
      <c r="P66" s="164">
        <f xml:space="preserve"> SUM(P64:P65)</f>
        <v>656425.19439377938</v>
      </c>
      <c r="Q66" s="256">
        <f xml:space="preserve"> SUM(Q64:Q65)</f>
        <v>2.535267742688057</v>
      </c>
      <c r="R66" s="158"/>
      <c r="S66" s="158"/>
      <c r="T66" s="158"/>
      <c r="U66" s="158"/>
      <c r="V66" s="165"/>
      <c r="W66" s="165"/>
      <c r="X66" s="166"/>
      <c r="Y66" s="167"/>
      <c r="Z66" s="168"/>
      <c r="AA66" s="268">
        <f xml:space="preserve"> SUM(AA64:AA65)</f>
        <v>1.3544927997327138E-3</v>
      </c>
      <c r="AB66" s="169"/>
    </row>
    <row r="67" spans="1:28" ht="12" customHeight="1" x14ac:dyDescent="0.2">
      <c r="F67" s="146"/>
      <c r="G67" s="146"/>
      <c r="H67" s="124"/>
      <c r="I67" s="35"/>
      <c r="J67" s="147"/>
      <c r="M67" s="250"/>
      <c r="N67" s="147"/>
      <c r="O67" s="254"/>
      <c r="P67" s="148"/>
      <c r="Q67" s="257"/>
      <c r="V67" s="144"/>
      <c r="W67" s="144"/>
      <c r="X67" s="145"/>
      <c r="Y67" s="149"/>
      <c r="Z67" s="150"/>
      <c r="AA67" s="260"/>
      <c r="AB67" s="111"/>
    </row>
    <row r="68" spans="1:28" ht="12" customHeight="1" thickBot="1" x14ac:dyDescent="0.25">
      <c r="A68" s="170" t="s">
        <v>1523</v>
      </c>
      <c r="B68" s="170"/>
      <c r="C68" s="170"/>
      <c r="D68" s="170" t="s">
        <v>6</v>
      </c>
      <c r="E68" s="170" t="s">
        <v>1159</v>
      </c>
      <c r="F68" s="171"/>
      <c r="G68" s="171"/>
      <c r="H68" s="172"/>
      <c r="I68" s="173"/>
      <c r="J68" s="174"/>
      <c r="K68" s="170"/>
      <c r="L68" s="170"/>
      <c r="M68" s="251"/>
      <c r="N68" s="176">
        <f>N20+N63+N8+N29+N14+N11+N66+N26+N23</f>
        <v>-104918.93157117182</v>
      </c>
      <c r="O68" s="267">
        <f>O20+O63+O8+O29+O14+O11+O66+O26+O23</f>
        <v>-4.0522147090247072E-3</v>
      </c>
      <c r="P68" s="192">
        <f>P20+P63+P8+P29+P14+P11+P66+P26+P23</f>
        <v>19580665.129575953</v>
      </c>
      <c r="Q68" s="258">
        <f>Q20+Q63+Q8+Q29+Q14+Q11+Q66+Q26+Q23</f>
        <v>75.625111752811819</v>
      </c>
      <c r="R68" s="170"/>
      <c r="S68" s="170"/>
      <c r="T68" s="170"/>
      <c r="U68" s="170">
        <v>25891750.340253782</v>
      </c>
      <c r="V68" s="171"/>
      <c r="W68" s="171"/>
      <c r="X68" s="173"/>
      <c r="Y68" s="174"/>
      <c r="Z68" s="175"/>
      <c r="AA68" s="267">
        <f>AA20+AA63+AA8+AA29+AA14+AA11+AA66+AA26+AA23</f>
        <v>2.4430535435831695E-3</v>
      </c>
      <c r="AB68" s="170">
        <v>26135119.844725061</v>
      </c>
    </row>
    <row r="69" spans="1:28" ht="12.75" thickTop="1" x14ac:dyDescent="0.2"/>
    <row r="71" spans="1:28" ht="12" customHeight="1" x14ac:dyDescent="0.2"/>
    <row r="72" spans="1:28" ht="12" customHeight="1" x14ac:dyDescent="0.2"/>
    <row r="73" spans="1:28" ht="12" customHeight="1" x14ac:dyDescent="0.2"/>
    <row r="76" spans="1:28" ht="12" customHeight="1" x14ac:dyDescent="0.2"/>
    <row r="79" spans="1:28" ht="12" customHeight="1" x14ac:dyDescent="0.2"/>
    <row r="80" spans="1:28" ht="12" customHeight="1" x14ac:dyDescent="0.2"/>
    <row r="82" ht="12" customHeight="1" x14ac:dyDescent="0.2"/>
    <row r="83" ht="12" customHeight="1" x14ac:dyDescent="0.2"/>
    <row r="90" ht="12" customHeight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6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98">
        <v>44890</v>
      </c>
      <c r="E1" s="243">
        <v>44893</v>
      </c>
    </row>
    <row r="2" spans="1:28" x14ac:dyDescent="0.2">
      <c r="N2" s="155" t="s">
        <v>14</v>
      </c>
      <c r="O2" s="156"/>
      <c r="P2" s="155" t="s">
        <v>16</v>
      </c>
      <c r="Q2" s="156"/>
      <c r="X2" s="155" t="s">
        <v>211</v>
      </c>
      <c r="Y2" s="157"/>
      <c r="Z2" s="157"/>
      <c r="AA2" s="156"/>
    </row>
    <row r="3" spans="1:28" hidden="1" x14ac:dyDescent="0.2">
      <c r="D3" t="s">
        <v>9</v>
      </c>
      <c r="E3" t="s">
        <v>4</v>
      </c>
      <c r="F3" s="99" t="s">
        <v>213</v>
      </c>
      <c r="G3" s="99" t="s">
        <v>22</v>
      </c>
      <c r="L3" t="s">
        <v>23</v>
      </c>
      <c r="M3" s="247" t="s">
        <v>22</v>
      </c>
      <c r="O3" s="252"/>
      <c r="Q3" s="252"/>
      <c r="V3" s="107" t="s">
        <v>214</v>
      </c>
      <c r="Z3" s="110" t="s">
        <v>213</v>
      </c>
      <c r="AA3" s="252"/>
    </row>
    <row r="4" spans="1:28" x14ac:dyDescent="0.2">
      <c r="A4" s="246" t="s">
        <v>1133</v>
      </c>
      <c r="B4" s="246" t="s">
        <v>325</v>
      </c>
      <c r="C4" s="246" t="s">
        <v>1</v>
      </c>
      <c r="D4" s="246" t="s">
        <v>8</v>
      </c>
      <c r="E4" s="246" t="s">
        <v>2</v>
      </c>
      <c r="F4" s="157" t="s">
        <v>5</v>
      </c>
      <c r="G4" s="157" t="s">
        <v>7</v>
      </c>
      <c r="H4" s="157" t="s">
        <v>12</v>
      </c>
      <c r="I4" s="157" t="s">
        <v>13</v>
      </c>
      <c r="J4" s="157" t="s">
        <v>0</v>
      </c>
      <c r="K4" s="157" t="s">
        <v>10</v>
      </c>
      <c r="L4" s="157" t="s">
        <v>25</v>
      </c>
      <c r="M4" s="248" t="s">
        <v>11</v>
      </c>
      <c r="N4" s="157" t="s">
        <v>323</v>
      </c>
      <c r="O4" s="248" t="s">
        <v>1132</v>
      </c>
      <c r="P4" s="157" t="s">
        <v>16</v>
      </c>
      <c r="Q4" s="248" t="s">
        <v>1132</v>
      </c>
      <c r="R4" s="157" t="s">
        <v>15</v>
      </c>
      <c r="S4" s="157" t="s">
        <v>1136</v>
      </c>
      <c r="T4" s="157" t="s">
        <v>24</v>
      </c>
      <c r="U4" s="157" t="s">
        <v>216</v>
      </c>
      <c r="V4" s="157" t="s">
        <v>5</v>
      </c>
      <c r="W4" s="157" t="s">
        <v>12</v>
      </c>
      <c r="X4" s="157" t="s">
        <v>13</v>
      </c>
      <c r="Y4" s="157" t="s">
        <v>0</v>
      </c>
      <c r="Z4" s="157" t="s">
        <v>11</v>
      </c>
      <c r="AA4" s="248" t="s">
        <v>1132</v>
      </c>
      <c r="AB4" s="157" t="s">
        <v>216</v>
      </c>
    </row>
    <row r="5" spans="1:28" ht="12" customHeight="1" x14ac:dyDescent="0.2">
      <c r="F5" s="99"/>
      <c r="G5" s="99"/>
      <c r="H5" s="100"/>
      <c r="I5" s="101"/>
      <c r="J5" s="102"/>
      <c r="M5" s="247"/>
      <c r="N5" s="104"/>
      <c r="O5" s="253"/>
      <c r="P5" s="140"/>
      <c r="Q5" s="255"/>
      <c r="V5" s="107"/>
      <c r="W5" s="107"/>
      <c r="X5" s="117"/>
      <c r="Y5" s="109"/>
      <c r="Z5" s="110"/>
      <c r="AA5" s="259"/>
      <c r="AB5" s="111"/>
    </row>
    <row r="6" spans="1:28" ht="12" customHeight="1" x14ac:dyDescent="0.2">
      <c r="B6">
        <v>33879</v>
      </c>
      <c r="C6" t="s">
        <v>1739</v>
      </c>
      <c r="D6" t="str">
        <f>_xll.BDP(C6,$D$3)</f>
        <v>AUD</v>
      </c>
      <c r="E6" t="s">
        <v>1740</v>
      </c>
      <c r="F6" s="99">
        <f>_xll.BDP(C6,$F$3)</f>
        <v>5.39</v>
      </c>
      <c r="G6" s="99">
        <f>_xll.BDP(C6,$G$3)</f>
        <v>5.68</v>
      </c>
      <c r="H6" s="100">
        <f>IF(OR(OR(G6="#N/A N/A",G6="#N/A Real Time"),OR(F6="#N/A N/A",F6="#N/A Real Time")),0,  G6 - F6)</f>
        <v>0.29000000000000004</v>
      </c>
      <c r="I6" s="101">
        <f>IF(OR(F6=0,F6="#N/A N/A"),0,H6 / F6*100)</f>
        <v>5.3803339517625242</v>
      </c>
      <c r="J6" s="102">
        <v>510179</v>
      </c>
      <c r="K6" t="str">
        <f>CONCATENATE(D77,D6, " Curncy")</f>
        <v>USDAUD Curncy</v>
      </c>
      <c r="L6">
        <f>IF(D6 = D77,1,_xll.BDP(K6,$L$3))</f>
        <v>1</v>
      </c>
      <c r="M6" s="247">
        <f>IF(D6 = D77,1,_xll.BDP(K6,$M$3)*L6)</f>
        <v>1.4935</v>
      </c>
      <c r="N6" s="104">
        <f>H6*J6*R6/M6</f>
        <v>99063.883495145652</v>
      </c>
      <c r="O6" s="253">
        <f>N6 / U77</f>
        <v>6.6710300235518457E-4</v>
      </c>
      <c r="P6" s="140">
        <f>IF(OR(OR(J6=0,G6 = "#N/A N/A"),G6="#N/A Real Time"),0,G6*J6*R6/M6)</f>
        <v>1940285.7181118177</v>
      </c>
      <c r="Q6" s="255">
        <f>P6 / U77*100</f>
        <v>1.3066017425439473</v>
      </c>
      <c r="R6">
        <f>IF(EXACT(D6,UPPER(D6)),1,0.01)/T6</f>
        <v>1</v>
      </c>
      <c r="S6">
        <v>0</v>
      </c>
      <c r="T6">
        <v>1</v>
      </c>
      <c r="V6" s="107">
        <f>_xll.BDH(C6,$V$3,$D$1,$D$1)</f>
        <v>5.41</v>
      </c>
      <c r="W6" s="107">
        <f>IF(OR(OR(F6="#N/A N/A",F6="#N/A Real Time"),OR(V6="#N/A N/A",V6="#N/A Real Time")),0,  F6 - V6)</f>
        <v>-2.0000000000000462E-2</v>
      </c>
      <c r="X6" s="117">
        <f>IF(OR(V6=0,V6="#N/A N/A"),0,W6 / V6*100)</f>
        <v>-0.36968576709797529</v>
      </c>
      <c r="Y6" s="109">
        <v>510179</v>
      </c>
      <c r="Z6" s="110">
        <f>IF(D6 = D77,1,_xll.BDP(K6,$Z$3)*L6)</f>
        <v>1.4813000000000001</v>
      </c>
      <c r="AA6" s="259">
        <f>W6*Y6*R6/Z6 / AB77</f>
        <v>-4.6255139910937724E-5</v>
      </c>
      <c r="AB6" s="111"/>
    </row>
    <row r="7" spans="1:28" ht="12" customHeight="1" x14ac:dyDescent="0.2">
      <c r="B7">
        <v>33679</v>
      </c>
      <c r="C7" t="s">
        <v>1710</v>
      </c>
      <c r="D7" t="str">
        <f>_xll.BDP(C7,$D$3)</f>
        <v>AUD</v>
      </c>
      <c r="E7" t="s">
        <v>1711</v>
      </c>
      <c r="F7" s="99">
        <f>_xll.BDP(C7,$F$3)</f>
        <v>2.44</v>
      </c>
      <c r="G7" s="99">
        <f>_xll.BDP(C7,$G$3)</f>
        <v>2.5499999999999998</v>
      </c>
      <c r="H7" s="100">
        <f>IF(OR(OR(G7="#N/A N/A",G7="#N/A Real Time"),OR(F7="#N/A N/A",F7="#N/A Real Time")),0,  G7 - F7)</f>
        <v>0.10999999999999988</v>
      </c>
      <c r="I7" s="101">
        <f>IF(OR(F7=0,F7="#N/A N/A"),0,H7 / F7*100)</f>
        <v>4.5081967213114709</v>
      </c>
      <c r="J7" s="102">
        <v>1192162</v>
      </c>
      <c r="K7" t="str">
        <f>CONCATENATE(D77,D7, " Curncy")</f>
        <v>USDAUD Curncy</v>
      </c>
      <c r="L7">
        <f>IF(D7 = D77,1,_xll.BDP(K7,$L$3))</f>
        <v>1</v>
      </c>
      <c r="M7" s="247">
        <f>IF(D7 = D77,1,_xll.BDP(K7,$M$3)*L7)</f>
        <v>1.4935</v>
      </c>
      <c r="N7" s="104">
        <f>H7*J7*R7/M7</f>
        <v>87805.704720455207</v>
      </c>
      <c r="O7" s="253">
        <f>N7 / U77</f>
        <v>5.912896524574347E-4</v>
      </c>
      <c r="P7" s="140">
        <f>IF(OR(OR(J7=0,G7 = "#N/A N/A"),G7="#N/A Real Time"),0,G7*J7*R7/M7)</f>
        <v>2035495.8821560091</v>
      </c>
      <c r="Q7" s="255">
        <f>P7 / U77*100</f>
        <v>1.3707169216058726</v>
      </c>
      <c r="R7">
        <f>IF(EXACT(D7,UPPER(D7)),1,0.01)/T7</f>
        <v>1</v>
      </c>
      <c r="S7">
        <v>0</v>
      </c>
      <c r="T7">
        <v>1</v>
      </c>
      <c r="V7" s="107">
        <f>_xll.BDH(C7,$V$3,$D$1,$D$1)</f>
        <v>2.48</v>
      </c>
      <c r="W7" s="107">
        <f>IF(OR(OR(F7="#N/A N/A",F7="#N/A Real Time"),OR(V7="#N/A N/A",V7="#N/A Real Time")),0,  F7 - V7)</f>
        <v>-4.0000000000000036E-2</v>
      </c>
      <c r="X7" s="117">
        <f>IF(OR(V7=0,V7="#N/A N/A"),0,W7 / V7*100)</f>
        <v>-1.6129032258064528</v>
      </c>
      <c r="Y7" s="109">
        <v>1192162</v>
      </c>
      <c r="Z7" s="110">
        <f>IF(D7 = D77,1,_xll.BDP(K7,$Z$3)*L7)</f>
        <v>1.4813000000000001</v>
      </c>
      <c r="AA7" s="259">
        <f>W7*Y7*R7/Z7 / AB77</f>
        <v>-2.1617361791254487E-4</v>
      </c>
      <c r="AB7" s="111"/>
    </row>
    <row r="8" spans="1:28" ht="12" customHeight="1" x14ac:dyDescent="0.2">
      <c r="B8">
        <v>28103</v>
      </c>
      <c r="C8" t="s">
        <v>1741</v>
      </c>
      <c r="D8" t="str">
        <f>_xll.BDP(C8,$D$3)</f>
        <v>AUD</v>
      </c>
      <c r="E8" t="s">
        <v>1742</v>
      </c>
      <c r="F8" s="99">
        <f>_xll.BDP(C8,$F$3)</f>
        <v>9.07</v>
      </c>
      <c r="G8" s="99">
        <f>_xll.BDP(C8,$G$3)</f>
        <v>9.43</v>
      </c>
      <c r="H8" s="100">
        <f>IF(OR(OR(G8="#N/A N/A",G8="#N/A Real Time"),OR(F8="#N/A N/A",F8="#N/A Real Time")),0,  G8 - F8)</f>
        <v>0.35999999999999943</v>
      </c>
      <c r="I8" s="101">
        <f>IF(OR(F8=0,F8="#N/A N/A"),0,H8 / F8*100)</f>
        <v>3.9691289966923859</v>
      </c>
      <c r="J8" s="102">
        <v>575308</v>
      </c>
      <c r="K8" t="str">
        <f>CONCATENATE(D77,D8, " Curncy")</f>
        <v>USDAUD Curncy</v>
      </c>
      <c r="L8">
        <f>IF(D8 = D77,1,_xll.BDP(K8,$L$3))</f>
        <v>1</v>
      </c>
      <c r="M8" s="247">
        <f>IF(D8 = D77,1,_xll.BDP(K8,$M$3)*L8)</f>
        <v>1.4935</v>
      </c>
      <c r="N8" s="104">
        <f>H8*J8*R8/M8</f>
        <v>138674.84432540988</v>
      </c>
      <c r="O8" s="253">
        <f>N8 / U77</f>
        <v>9.3384593594245655E-4</v>
      </c>
      <c r="P8" s="140">
        <f>IF(OR(OR(J8=0,G8 = "#N/A N/A"),G8="#N/A Real Time"),0,G8*J8*R8/M8)</f>
        <v>3632510.5055239368</v>
      </c>
      <c r="Q8" s="255">
        <f>P8 / U77*100</f>
        <v>2.4461575488714944</v>
      </c>
      <c r="R8">
        <f>IF(EXACT(D8,UPPER(D8)),1,0.01)/T8</f>
        <v>1</v>
      </c>
      <c r="S8">
        <v>0</v>
      </c>
      <c r="T8">
        <v>1</v>
      </c>
      <c r="V8" s="107">
        <f>_xll.BDH(C8,$V$3,$D$1,$D$1)</f>
        <v>8.98</v>
      </c>
      <c r="W8" s="107">
        <f>IF(OR(OR(F8="#N/A N/A",F8="#N/A Real Time"),OR(V8="#N/A N/A",V8="#N/A Real Time")),0,  F8 - V8)</f>
        <v>8.9999999999999858E-2</v>
      </c>
      <c r="X8" s="117">
        <f>IF(OR(V8=0,V8="#N/A N/A"),0,W8 / V8*100)</f>
        <v>1.0022271714922033</v>
      </c>
      <c r="Y8" s="109">
        <v>575308</v>
      </c>
      <c r="Z8" s="110">
        <f>IF(D8 = D77,1,_xll.BDP(K8,$Z$3)*L8)</f>
        <v>1.4813000000000001</v>
      </c>
      <c r="AA8" s="259">
        <f>W8*Y8*R8/Z8 / AB77</f>
        <v>2.3472013576306548E-4</v>
      </c>
      <c r="AB8" s="111"/>
    </row>
    <row r="9" spans="1:28" ht="12" customHeight="1" x14ac:dyDescent="0.2">
      <c r="A9" s="158" t="s">
        <v>1713</v>
      </c>
      <c r="B9" s="158"/>
      <c r="C9" s="158"/>
      <c r="D9" s="158"/>
      <c r="E9" s="158" t="s">
        <v>176</v>
      </c>
      <c r="F9" s="159"/>
      <c r="G9" s="159"/>
      <c r="H9" s="160"/>
      <c r="I9" s="161"/>
      <c r="J9" s="162"/>
      <c r="K9" s="158"/>
      <c r="L9" s="158"/>
      <c r="M9" s="249"/>
      <c r="N9" s="163">
        <f xml:space="preserve"> SUM(N5:N8)</f>
        <v>325544.43254101078</v>
      </c>
      <c r="O9" s="266">
        <f xml:space="preserve"> SUM(O5:O8)</f>
        <v>2.1922385907550759E-3</v>
      </c>
      <c r="P9" s="164">
        <f xml:space="preserve"> SUM(P5:P8)</f>
        <v>7608292.1057917634</v>
      </c>
      <c r="Q9" s="256">
        <f xml:space="preserve"> SUM(Q5:Q8)</f>
        <v>5.1234762130213145</v>
      </c>
      <c r="R9" s="158"/>
      <c r="S9" s="158"/>
      <c r="T9" s="158"/>
      <c r="U9" s="158"/>
      <c r="V9" s="165"/>
      <c r="W9" s="165"/>
      <c r="X9" s="166"/>
      <c r="Y9" s="167"/>
      <c r="Z9" s="168"/>
      <c r="AA9" s="268">
        <f xml:space="preserve"> SUM(AA5:AA8)</f>
        <v>-2.7708622060417133E-5</v>
      </c>
      <c r="AB9" s="169"/>
    </row>
    <row r="10" spans="1:28" ht="12" customHeight="1" x14ac:dyDescent="0.2">
      <c r="F10" s="146"/>
      <c r="G10" s="146"/>
      <c r="H10" s="124"/>
      <c r="I10" s="35"/>
      <c r="J10" s="147"/>
      <c r="M10" s="250"/>
      <c r="N10" s="147"/>
      <c r="O10" s="254"/>
      <c r="P10" s="148"/>
      <c r="Q10" s="257"/>
      <c r="V10" s="144"/>
      <c r="W10" s="144"/>
      <c r="X10" s="145"/>
      <c r="Y10" s="149"/>
      <c r="Z10" s="150"/>
      <c r="AA10" s="260"/>
      <c r="AB10" s="111"/>
    </row>
    <row r="11" spans="1:28" ht="12" customHeight="1" x14ac:dyDescent="0.2">
      <c r="B11">
        <v>26234</v>
      </c>
      <c r="C11" t="s">
        <v>1261</v>
      </c>
      <c r="D11" t="str">
        <f>_xll.BDP(C11,$D$3)</f>
        <v>CAD</v>
      </c>
      <c r="E11" t="s">
        <v>1262</v>
      </c>
      <c r="F11" s="99">
        <f>_xll.BDP(C11,$F$3)</f>
        <v>21.51</v>
      </c>
      <c r="G11" s="99">
        <f>_xll.BDP(C11,$G$3)</f>
        <v>21.46</v>
      </c>
      <c r="H11" s="100">
        <f>IF(OR(OR(G11="#N/A N/A",G11="#N/A Real Time"),OR(F11="#N/A N/A",F11="#N/A Real Time")),0,  G11 - F11)</f>
        <v>-5.0000000000000711E-2</v>
      </c>
      <c r="I11" s="101">
        <f>IF(OR(F11=0,F11="#N/A N/A"),0,H11 / F11*100)</f>
        <v>-0.23245002324500558</v>
      </c>
      <c r="J11" s="102">
        <v>152737</v>
      </c>
      <c r="K11" t="str">
        <f>CONCATENATE(D77,D11, " Curncy")</f>
        <v>USDCAD Curncy</v>
      </c>
      <c r="L11">
        <f>IF(D11 = D77,1,_xll.BDP(K11,$L$3))</f>
        <v>1</v>
      </c>
      <c r="M11" s="247">
        <f>IF(D11 = D77,1,_xll.BDP(K11,$M$3)*L11)</f>
        <v>1.3438000000000001</v>
      </c>
      <c r="N11" s="104">
        <f>H11*J11*R11/M11</f>
        <v>-5683.0257478792291</v>
      </c>
      <c r="O11" s="253">
        <f>N11 / U77</f>
        <v>-3.8269886108975606E-5</v>
      </c>
      <c r="P11" s="140">
        <f>IF(OR(OR(J11=0,G11 = "#N/A N/A"),G11="#N/A Real Time"),0,G11*J11*R11/M11)</f>
        <v>2439154.6509897304</v>
      </c>
      <c r="Q11" s="255">
        <f>P11 / U77*100</f>
        <v>1.6425435117972096</v>
      </c>
      <c r="R11">
        <f>IF(EXACT(D11,UPPER(D11)),1,0.01)/T11</f>
        <v>1</v>
      </c>
      <c r="S11">
        <v>0</v>
      </c>
      <c r="T11">
        <v>1</v>
      </c>
      <c r="V11" s="107">
        <f>_xll.BDH(C11,$V$3,$D$1,$D$1)</f>
        <v>21.95</v>
      </c>
      <c r="W11" s="107">
        <f>IF(OR(OR(F11="#N/A N/A",F11="#N/A Real Time"),OR(V11="#N/A N/A",V11="#N/A Real Time")),0,  F11 - V11)</f>
        <v>-0.43999999999999773</v>
      </c>
      <c r="X11" s="117">
        <f>IF(OR(V11=0,V11="#N/A N/A"),0,W11 / V11*100)</f>
        <v>-2.004555808656026</v>
      </c>
      <c r="Y11" s="109">
        <v>152737</v>
      </c>
      <c r="Z11" s="110">
        <f>IF(D11 = D77,1,_xll.BDP(K11,$Z$3)*L11)</f>
        <v>1.3380000000000001</v>
      </c>
      <c r="AA11" s="259">
        <f>W11*Y11*R11/Z11 / AB77</f>
        <v>-3.3728052644521145E-4</v>
      </c>
      <c r="AB11" s="111"/>
    </row>
    <row r="12" spans="1:28" ht="12" customHeight="1" x14ac:dyDescent="0.2">
      <c r="B12">
        <v>33497</v>
      </c>
      <c r="C12" t="s">
        <v>1663</v>
      </c>
      <c r="D12" t="str">
        <f>_xll.BDP(C12,$D$3)</f>
        <v>CAD</v>
      </c>
      <c r="E12" t="s">
        <v>1664</v>
      </c>
      <c r="F12" s="99">
        <f>_xll.BDP(C12,$F$3)</f>
        <v>27.96</v>
      </c>
      <c r="G12" s="99">
        <f>_xll.BDP(C12,$G$3)</f>
        <v>28</v>
      </c>
      <c r="H12" s="100">
        <f>IF(OR(OR(G12="#N/A N/A",G12="#N/A Real Time"),OR(F12="#N/A N/A",F12="#N/A Real Time")),0,  G12 - F12)</f>
        <v>3.9999999999999147E-2</v>
      </c>
      <c r="I12" s="101">
        <f>IF(OR(F12=0,F12="#N/A N/A"),0,H12 / F12*100)</f>
        <v>0.14306151645207132</v>
      </c>
      <c r="J12" s="102">
        <v>51460</v>
      </c>
      <c r="K12" t="str">
        <f>CONCATENATE(D77,D12, " Curncy")</f>
        <v>USDCAD Curncy</v>
      </c>
      <c r="L12">
        <f>IF(D12 = D77,1,_xll.BDP(K12,$L$3))</f>
        <v>1</v>
      </c>
      <c r="M12" s="247">
        <f>IF(D12 = D77,1,_xll.BDP(K12,$M$3)*L12)</f>
        <v>1.3438000000000001</v>
      </c>
      <c r="N12" s="104">
        <f>H12*J12*R12/M12</f>
        <v>1531.7755618395265</v>
      </c>
      <c r="O12" s="253">
        <f>N12 / U77</f>
        <v>1.031508194696931E-5</v>
      </c>
      <c r="P12" s="140">
        <f>IF(OR(OR(J12=0,G12 = "#N/A N/A"),G12="#N/A Real Time"),0,G12*J12*R12/M12)</f>
        <v>1072242.8932876915</v>
      </c>
      <c r="Q12" s="255">
        <f>P12 / U77*100</f>
        <v>0.72205573628786712</v>
      </c>
      <c r="R12">
        <f>IF(EXACT(D12,UPPER(D12)),1,0.01)/T12</f>
        <v>1</v>
      </c>
      <c r="S12">
        <v>0</v>
      </c>
      <c r="T12">
        <v>1</v>
      </c>
      <c r="V12" s="107">
        <f>_xll.BDH(C12,$V$3,$D$1,$D$1)</f>
        <v>28.11</v>
      </c>
      <c r="W12" s="107">
        <f>IF(OR(OR(F12="#N/A N/A",F12="#N/A Real Time"),OR(V12="#N/A N/A",V12="#N/A Real Time")),0,  F12 - V12)</f>
        <v>-0.14999999999999858</v>
      </c>
      <c r="X12" s="117">
        <f>IF(OR(V12=0,V12="#N/A N/A"),0,W12 / V12*100)</f>
        <v>-0.53361792956242826</v>
      </c>
      <c r="Y12" s="109">
        <v>51460</v>
      </c>
      <c r="Z12" s="110">
        <f>IF(D12 = D77,1,_xll.BDP(K12,$Z$3)*L12)</f>
        <v>1.3380000000000001</v>
      </c>
      <c r="AA12" s="259">
        <f>W12*Y12*R12/Z12 / AB77</f>
        <v>-3.8739621697168338E-5</v>
      </c>
      <c r="AB12" s="111"/>
    </row>
    <row r="13" spans="1:28" ht="12" customHeight="1" x14ac:dyDescent="0.2">
      <c r="B13">
        <v>26020</v>
      </c>
      <c r="C13" t="s">
        <v>1631</v>
      </c>
      <c r="D13" t="str">
        <f>_xll.BDP(C13,$D$3)</f>
        <v>CAD</v>
      </c>
      <c r="E13" t="s">
        <v>1632</v>
      </c>
      <c r="F13" s="99">
        <f>_xll.BDP(C13,$F$3)</f>
        <v>14.76</v>
      </c>
      <c r="G13" s="99">
        <f>_xll.BDP(C13,$G$3)</f>
        <v>14.48</v>
      </c>
      <c r="H13" s="100">
        <f>IF(OR(OR(G13="#N/A N/A",G13="#N/A Real Time"),OR(F13="#N/A N/A",F13="#N/A Real Time")),0,  G13 - F13)</f>
        <v>-0.27999999999999936</v>
      </c>
      <c r="I13" s="101">
        <f>IF(OR(F13=0,F13="#N/A N/A"),0,H13 / F13*100)</f>
        <v>-1.8970189701896976</v>
      </c>
      <c r="J13" s="102">
        <v>79332</v>
      </c>
      <c r="K13" t="str">
        <f>CONCATENATE(D77,D13, " Curncy")</f>
        <v>USDCAD Curncy</v>
      </c>
      <c r="L13">
        <f>IF(D13 = D77,1,_xll.BDP(K13,$L$3))</f>
        <v>1</v>
      </c>
      <c r="M13" s="247">
        <f>IF(D13 = D77,1,_xll.BDP(K13,$M$3)*L13)</f>
        <v>1.3438000000000001</v>
      </c>
      <c r="N13" s="104">
        <f>H13*J13*R13/M13</f>
        <v>-16529.959815448688</v>
      </c>
      <c r="O13" s="253">
        <f>N13 / U77</f>
        <v>-1.1131388587483277E-4</v>
      </c>
      <c r="P13" s="140">
        <f>IF(OR(OR(J13=0,G13 = "#N/A N/A"),G13="#N/A Real Time"),0,G13*J13*R13/M13)</f>
        <v>854835.06474177702</v>
      </c>
      <c r="Q13" s="255">
        <f>P13 / U77*100</f>
        <v>0.57565180980985076</v>
      </c>
      <c r="R13">
        <f>IF(EXACT(D13,UPPER(D13)),1,0.01)/T13</f>
        <v>1</v>
      </c>
      <c r="S13">
        <v>0</v>
      </c>
      <c r="T13">
        <v>1</v>
      </c>
      <c r="V13" s="107">
        <f>_xll.BDH(C13,$V$3,$D$1,$D$1)</f>
        <v>14.78</v>
      </c>
      <c r="W13" s="107">
        <f>IF(OR(OR(F13="#N/A N/A",F13="#N/A Real Time"),OR(V13="#N/A N/A",V13="#N/A Real Time")),0,  F13 - V13)</f>
        <v>-1.9999999999999574E-2</v>
      </c>
      <c r="X13" s="117">
        <f>IF(OR(V13=0,V13="#N/A N/A"),0,W13 / V13*100)</f>
        <v>-0.13531799729363719</v>
      </c>
      <c r="Y13" s="109">
        <v>79332</v>
      </c>
      <c r="Z13" s="110">
        <f>IF(D13 = D77,1,_xll.BDP(K13,$Z$3)*L13)</f>
        <v>1.3380000000000001</v>
      </c>
      <c r="AA13" s="259">
        <f>W13*Y13*R13/Z13 / AB77</f>
        <v>-7.9629269814217436E-6</v>
      </c>
      <c r="AB13" s="111"/>
    </row>
    <row r="14" spans="1:28" ht="12" customHeight="1" x14ac:dyDescent="0.2">
      <c r="A14" s="158" t="s">
        <v>1525</v>
      </c>
      <c r="B14" s="158"/>
      <c r="C14" s="158"/>
      <c r="D14" s="158"/>
      <c r="E14" s="158" t="s">
        <v>170</v>
      </c>
      <c r="F14" s="159"/>
      <c r="G14" s="159"/>
      <c r="H14" s="160"/>
      <c r="I14" s="161"/>
      <c r="J14" s="162"/>
      <c r="K14" s="158"/>
      <c r="L14" s="158"/>
      <c r="M14" s="249"/>
      <c r="N14" s="163">
        <f xml:space="preserve"> SUM(N10:N13)</f>
        <v>-20681.210001488391</v>
      </c>
      <c r="O14" s="266">
        <f xml:space="preserve"> SUM(O10:O13)</f>
        <v>-1.3926869003683907E-4</v>
      </c>
      <c r="P14" s="164">
        <f xml:space="preserve"> SUM(P10:P13)</f>
        <v>4366232.6090191994</v>
      </c>
      <c r="Q14" s="256">
        <f xml:space="preserve"> SUM(Q10:Q13)</f>
        <v>2.9402510578949275</v>
      </c>
      <c r="R14" s="158"/>
      <c r="S14" s="158"/>
      <c r="T14" s="158"/>
      <c r="U14" s="158"/>
      <c r="V14" s="165"/>
      <c r="W14" s="165"/>
      <c r="X14" s="166"/>
      <c r="Y14" s="167"/>
      <c r="Z14" s="168"/>
      <c r="AA14" s="268">
        <f xml:space="preserve"> SUM(AA10:AA13)</f>
        <v>-3.8398307512380151E-4</v>
      </c>
      <c r="AB14" s="169"/>
    </row>
    <row r="15" spans="1:28" ht="12" customHeight="1" x14ac:dyDescent="0.2">
      <c r="F15" s="146"/>
      <c r="G15" s="146"/>
      <c r="H15" s="124"/>
      <c r="I15" s="35"/>
      <c r="J15" s="147"/>
      <c r="M15" s="250"/>
      <c r="N15" s="147"/>
      <c r="O15" s="254"/>
      <c r="P15" s="148"/>
      <c r="Q15" s="257"/>
      <c r="V15" s="144"/>
      <c r="W15" s="144"/>
      <c r="X15" s="145"/>
      <c r="Y15" s="149"/>
      <c r="Z15" s="150"/>
      <c r="AA15" s="260"/>
      <c r="AB15" s="111"/>
    </row>
    <row r="16" spans="1:28" ht="12" customHeight="1" x14ac:dyDescent="0.2">
      <c r="B16">
        <v>6885</v>
      </c>
      <c r="C16" t="s">
        <v>1210</v>
      </c>
      <c r="D16" t="str">
        <f>_xll.BDP(C16,$D$3)</f>
        <v>EUR</v>
      </c>
      <c r="E16" t="s">
        <v>1211</v>
      </c>
      <c r="F16" s="99">
        <f>_xll.BDP(C16,$F$3)</f>
        <v>1.3029999999999999</v>
      </c>
      <c r="G16" s="99">
        <f>_xll.BDP(C16,$G$3)</f>
        <v>1.2270000000000001</v>
      </c>
      <c r="H16" s="100">
        <f>IF(OR(OR(G16="#N/A N/A",G16="#N/A Real Time"),OR(F16="#N/A N/A",F16="#N/A Real Time")),0,  G16 - F16)</f>
        <v>-7.5999999999999845E-2</v>
      </c>
      <c r="I16" s="101">
        <f>IF(OR(F16=0,F16="#N/A N/A"),0,H16 / F16*100)</f>
        <v>-5.8326937835763513</v>
      </c>
      <c r="J16" s="102">
        <v>1136021</v>
      </c>
      <c r="K16" t="str">
        <f>CONCATENATE(D77,D16, " Curncy")</f>
        <v>USDEUR Curncy</v>
      </c>
      <c r="L16">
        <f>IF(D16 = D77,1,_xll.BDP(K16,$L$3))</f>
        <v>1</v>
      </c>
      <c r="M16" s="247">
        <f>IF(D16 = D77,1,_xll.BDP(K16,$M$3)*L16)</f>
        <v>0.95989999999999998</v>
      </c>
      <c r="N16" s="104">
        <f>H16*J16*R16/M16</f>
        <v>-89944.365038024625</v>
      </c>
      <c r="O16" s="253">
        <f>N16 / U77</f>
        <v>-6.0569153807438973E-4</v>
      </c>
      <c r="P16" s="140">
        <f>IF(OR(OR(J16=0,G16 = "#N/A N/A"),G16="#N/A Real Time"),0,G16*J16*R16/M16)</f>
        <v>1452128.1039691635</v>
      </c>
      <c r="Q16" s="255">
        <f>P16 / U77*100</f>
        <v>0.97787304897010219</v>
      </c>
      <c r="R16">
        <f>IF(EXACT(D16,UPPER(D16)),1,0.01)/T16</f>
        <v>1</v>
      </c>
      <c r="S16">
        <v>0</v>
      </c>
      <c r="T16">
        <v>1</v>
      </c>
      <c r="V16" s="107">
        <f>_xll.BDH(C16,$V$3,$D$1,$D$1)</f>
        <v>1.2969999999999999</v>
      </c>
      <c r="W16" s="107">
        <f>IF(OR(OR(F16="#N/A N/A",F16="#N/A Real Time"),OR(V16="#N/A N/A",V16="#N/A Real Time")),0,  F16 - V16)</f>
        <v>6.0000000000000053E-3</v>
      </c>
      <c r="X16" s="117">
        <f>IF(OR(V16=0,V16="#N/A N/A"),0,W16 / V16*100)</f>
        <v>0.46260601387818084</v>
      </c>
      <c r="Y16" s="109">
        <v>1136021</v>
      </c>
      <c r="Z16" s="110">
        <f>IF(D16 = D77,1,_xll.BDP(K16,$Z$3)*L16)</f>
        <v>0.96199999999999997</v>
      </c>
      <c r="AA16" s="259">
        <f>W16*Y16*R16/Z16 / AB77</f>
        <v>4.7578745389465548E-5</v>
      </c>
      <c r="AB16" s="111"/>
    </row>
    <row r="17" spans="1:28" ht="12" customHeight="1" x14ac:dyDescent="0.2">
      <c r="A17" s="158" t="s">
        <v>1527</v>
      </c>
      <c r="B17" s="158"/>
      <c r="C17" s="158"/>
      <c r="D17" s="158"/>
      <c r="E17" s="158" t="s">
        <v>130</v>
      </c>
      <c r="F17" s="159"/>
      <c r="G17" s="159"/>
      <c r="H17" s="160"/>
      <c r="I17" s="161"/>
      <c r="J17" s="162"/>
      <c r="K17" s="158"/>
      <c r="L17" s="158"/>
      <c r="M17" s="249"/>
      <c r="N17" s="163">
        <f xml:space="preserve"> SUM(N15:N16)</f>
        <v>-89944.365038024625</v>
      </c>
      <c r="O17" s="266">
        <f xml:space="preserve"> SUM(O15:O16)</f>
        <v>-6.0569153807438973E-4</v>
      </c>
      <c r="P17" s="164">
        <f xml:space="preserve"> SUM(P15:P16)</f>
        <v>1452128.1039691635</v>
      </c>
      <c r="Q17" s="256">
        <f xml:space="preserve"> SUM(Q15:Q16)</f>
        <v>0.97787304897010219</v>
      </c>
      <c r="R17" s="158"/>
      <c r="S17" s="158"/>
      <c r="T17" s="158"/>
      <c r="U17" s="158"/>
      <c r="V17" s="165"/>
      <c r="W17" s="165"/>
      <c r="X17" s="166"/>
      <c r="Y17" s="167"/>
      <c r="Z17" s="168"/>
      <c r="AA17" s="268">
        <f xml:space="preserve"> SUM(AA15:AA16)</f>
        <v>4.7578745389465548E-5</v>
      </c>
      <c r="AB17" s="169"/>
    </row>
    <row r="18" spans="1:28" ht="12" customHeight="1" x14ac:dyDescent="0.2">
      <c r="F18" s="146"/>
      <c r="G18" s="146"/>
      <c r="H18" s="124"/>
      <c r="I18" s="35"/>
      <c r="J18" s="147"/>
      <c r="M18" s="250"/>
      <c r="N18" s="147"/>
      <c r="O18" s="254"/>
      <c r="P18" s="148"/>
      <c r="Q18" s="257"/>
      <c r="V18" s="144"/>
      <c r="W18" s="144"/>
      <c r="X18" s="145"/>
      <c r="Y18" s="149"/>
      <c r="Z18" s="150"/>
      <c r="AA18" s="260"/>
      <c r="AB18" s="111"/>
    </row>
    <row r="19" spans="1:28" ht="12" customHeight="1" x14ac:dyDescent="0.2">
      <c r="B19">
        <v>27628</v>
      </c>
      <c r="C19" t="s">
        <v>666</v>
      </c>
      <c r="D19" t="str">
        <f>_xll.BDP(C19,$D$3)</f>
        <v>JPY</v>
      </c>
      <c r="E19" t="s">
        <v>711</v>
      </c>
      <c r="F19" s="99">
        <f>_xll.BDP(C19,$F$3)</f>
        <v>306</v>
      </c>
      <c r="G19" s="99">
        <f>_xll.BDP(C19,$G$3)</f>
        <v>303</v>
      </c>
      <c r="H19" s="100">
        <f>IF(OR(OR(G19="#N/A N/A",G19="#N/A Real Time"),OR(F19="#N/A N/A",F19="#N/A Real Time")),0,  G19 - F19)</f>
        <v>-3</v>
      </c>
      <c r="I19" s="101">
        <f>IF(OR(F19=0,F19="#N/A N/A"),0,H19 / F19*100)</f>
        <v>-0.98039215686274506</v>
      </c>
      <c r="J19" s="102">
        <v>3307570</v>
      </c>
      <c r="K19" t="str">
        <f>CONCATENATE(D77,D19, " Curncy")</f>
        <v>USDJPY Curncy</v>
      </c>
      <c r="L19">
        <f>IF(D19 = D77,1,_xll.BDP(K19,$L$3))</f>
        <v>1</v>
      </c>
      <c r="M19" s="247">
        <f>IF(D19 = D77,1,_xll.BDP(K19,$M$3)*L19)</f>
        <v>138.68</v>
      </c>
      <c r="N19" s="104">
        <f>H19*J19*R19/M19</f>
        <v>-71551.124891837317</v>
      </c>
      <c r="O19" s="253">
        <f>N19 / U77</f>
        <v>-4.8183019434700869E-4</v>
      </c>
      <c r="P19" s="140">
        <f>IF(OR(OR(J19=0,G19 = "#N/A N/A"),G19="#N/A Real Time"),0,G19*J19*R19/M19)</f>
        <v>7226663.6140755694</v>
      </c>
      <c r="Q19" s="255">
        <f>P19 / U77*100</f>
        <v>4.8664849629047877</v>
      </c>
      <c r="R19">
        <f>IF(EXACT(D19,UPPER(D19)),1,0.01)/T19</f>
        <v>1</v>
      </c>
      <c r="S19">
        <v>0</v>
      </c>
      <c r="T19">
        <v>1</v>
      </c>
      <c r="V19" s="107">
        <f>_xll.BDH(C19,$V$3,$D$1,$D$1)</f>
        <v>312</v>
      </c>
      <c r="W19" s="107">
        <f>IF(OR(OR(F19="#N/A N/A",F19="#N/A Real Time"),OR(V19="#N/A N/A",V19="#N/A Real Time")),0,  F19 - V19)</f>
        <v>-6</v>
      </c>
      <c r="X19" s="117">
        <f>IF(OR(V19=0,V19="#N/A N/A"),0,W19 / V19*100)</f>
        <v>-1.9230769230769231</v>
      </c>
      <c r="Y19" s="109">
        <v>3307570</v>
      </c>
      <c r="Z19" s="110">
        <f>IF(D19 = D77,1,_xll.BDP(K19,$Z$3)*L19)</f>
        <v>139.19</v>
      </c>
      <c r="AA19" s="259">
        <f>W19*Y19*R19/Z19 / AB77</f>
        <v>-9.5742046781506669E-4</v>
      </c>
      <c r="AB19" s="111"/>
    </row>
    <row r="20" spans="1:28" ht="12" customHeight="1" x14ac:dyDescent="0.2">
      <c r="A20" s="158" t="s">
        <v>1528</v>
      </c>
      <c r="B20" s="158"/>
      <c r="C20" s="158"/>
      <c r="D20" s="158"/>
      <c r="E20" s="158" t="s">
        <v>21</v>
      </c>
      <c r="F20" s="159"/>
      <c r="G20" s="159"/>
      <c r="H20" s="160"/>
      <c r="I20" s="161"/>
      <c r="J20" s="162"/>
      <c r="K20" s="158"/>
      <c r="L20" s="158"/>
      <c r="M20" s="249"/>
      <c r="N20" s="163">
        <f xml:space="preserve"> SUM(N18:N19)</f>
        <v>-71551.124891837317</v>
      </c>
      <c r="O20" s="266">
        <f xml:space="preserve"> SUM(O18:O19)</f>
        <v>-4.8183019434700869E-4</v>
      </c>
      <c r="P20" s="164">
        <f xml:space="preserve"> SUM(P18:P19)</f>
        <v>7226663.6140755694</v>
      </c>
      <c r="Q20" s="256">
        <f xml:space="preserve"> SUM(Q18:Q19)</f>
        <v>4.8664849629047877</v>
      </c>
      <c r="R20" s="158"/>
      <c r="S20" s="158"/>
      <c r="T20" s="158"/>
      <c r="U20" s="158"/>
      <c r="V20" s="165"/>
      <c r="W20" s="165"/>
      <c r="X20" s="166"/>
      <c r="Y20" s="167"/>
      <c r="Z20" s="168"/>
      <c r="AA20" s="268">
        <f xml:space="preserve"> SUM(AA18:AA19)</f>
        <v>-9.5742046781506669E-4</v>
      </c>
      <c r="AB20" s="169"/>
    </row>
    <row r="21" spans="1:28" ht="12" customHeight="1" x14ac:dyDescent="0.2">
      <c r="F21" s="146"/>
      <c r="G21" s="146"/>
      <c r="H21" s="124"/>
      <c r="I21" s="35"/>
      <c r="J21" s="147"/>
      <c r="M21" s="250"/>
      <c r="N21" s="147"/>
      <c r="O21" s="254"/>
      <c r="P21" s="148"/>
      <c r="Q21" s="257"/>
      <c r="V21" s="144"/>
      <c r="W21" s="144"/>
      <c r="X21" s="145"/>
      <c r="Y21" s="149"/>
      <c r="Z21" s="150"/>
      <c r="AA21" s="260"/>
      <c r="AB21" s="111"/>
    </row>
    <row r="22" spans="1:28" ht="12" customHeight="1" x14ac:dyDescent="0.2">
      <c r="B22">
        <v>24498</v>
      </c>
      <c r="C22" t="s">
        <v>1582</v>
      </c>
      <c r="D22" t="str">
        <f>_xll.BDP(C22,$D$3)</f>
        <v>NOK</v>
      </c>
      <c r="E22" t="s">
        <v>245</v>
      </c>
      <c r="F22" s="99">
        <f>_xll.BDP(C22,$F$3)</f>
        <v>337.7</v>
      </c>
      <c r="G22" s="99">
        <f>_xll.BDP(C22,$G$3)</f>
        <v>331.3</v>
      </c>
      <c r="H22" s="100">
        <f>IF(OR(OR(G22="#N/A N/A",G22="#N/A Real Time"),OR(F22="#N/A N/A",F22="#N/A Real Time")),0,  G22 - F22)</f>
        <v>-6.3999999999999773</v>
      </c>
      <c r="I22" s="101">
        <f>IF(OR(F22=0,F22="#N/A N/A"),0,H22 / F22*100)</f>
        <v>-1.8951732306781099</v>
      </c>
      <c r="J22" s="102">
        <v>138679</v>
      </c>
      <c r="K22" t="str">
        <f>CONCATENATE(D77,D22, " Curncy")</f>
        <v>USDNOK Curncy</v>
      </c>
      <c r="L22">
        <f>IF(D22 = D77,1,_xll.BDP(K22,$L$3))</f>
        <v>1</v>
      </c>
      <c r="M22" s="247">
        <f>IF(D22 = D77,1,_xll.BDP(K22,$M$3)*L22)</f>
        <v>9.9466000000000001</v>
      </c>
      <c r="N22" s="104">
        <f>H22*J22*R22/M22</f>
        <v>-89231.053827438198</v>
      </c>
      <c r="O22" s="253">
        <f>N22 / U77</f>
        <v>-6.0088805134030532E-4</v>
      </c>
      <c r="P22" s="140">
        <f>IF(OR(OR(J22=0,G22 = "#N/A N/A"),G22="#N/A Real Time"),0,G22*J22*R22/M22)</f>
        <v>4619101.2707859976</v>
      </c>
      <c r="Q22" s="255">
        <f>P22 / U77*100</f>
        <v>3.1105345532663109</v>
      </c>
      <c r="R22">
        <f>IF(EXACT(D22,UPPER(D22)),1,0.01)/T22</f>
        <v>1</v>
      </c>
      <c r="S22">
        <v>0</v>
      </c>
      <c r="T22">
        <v>1</v>
      </c>
      <c r="V22" s="107">
        <f>_xll.BDH(C22,$V$3,$D$1,$D$1)</f>
        <v>337.9</v>
      </c>
      <c r="W22" s="107">
        <f>IF(OR(OR(F22="#N/A N/A",F22="#N/A Real Time"),OR(V22="#N/A N/A",V22="#N/A Real Time")),0,  F22 - V22)</f>
        <v>-0.19999999999998863</v>
      </c>
      <c r="X22" s="117">
        <f>IF(OR(V22=0,V22="#N/A N/A"),0,W22 / V22*100)</f>
        <v>-5.918910920390312E-2</v>
      </c>
      <c r="Y22" s="109">
        <v>138679</v>
      </c>
      <c r="Z22" s="110">
        <f>IF(D22 = D77,1,_xll.BDP(K22,$Z$3)*L22)</f>
        <v>9.8879999999999999</v>
      </c>
      <c r="AA22" s="259">
        <f>W22*Y22*R22/Z22 / AB77</f>
        <v>-1.8835740006803317E-5</v>
      </c>
      <c r="AB22" s="111"/>
    </row>
    <row r="23" spans="1:28" ht="12" customHeight="1" x14ac:dyDescent="0.2">
      <c r="B23">
        <v>1464</v>
      </c>
      <c r="C23" t="s">
        <v>1263</v>
      </c>
      <c r="D23" t="str">
        <f>_xll.BDP(C23,$D$3)</f>
        <v>NOK</v>
      </c>
      <c r="E23" t="s">
        <v>229</v>
      </c>
      <c r="F23" s="99">
        <f>_xll.BDP(C23,$F$3)</f>
        <v>155.15</v>
      </c>
      <c r="G23" s="99">
        <f>_xll.BDP(C23,$G$3)</f>
        <v>154.6</v>
      </c>
      <c r="H23" s="100">
        <f>IF(OR(OR(G23="#N/A N/A",G23="#N/A Real Time"),OR(F23="#N/A N/A",F23="#N/A Real Time")),0,  G23 - F23)</f>
        <v>-0.55000000000001137</v>
      </c>
      <c r="I23" s="101">
        <f>IF(OR(F23=0,F23="#N/A N/A"),0,H23 / F23*100)</f>
        <v>-0.35449564937158323</v>
      </c>
      <c r="J23" s="102">
        <v>112014</v>
      </c>
      <c r="K23" t="str">
        <f>CONCATENATE(D77,D23, " Curncy")</f>
        <v>USDNOK Curncy</v>
      </c>
      <c r="L23">
        <f>IF(D23 = D77,1,_xll.BDP(K23,$L$3))</f>
        <v>1</v>
      </c>
      <c r="M23" s="247">
        <f>IF(D23 = D77,1,_xll.BDP(K23,$M$3)*L23)</f>
        <v>9.9466000000000001</v>
      </c>
      <c r="N23" s="104">
        <f>H23*J23*R23/M23</f>
        <v>-6193.8451330104026</v>
      </c>
      <c r="O23" s="253">
        <f>N23 / U77</f>
        <v>-4.1709778968606263E-5</v>
      </c>
      <c r="P23" s="140">
        <f>IF(OR(OR(J23=0,G23 = "#N/A N/A"),G23="#N/A Real Time"),0,G23*J23*R23/M23)</f>
        <v>1741033.5592061607</v>
      </c>
      <c r="Q23" s="255">
        <f>P23 / U77*100</f>
        <v>1.1724239688266171</v>
      </c>
      <c r="R23">
        <f>IF(EXACT(D23,UPPER(D23)),1,0.01)/T23</f>
        <v>1</v>
      </c>
      <c r="S23">
        <v>0</v>
      </c>
      <c r="T23">
        <v>1</v>
      </c>
      <c r="V23" s="107">
        <f>_xll.BDH(C23,$V$3,$D$1,$D$1)</f>
        <v>154.69999999999999</v>
      </c>
      <c r="W23" s="107">
        <f>IF(OR(OR(F23="#N/A N/A",F23="#N/A Real Time"),OR(V23="#N/A N/A",V23="#N/A Real Time")),0,  F23 - V23)</f>
        <v>0.45000000000001705</v>
      </c>
      <c r="X23" s="117">
        <f>IF(OR(V23=0,V23="#N/A N/A"),0,W23 / V23*100)</f>
        <v>0.29088558500324313</v>
      </c>
      <c r="Y23" s="109">
        <v>112014</v>
      </c>
      <c r="Z23" s="110">
        <f>IF(D23 = D77,1,_xll.BDP(K23,$Z$3)*L23)</f>
        <v>9.8879999999999999</v>
      </c>
      <c r="AA23" s="259">
        <f>W23*Y23*R23/Z23 / AB77</f>
        <v>3.4231569361800265E-5</v>
      </c>
      <c r="AB23" s="111"/>
    </row>
    <row r="24" spans="1:28" ht="12" customHeight="1" x14ac:dyDescent="0.2">
      <c r="B24">
        <v>26989</v>
      </c>
      <c r="C24" t="s">
        <v>114</v>
      </c>
      <c r="D24" t="str">
        <f>_xll.BDP(C24,$D$3)</f>
        <v>NOK</v>
      </c>
      <c r="E24" t="s">
        <v>227</v>
      </c>
      <c r="F24" s="99">
        <f>_xll.BDP(C24,$F$3)</f>
        <v>31.8</v>
      </c>
      <c r="G24" s="99">
        <f>_xll.BDP(C24,$G$3)</f>
        <v>32</v>
      </c>
      <c r="H24" s="100">
        <f>IF(OR(OR(G24="#N/A N/A",G24="#N/A Real Time"),OR(F24="#N/A N/A",F24="#N/A Real Time")),0,  G24 - F24)</f>
        <v>0.19999999999999929</v>
      </c>
      <c r="I24" s="101">
        <f>IF(OR(F24=0,F24="#N/A N/A"),0,H24 / F24*100)</f>
        <v>0.62893081761006064</v>
      </c>
      <c r="J24" s="102">
        <v>544</v>
      </c>
      <c r="K24" t="str">
        <f>CONCATENATE(D77,D24, " Curncy")</f>
        <v>USDNOK Curncy</v>
      </c>
      <c r="L24">
        <f>IF(D24 = D77,1,_xll.BDP(K24,$L$3))</f>
        <v>1</v>
      </c>
      <c r="M24" s="247">
        <f>IF(D24 = D77,1,_xll.BDP(K24,$M$3)*L24)</f>
        <v>9.9466000000000001</v>
      </c>
      <c r="N24" s="104">
        <f>H24*J24*R24/M24</f>
        <v>10.938411115355962</v>
      </c>
      <c r="O24" s="253">
        <f>N24 / U77</f>
        <v>7.3660012494935727E-8</v>
      </c>
      <c r="P24" s="140">
        <f>IF(OR(OR(J24=0,G24 = "#N/A N/A"),G24="#N/A Real Time"),0,G24*J24*R24/M24)</f>
        <v>1750.1457784569602</v>
      </c>
      <c r="Q24" s="255">
        <f>P24 / U77*100</f>
        <v>1.1785601999189758E-3</v>
      </c>
      <c r="R24">
        <f>IF(EXACT(D24,UPPER(D24)),1,0.01)/T24</f>
        <v>1</v>
      </c>
      <c r="S24">
        <v>0</v>
      </c>
      <c r="T24">
        <v>1</v>
      </c>
      <c r="V24" s="107">
        <f>_xll.BDH(C24,$V$3,$D$1,$D$1)</f>
        <v>32</v>
      </c>
      <c r="W24" s="107">
        <f>IF(OR(OR(F24="#N/A N/A",F24="#N/A Real Time"),OR(V24="#N/A N/A",V24="#N/A Real Time")),0,  F24 - V24)</f>
        <v>-0.19999999999999929</v>
      </c>
      <c r="X24" s="117">
        <f>IF(OR(V24=0,V24="#N/A N/A"),0,W24 / V24*100)</f>
        <v>-0.62499999999999778</v>
      </c>
      <c r="Y24" s="109">
        <v>544</v>
      </c>
      <c r="Z24" s="110">
        <f>IF(D24 = D77,1,_xll.BDP(K24,$Z$3)*L24)</f>
        <v>9.8879999999999999</v>
      </c>
      <c r="AA24" s="259">
        <f>W24*Y24*R24/Z24 / AB77</f>
        <v>-7.3887485226325183E-8</v>
      </c>
      <c r="AB24" s="111"/>
    </row>
    <row r="25" spans="1:28" ht="12" customHeight="1" x14ac:dyDescent="0.2">
      <c r="B25">
        <v>100</v>
      </c>
      <c r="C25" t="s">
        <v>618</v>
      </c>
      <c r="D25" t="str">
        <f>_xll.BDP(C25,$D$3)</f>
        <v>NOK</v>
      </c>
      <c r="E25" t="s">
        <v>643</v>
      </c>
      <c r="F25" s="99">
        <f>_xll.BDP(C25,$F$3)</f>
        <v>467.6</v>
      </c>
      <c r="G25" s="99">
        <f>_xll.BDP(C25,$G$3)</f>
        <v>467.3</v>
      </c>
      <c r="H25" s="100">
        <f>IF(OR(OR(G25="#N/A N/A",G25="#N/A Real Time"),OR(F25="#N/A N/A",F25="#N/A Real Time")),0,  G25 - F25)</f>
        <v>-0.30000000000001137</v>
      </c>
      <c r="I25" s="101">
        <f>IF(OR(F25=0,F25="#N/A N/A"),0,H25 / F25*100)</f>
        <v>-6.4157399486743233E-2</v>
      </c>
      <c r="J25" s="102">
        <v>24664</v>
      </c>
      <c r="K25" t="str">
        <f>CONCATENATE(D77,D25, " Curncy")</f>
        <v>USDNOK Curncy</v>
      </c>
      <c r="L25">
        <f>IF(D25 = D77,1,_xll.BDP(K25,$L$3))</f>
        <v>1</v>
      </c>
      <c r="M25" s="247">
        <f>IF(D25 = D77,1,_xll.BDP(K25,$M$3)*L25)</f>
        <v>9.9466000000000001</v>
      </c>
      <c r="N25" s="104">
        <f>H25*J25*R25/M25</f>
        <v>-743.89238533773153</v>
      </c>
      <c r="O25" s="253">
        <f>N25 / U77</f>
        <v>-5.0094224673947709E-6</v>
      </c>
      <c r="P25" s="140">
        <f>IF(OR(OR(J25=0,G25 = "#N/A N/A"),G25="#N/A Real Time"),0,G25*J25*R25/M25)</f>
        <v>1158736.372227696</v>
      </c>
      <c r="Q25" s="255">
        <f>P25 / U77*100</f>
        <v>0.7803010396711626</v>
      </c>
      <c r="R25">
        <f>IF(EXACT(D25,UPPER(D25)),1,0.01)/T25</f>
        <v>1</v>
      </c>
      <c r="S25">
        <v>0</v>
      </c>
      <c r="T25">
        <v>1</v>
      </c>
      <c r="V25" s="107">
        <f>_xll.BDH(C25,$V$3,$D$1,$D$1)</f>
        <v>464.6</v>
      </c>
      <c r="W25" s="107">
        <f>IF(OR(OR(F25="#N/A N/A",F25="#N/A Real Time"),OR(V25="#N/A N/A",V25="#N/A Real Time")),0,  F25 - V25)</f>
        <v>3</v>
      </c>
      <c r="X25" s="117">
        <f>IF(OR(V25=0,V25="#N/A N/A"),0,W25 / V25*100)</f>
        <v>0.64571674558760228</v>
      </c>
      <c r="Y25" s="109">
        <v>24664</v>
      </c>
      <c r="Z25" s="110">
        <f>IF(D25 = D77,1,_xll.BDP(K25,$Z$3)*L25)</f>
        <v>9.8879999999999999</v>
      </c>
      <c r="AA25" s="259">
        <f>W25*Y25*R25/Z25 / AB77</f>
        <v>5.0248922857226771E-5</v>
      </c>
      <c r="AB25" s="111"/>
    </row>
    <row r="26" spans="1:28" ht="12" customHeight="1" x14ac:dyDescent="0.2">
      <c r="A26" s="158" t="s">
        <v>1529</v>
      </c>
      <c r="B26" s="158"/>
      <c r="C26" s="158"/>
      <c r="D26" s="158"/>
      <c r="E26" s="158" t="s">
        <v>112</v>
      </c>
      <c r="F26" s="159"/>
      <c r="G26" s="159"/>
      <c r="H26" s="160"/>
      <c r="I26" s="161"/>
      <c r="J26" s="162"/>
      <c r="K26" s="158"/>
      <c r="L26" s="158"/>
      <c r="M26" s="249"/>
      <c r="N26" s="163">
        <f xml:space="preserve"> SUM(N21:N25)</f>
        <v>-96157.852934670969</v>
      </c>
      <c r="O26" s="266">
        <f xml:space="preserve"> SUM(O21:O25)</f>
        <v>-6.4753359276381139E-4</v>
      </c>
      <c r="P26" s="164">
        <f xml:space="preserve"> SUM(P21:P25)</f>
        <v>7520621.3479983108</v>
      </c>
      <c r="Q26" s="256">
        <f xml:space="preserve"> SUM(Q21:Q25)</f>
        <v>5.0644381219640096</v>
      </c>
      <c r="R26" s="158"/>
      <c r="S26" s="158"/>
      <c r="T26" s="158"/>
      <c r="U26" s="158"/>
      <c r="V26" s="165"/>
      <c r="W26" s="165"/>
      <c r="X26" s="166"/>
      <c r="Y26" s="167"/>
      <c r="Z26" s="168"/>
      <c r="AA26" s="268">
        <f xml:space="preserve"> SUM(AA21:AA25)</f>
        <v>6.5570864726997402E-5</v>
      </c>
      <c r="AB26" s="169"/>
    </row>
    <row r="27" spans="1:28" ht="12" customHeight="1" x14ac:dyDescent="0.2">
      <c r="F27" s="99"/>
      <c r="G27" s="99"/>
      <c r="H27" s="100"/>
      <c r="I27" s="101"/>
      <c r="J27" s="102"/>
      <c r="M27" s="247"/>
      <c r="N27" s="104"/>
      <c r="O27" s="253"/>
      <c r="P27" s="140"/>
      <c r="Q27" s="255"/>
      <c r="V27" s="107"/>
      <c r="W27" s="107"/>
      <c r="X27" s="117"/>
      <c r="Y27" s="109"/>
      <c r="Z27" s="110"/>
      <c r="AA27" s="259"/>
      <c r="AB27" s="111"/>
    </row>
    <row r="28" spans="1:28" ht="12" customHeight="1" x14ac:dyDescent="0.2">
      <c r="B28">
        <v>25858</v>
      </c>
      <c r="C28" t="s">
        <v>1679</v>
      </c>
      <c r="D28" t="str">
        <f>_xll.BDP(C28,$D$3)</f>
        <v>SGD</v>
      </c>
      <c r="E28" t="s">
        <v>1680</v>
      </c>
      <c r="F28" s="99">
        <f>_xll.BDP(C28,$F$3)</f>
        <v>0.28499999999999998</v>
      </c>
      <c r="G28" s="99">
        <f>_xll.BDP(C28,$G$3)</f>
        <v>0.28000000000000003</v>
      </c>
      <c r="H28" s="100">
        <f>IF(OR(OR(G28="#N/A N/A",G28="#N/A Real Time"),OR(F28="#N/A N/A",F28="#N/A Real Time")),0,  G28 - F28)</f>
        <v>-4.9999999999999489E-3</v>
      </c>
      <c r="I28" s="101">
        <f>IF(OR(F28=0,F28="#N/A N/A"),0,H28 / F28*100)</f>
        <v>-1.7543859649122628</v>
      </c>
      <c r="J28" s="102">
        <v>27646747</v>
      </c>
      <c r="K28" t="str">
        <f>CONCATENATE(D77,D28, " Curncy")</f>
        <v>USDSGD Curncy</v>
      </c>
      <c r="L28">
        <f>IF(D28 = D77,1,_xll.BDP(K28,$L$3))</f>
        <v>1</v>
      </c>
      <c r="M28" s="247">
        <f>IF(D28 = D77,1,_xll.BDP(K28,$M$3)*L28)</f>
        <v>1.3748</v>
      </c>
      <c r="N28" s="104">
        <f>H28*J28*R28/M28</f>
        <v>-100548.25065463965</v>
      </c>
      <c r="O28" s="253">
        <f>N28 / U77</f>
        <v>-6.7709883286130846E-4</v>
      </c>
      <c r="P28" s="140">
        <f>IF(OR(OR(J28=0,G28 = "#N/A N/A"),G28="#N/A Real Time"),0,G28*J28*R28/M28)</f>
        <v>5630702.0366598787</v>
      </c>
      <c r="Q28" s="255">
        <f>P28 / U77*100</f>
        <v>3.7917534640233668</v>
      </c>
      <c r="R28">
        <f>IF(EXACT(D28,UPPER(D28)),1,0.01)/T28</f>
        <v>1</v>
      </c>
      <c r="S28">
        <v>0</v>
      </c>
      <c r="T28">
        <v>1</v>
      </c>
      <c r="V28" s="107">
        <f>_xll.BDH(C28,$V$3,$D$1,$D$1)</f>
        <v>0.28499999999999998</v>
      </c>
      <c r="W28" s="107">
        <f>IF(OR(OR(F28="#N/A N/A",F28="#N/A Real Time"),OR(V28="#N/A N/A",V28="#N/A Real Time")),0,  F28 - V28)</f>
        <v>0</v>
      </c>
      <c r="X28" s="117">
        <f>IF(OR(V28=0,V28="#N/A N/A"),0,W28 / V28*100)</f>
        <v>0</v>
      </c>
      <c r="Y28" s="109">
        <v>27609837</v>
      </c>
      <c r="Z28" s="110">
        <f>IF(D28 = D77,1,_xll.BDP(K28,$Z$3)*L28)</f>
        <v>1.3768</v>
      </c>
      <c r="AA28" s="259">
        <f>W28*Y28*R28/Z28 / AB77</f>
        <v>0</v>
      </c>
      <c r="AB28" s="111"/>
    </row>
    <row r="29" spans="1:28" ht="12" customHeight="1" x14ac:dyDescent="0.2">
      <c r="A29" s="158" t="s">
        <v>1721</v>
      </c>
      <c r="B29" s="158"/>
      <c r="C29" s="158"/>
      <c r="D29" s="158"/>
      <c r="E29" s="158" t="s">
        <v>707</v>
      </c>
      <c r="F29" s="159"/>
      <c r="G29" s="159"/>
      <c r="H29" s="160"/>
      <c r="I29" s="161"/>
      <c r="J29" s="162"/>
      <c r="K29" s="158"/>
      <c r="L29" s="158"/>
      <c r="M29" s="249"/>
      <c r="N29" s="163">
        <f xml:space="preserve"> SUM(N27:N28)</f>
        <v>-100548.25065463965</v>
      </c>
      <c r="O29" s="266">
        <f xml:space="preserve"> SUM(O27:O28)</f>
        <v>-6.7709883286130846E-4</v>
      </c>
      <c r="P29" s="164">
        <f xml:space="preserve"> SUM(P27:P28)</f>
        <v>5630702.0366598787</v>
      </c>
      <c r="Q29" s="256">
        <f xml:space="preserve"> SUM(Q27:Q28)</f>
        <v>3.7917534640233668</v>
      </c>
      <c r="R29" s="158"/>
      <c r="S29" s="158"/>
      <c r="T29" s="158"/>
      <c r="U29" s="158"/>
      <c r="V29" s="165"/>
      <c r="W29" s="165"/>
      <c r="X29" s="166"/>
      <c r="Y29" s="167"/>
      <c r="Z29" s="168"/>
      <c r="AA29" s="268">
        <f xml:space="preserve"> SUM(AA27:AA28)</f>
        <v>0</v>
      </c>
      <c r="AB29" s="169"/>
    </row>
    <row r="30" spans="1:28" ht="12" customHeight="1" x14ac:dyDescent="0.2">
      <c r="F30" s="146"/>
      <c r="G30" s="146"/>
      <c r="H30" s="124"/>
      <c r="I30" s="35"/>
      <c r="J30" s="147"/>
      <c r="M30" s="250"/>
      <c r="N30" s="147"/>
      <c r="O30" s="254"/>
      <c r="P30" s="148"/>
      <c r="Q30" s="257"/>
      <c r="V30" s="144"/>
      <c r="W30" s="144"/>
      <c r="X30" s="145"/>
      <c r="Y30" s="149"/>
      <c r="Z30" s="150"/>
      <c r="AA30" s="260"/>
      <c r="AB30" s="111"/>
    </row>
    <row r="31" spans="1:28" ht="12" customHeight="1" x14ac:dyDescent="0.2">
      <c r="B31">
        <v>924</v>
      </c>
      <c r="C31" t="s">
        <v>346</v>
      </c>
      <c r="D31" t="str">
        <f>_xll.BDP(C31,$D$3)</f>
        <v>ZAr</v>
      </c>
      <c r="E31" t="s">
        <v>347</v>
      </c>
      <c r="F31" s="99">
        <f>_xll.BDP(C31,$F$3)</f>
        <v>31750</v>
      </c>
      <c r="G31" s="99">
        <f>_xll.BDP(C31,$G$3)</f>
        <v>30916</v>
      </c>
      <c r="H31" s="100">
        <f>IF(OR(OR(G31="#N/A N/A",G31="#N/A Real Time"),OR(F31="#N/A N/A",F31="#N/A Real Time")),0,  G31 - F31)</f>
        <v>-834</v>
      </c>
      <c r="I31" s="101">
        <f>IF(OR(F31=0,F31="#N/A N/A"),0,H31 / F31*100)</f>
        <v>-2.6267716535433068</v>
      </c>
      <c r="J31" s="102">
        <v>56022</v>
      </c>
      <c r="K31" t="str">
        <f>CONCATENATE(D77,D31, " Curncy")</f>
        <v>USDZAr Curncy</v>
      </c>
      <c r="L31">
        <f>IF(D31 = D77,1,_xll.BDP(K31,$L$3))</f>
        <v>1</v>
      </c>
      <c r="M31" s="247">
        <f>IF(D31 = D77,1,_xll.BDP(K31,$M$3)*L31)</f>
        <v>17.119499999999999</v>
      </c>
      <c r="N31" s="104">
        <f>H31*J31*R31/M31</f>
        <v>-27291.888197669326</v>
      </c>
      <c r="O31" s="253">
        <f>N31 / U77</f>
        <v>-1.8378545151118969E-4</v>
      </c>
      <c r="P31" s="140">
        <f>IF(OR(OR(J31=0,G31 = "#N/A N/A"),G31="#N/A Real Time"),0,G31*J31*R31/M31)</f>
        <v>1011697.8603347061</v>
      </c>
      <c r="Q31" s="255">
        <f>P31 / U77*100</f>
        <v>0.68128429483452524</v>
      </c>
      <c r="R31">
        <f>IF(EXACT(D31,UPPER(D31)),1,0.01)/T31</f>
        <v>0.01</v>
      </c>
      <c r="S31">
        <v>0</v>
      </c>
      <c r="T31">
        <v>1</v>
      </c>
      <c r="V31" s="107">
        <f>_xll.BDH(C31,$V$3,$D$1,$D$1)</f>
        <v>32213</v>
      </c>
      <c r="W31" s="107">
        <f>IF(OR(OR(F31="#N/A N/A",F31="#N/A Real Time"),OR(V31="#N/A N/A",V31="#N/A Real Time")),0,  F31 - V31)</f>
        <v>-463</v>
      </c>
      <c r="X31" s="117">
        <f>IF(OR(V31=0,V31="#N/A N/A"),0,W31 / V31*100)</f>
        <v>-1.4373079191630709</v>
      </c>
      <c r="Y31" s="109">
        <v>56022</v>
      </c>
      <c r="Z31" s="110">
        <f>IF(D31 = D77,1,_xll.BDP(K31,$Z$3)*L31)</f>
        <v>17.081299999999999</v>
      </c>
      <c r="AA31" s="259">
        <f>W31*Y31*R31/Z31 / AB77</f>
        <v>-1.0196922717957799E-4</v>
      </c>
      <c r="AB31" s="111"/>
    </row>
    <row r="32" spans="1:28" ht="12" customHeight="1" x14ac:dyDescent="0.2">
      <c r="A32" s="158" t="s">
        <v>1530</v>
      </c>
      <c r="B32" s="158"/>
      <c r="C32" s="158"/>
      <c r="D32" s="158"/>
      <c r="E32" s="158" t="s">
        <v>110</v>
      </c>
      <c r="F32" s="159"/>
      <c r="G32" s="159"/>
      <c r="H32" s="160"/>
      <c r="I32" s="161"/>
      <c r="J32" s="162"/>
      <c r="K32" s="158"/>
      <c r="L32" s="158"/>
      <c r="M32" s="249"/>
      <c r="N32" s="163">
        <f xml:space="preserve"> SUM(N30:N31)</f>
        <v>-27291.888197669326</v>
      </c>
      <c r="O32" s="266">
        <f xml:space="preserve"> SUM(O30:O31)</f>
        <v>-1.8378545151118969E-4</v>
      </c>
      <c r="P32" s="164">
        <f xml:space="preserve"> SUM(P30:P31)</f>
        <v>1011697.8603347061</v>
      </c>
      <c r="Q32" s="256">
        <f xml:space="preserve"> SUM(Q30:Q31)</f>
        <v>0.68128429483452524</v>
      </c>
      <c r="R32" s="158"/>
      <c r="S32" s="158"/>
      <c r="T32" s="158"/>
      <c r="U32" s="158"/>
      <c r="V32" s="165"/>
      <c r="W32" s="165"/>
      <c r="X32" s="166"/>
      <c r="Y32" s="167"/>
      <c r="Z32" s="168"/>
      <c r="AA32" s="268">
        <f xml:space="preserve"> SUM(AA30:AA31)</f>
        <v>-1.0196922717957799E-4</v>
      </c>
      <c r="AB32" s="169"/>
    </row>
    <row r="33" spans="1:28" ht="12" customHeight="1" x14ac:dyDescent="0.2">
      <c r="F33" s="99"/>
      <c r="G33" s="99"/>
      <c r="H33" s="100"/>
      <c r="I33" s="101"/>
      <c r="J33" s="102"/>
      <c r="M33" s="247"/>
      <c r="N33" s="104"/>
      <c r="O33" s="253"/>
      <c r="P33" s="140"/>
      <c r="Q33" s="255"/>
      <c r="V33" s="107"/>
      <c r="W33" s="107"/>
      <c r="X33" s="117"/>
      <c r="Y33" s="109"/>
      <c r="Z33" s="110"/>
      <c r="AA33" s="259"/>
      <c r="AB33" s="111"/>
    </row>
    <row r="34" spans="1:28" ht="12" customHeight="1" x14ac:dyDescent="0.2">
      <c r="B34">
        <v>2099</v>
      </c>
      <c r="C34" t="s">
        <v>1682</v>
      </c>
      <c r="D34" t="str">
        <f>_xll.BDP(C34,$D$3)</f>
        <v>EUR</v>
      </c>
      <c r="E34" t="s">
        <v>1683</v>
      </c>
      <c r="F34" s="99">
        <f>_xll.BDP(C34,$F$3)</f>
        <v>15.22</v>
      </c>
      <c r="G34" s="99">
        <f>_xll.BDP(C34,$G$3)</f>
        <v>15.12</v>
      </c>
      <c r="H34" s="100">
        <f>IF(OR(OR(G34="#N/A N/A",G34="#N/A Real Time"),OR(F34="#N/A N/A",F34="#N/A Real Time")),0,  G34 - F34)</f>
        <v>-0.10000000000000142</v>
      </c>
      <c r="I34" s="101">
        <f>IF(OR(F34=0,F34="#N/A N/A"),0,H34 / F34*100)</f>
        <v>-0.65703022339028527</v>
      </c>
      <c r="J34" s="102">
        <v>82810</v>
      </c>
      <c r="K34" t="str">
        <f>CONCATENATE(D77,D34, " Curncy")</f>
        <v>USDEUR Curncy</v>
      </c>
      <c r="L34">
        <f>IF(D34 = D77,1,_xll.BDP(K34,$L$3))</f>
        <v>1</v>
      </c>
      <c r="M34" s="247">
        <f>IF(D34 = D77,1,_xll.BDP(K34,$M$3)*L34)</f>
        <v>0.95989999999999998</v>
      </c>
      <c r="N34" s="104">
        <f>H34*J34*R34/M34</f>
        <v>-8626.9403062820274</v>
      </c>
      <c r="O34" s="253">
        <f>N34 / U77</f>
        <v>-5.8094409147019829E-5</v>
      </c>
      <c r="P34" s="140">
        <f>IF(OR(OR(J34=0,G34 = "#N/A N/A"),G34="#N/A Real Time"),0,G34*J34*R34/M34)</f>
        <v>1304393.3743098238</v>
      </c>
      <c r="Q34" s="255">
        <f>P34 / U77*100</f>
        <v>0.8783874663029273</v>
      </c>
      <c r="R34">
        <f>IF(EXACT(D34,UPPER(D34)),1,0.01)/T34</f>
        <v>1</v>
      </c>
      <c r="S34">
        <v>0</v>
      </c>
      <c r="T34">
        <v>1</v>
      </c>
      <c r="V34" s="107">
        <f>_xll.BDH(C34,$V$3,$D$1,$D$1)</f>
        <v>15.08</v>
      </c>
      <c r="W34" s="107">
        <f>IF(OR(OR(F34="#N/A N/A",F34="#N/A Real Time"),OR(V34="#N/A N/A",V34="#N/A Real Time")),0,  F34 - V34)</f>
        <v>0.14000000000000057</v>
      </c>
      <c r="X34" s="117">
        <f>IF(OR(V34=0,V34="#N/A N/A"),0,W34 / V34*100)</f>
        <v>0.9283819628647253</v>
      </c>
      <c r="Y34" s="109">
        <v>82810</v>
      </c>
      <c r="Z34" s="110">
        <f>IF(D34 = D77,1,_xll.BDP(K34,$Z$3)*L34)</f>
        <v>0.96199999999999997</v>
      </c>
      <c r="AA34" s="259">
        <f>W34*Y34*R34/Z34 / AB77</f>
        <v>8.0925649965718307E-5</v>
      </c>
      <c r="AB34" s="111"/>
    </row>
    <row r="35" spans="1:28" ht="12" customHeight="1" x14ac:dyDescent="0.2">
      <c r="A35" s="158" t="s">
        <v>1687</v>
      </c>
      <c r="B35" s="158"/>
      <c r="C35" s="158"/>
      <c r="D35" s="158"/>
      <c r="E35" s="158" t="s">
        <v>522</v>
      </c>
      <c r="F35" s="159"/>
      <c r="G35" s="159"/>
      <c r="H35" s="160"/>
      <c r="I35" s="161"/>
      <c r="J35" s="162"/>
      <c r="K35" s="158"/>
      <c r="L35" s="158"/>
      <c r="M35" s="249"/>
      <c r="N35" s="163">
        <f xml:space="preserve"> SUM(N33:N34)</f>
        <v>-8626.9403062820274</v>
      </c>
      <c r="O35" s="266">
        <f xml:space="preserve"> SUM(O33:O34)</f>
        <v>-5.8094409147019829E-5</v>
      </c>
      <c r="P35" s="164">
        <f xml:space="preserve"> SUM(P33:P34)</f>
        <v>1304393.3743098238</v>
      </c>
      <c r="Q35" s="256">
        <f xml:space="preserve"> SUM(Q33:Q34)</f>
        <v>0.8783874663029273</v>
      </c>
      <c r="R35" s="158"/>
      <c r="S35" s="158"/>
      <c r="T35" s="158"/>
      <c r="U35" s="158"/>
      <c r="V35" s="165"/>
      <c r="W35" s="165"/>
      <c r="X35" s="166"/>
      <c r="Y35" s="167"/>
      <c r="Z35" s="168"/>
      <c r="AA35" s="268">
        <f xml:space="preserve"> SUM(AA33:AA34)</f>
        <v>8.0925649965718307E-5</v>
      </c>
      <c r="AB35" s="169"/>
    </row>
    <row r="36" spans="1:28" ht="12" customHeight="1" x14ac:dyDescent="0.2">
      <c r="F36" s="146"/>
      <c r="G36" s="146"/>
      <c r="H36" s="124"/>
      <c r="I36" s="35"/>
      <c r="J36" s="147"/>
      <c r="M36" s="250"/>
      <c r="N36" s="147"/>
      <c r="O36" s="254"/>
      <c r="P36" s="148"/>
      <c r="Q36" s="257"/>
      <c r="V36" s="144"/>
      <c r="W36" s="144"/>
      <c r="X36" s="145"/>
      <c r="Y36" s="149"/>
      <c r="Z36" s="150"/>
      <c r="AA36" s="260"/>
      <c r="AB36" s="111"/>
    </row>
    <row r="37" spans="1:28" ht="12" customHeight="1" x14ac:dyDescent="0.2">
      <c r="B37">
        <v>113</v>
      </c>
      <c r="C37" t="s">
        <v>105</v>
      </c>
      <c r="D37" t="str">
        <f>_xll.BDP(C37,$D$3)</f>
        <v>SEK</v>
      </c>
      <c r="E37" t="s">
        <v>275</v>
      </c>
      <c r="F37" s="99">
        <f>_xll.BDP(C37,$F$3)</f>
        <v>65.59</v>
      </c>
      <c r="G37" s="99">
        <f>_xll.BDP(C37,$G$3)</f>
        <v>65.150000000000006</v>
      </c>
      <c r="H37" s="100">
        <f>IF(OR(OR(G37="#N/A N/A",G37="#N/A Real Time"),OR(F37="#N/A N/A",F37="#N/A Real Time")),0,  G37 - F37)</f>
        <v>-0.43999999999999773</v>
      </c>
      <c r="I37" s="101">
        <f>IF(OR(F37=0,F37="#N/A N/A"),0,H37 / F37*100)</f>
        <v>-0.67083396859276978</v>
      </c>
      <c r="J37" s="102">
        <v>64565</v>
      </c>
      <c r="K37" t="str">
        <f>CONCATENATE(D77,D37, " Curncy")</f>
        <v>USDSEK Curncy</v>
      </c>
      <c r="L37">
        <f>IF(D37 = D77,1,_xll.BDP(K37,$L$3))</f>
        <v>1</v>
      </c>
      <c r="M37" s="247">
        <f>IF(D37 = D77,1,_xll.BDP(K37,$M$3)*L37)</f>
        <v>10.450900000000001</v>
      </c>
      <c r="N37" s="104">
        <f>H37*J37*R37/M37</f>
        <v>-2718.2922044991196</v>
      </c>
      <c r="O37" s="253">
        <f>N37 / U77</f>
        <v>-1.8305166594734961E-5</v>
      </c>
      <c r="P37" s="140">
        <f>IF(OR(OR(J37=0,G37 = "#N/A N/A"),G37="#N/A Real Time"),0,G37*J37*R37/M37)</f>
        <v>402492.58437072404</v>
      </c>
      <c r="Q37" s="255">
        <f>P37 / U77*100</f>
        <v>0.27104127355613383</v>
      </c>
      <c r="R37">
        <f>IF(EXACT(D37,UPPER(D37)),1,0.01)/T37</f>
        <v>1</v>
      </c>
      <c r="S37">
        <v>0</v>
      </c>
      <c r="T37">
        <v>1</v>
      </c>
      <c r="V37" s="107">
        <f>_xll.BDH(C37,$V$3,$D$1,$D$1)</f>
        <v>65.09</v>
      </c>
      <c r="W37" s="107">
        <f>IF(OR(OR(F37="#N/A N/A",F37="#N/A Real Time"),OR(V37="#N/A N/A",V37="#N/A Real Time")),0,  F37 - V37)</f>
        <v>0.5</v>
      </c>
      <c r="X37" s="117">
        <f>IF(OR(V37=0,V37="#N/A N/A"),0,W37 / V37*100)</f>
        <v>0.76816715317253026</v>
      </c>
      <c r="Y37" s="109">
        <v>64565</v>
      </c>
      <c r="Z37" s="110">
        <f>IF(D37 = D77,1,_xll.BDP(K37,$Z$3)*L37)</f>
        <v>10.434200000000001</v>
      </c>
      <c r="AA37" s="259">
        <f>W37*Y37*R37/Z37 / AB77</f>
        <v>2.0775833239055079E-5</v>
      </c>
      <c r="AB37" s="111"/>
    </row>
    <row r="38" spans="1:28" ht="12" customHeight="1" x14ac:dyDescent="0.2">
      <c r="A38" s="158" t="s">
        <v>1531</v>
      </c>
      <c r="B38" s="158"/>
      <c r="C38" s="158"/>
      <c r="D38" s="158"/>
      <c r="E38" s="158" t="s">
        <v>104</v>
      </c>
      <c r="F38" s="159"/>
      <c r="G38" s="159"/>
      <c r="H38" s="160"/>
      <c r="I38" s="161"/>
      <c r="J38" s="162"/>
      <c r="K38" s="158"/>
      <c r="L38" s="158"/>
      <c r="M38" s="249"/>
      <c r="N38" s="163">
        <f xml:space="preserve"> SUM(N36:N37)</f>
        <v>-2718.2922044991196</v>
      </c>
      <c r="O38" s="266">
        <f xml:space="preserve"> SUM(O36:O37)</f>
        <v>-1.8305166594734961E-5</v>
      </c>
      <c r="P38" s="164">
        <f xml:space="preserve"> SUM(P36:P37)</f>
        <v>402492.58437072404</v>
      </c>
      <c r="Q38" s="256">
        <f xml:space="preserve"> SUM(Q36:Q37)</f>
        <v>0.27104127355613383</v>
      </c>
      <c r="R38" s="158"/>
      <c r="S38" s="158"/>
      <c r="T38" s="158"/>
      <c r="U38" s="158"/>
      <c r="V38" s="165"/>
      <c r="W38" s="165"/>
      <c r="X38" s="166"/>
      <c r="Y38" s="167"/>
      <c r="Z38" s="168"/>
      <c r="AA38" s="268">
        <f xml:space="preserve"> SUM(AA36:AA37)</f>
        <v>2.0775833239055079E-5</v>
      </c>
      <c r="AB38" s="169"/>
    </row>
    <row r="39" spans="1:28" ht="12" customHeight="1" x14ac:dyDescent="0.2">
      <c r="F39" s="146"/>
      <c r="G39" s="146"/>
      <c r="H39" s="124"/>
      <c r="I39" s="35"/>
      <c r="J39" s="147"/>
      <c r="M39" s="250"/>
      <c r="N39" s="147"/>
      <c r="O39" s="254"/>
      <c r="P39" s="148"/>
      <c r="Q39" s="257"/>
      <c r="V39" s="144"/>
      <c r="W39" s="144"/>
      <c r="X39" s="145"/>
      <c r="Y39" s="149"/>
      <c r="Z39" s="150"/>
      <c r="AA39" s="260"/>
      <c r="AB39" s="111"/>
    </row>
    <row r="40" spans="1:28" ht="12" customHeight="1" x14ac:dyDescent="0.2">
      <c r="B40">
        <v>7274</v>
      </c>
      <c r="C40" t="s">
        <v>926</v>
      </c>
      <c r="D40" t="str">
        <f>_xll.BDP(C40,$D$3)</f>
        <v>GBp</v>
      </c>
      <c r="E40" t="s">
        <v>1012</v>
      </c>
      <c r="F40" s="99">
        <f>_xll.BDP(C40,$F$3)</f>
        <v>1589.5</v>
      </c>
      <c r="G40" s="99">
        <f>_xll.BDP(C40,$G$3)</f>
        <v>1583</v>
      </c>
      <c r="H40" s="100">
        <f t="shared" ref="H40:H65" si="0">IF(OR(OR(G40="#N/A N/A",G40="#N/A Real Time"),OR(F40="#N/A N/A",F40="#N/A Real Time")),0,  G40 - F40)</f>
        <v>-6.5</v>
      </c>
      <c r="I40" s="101">
        <f t="shared" ref="I40:I65" si="1">IF(OR(F40=0,F40="#N/A N/A"),0,H40 / F40*100)</f>
        <v>-0.40893362692670648</v>
      </c>
      <c r="J40" s="102">
        <v>100469</v>
      </c>
      <c r="K40" t="str">
        <f>CONCATENATE(D77,D40, " Curncy")</f>
        <v>USDGBp Curncy</v>
      </c>
      <c r="L40">
        <f>IF(D40 = D77,1,_xll.BDP(K40,$L$3))</f>
        <v>1</v>
      </c>
      <c r="M40" s="247">
        <f>IF(D40 = D77,1,_xll.BDP(K40,$M$3)*L40)</f>
        <v>0.82989999999999997</v>
      </c>
      <c r="N40" s="104">
        <f t="shared" ref="N40:N65" si="2">H40*J40*R40/M40</f>
        <v>-7869.0022894324629</v>
      </c>
      <c r="O40" s="253">
        <f>N40 / U77</f>
        <v>-5.2990402431350789E-5</v>
      </c>
      <c r="P40" s="140">
        <f t="shared" ref="P40:P65" si="3">IF(OR(OR(J40=0,G40 = "#N/A N/A"),G40="#N/A Real Time"),0,G40*J40*R40/M40)</f>
        <v>1916404.7114110135</v>
      </c>
      <c r="Q40" s="255">
        <f>P40 / U77*100</f>
        <v>1.2905201084435123</v>
      </c>
      <c r="R40">
        <f t="shared" ref="R40:R65" si="4">IF(EXACT(D40,UPPER(D40)),1,0.01)/T40</f>
        <v>0.01</v>
      </c>
      <c r="S40">
        <v>0</v>
      </c>
      <c r="T40">
        <v>1</v>
      </c>
      <c r="V40" s="107">
        <f>_xll.BDH(C40,$V$3,$D$1,$D$1)</f>
        <v>1583</v>
      </c>
      <c r="W40" s="107">
        <f t="shared" ref="W40:W65" si="5">IF(OR(OR(F40="#N/A N/A",F40="#N/A Real Time"),OR(V40="#N/A N/A",V40="#N/A Real Time")),0,  F40 - V40)</f>
        <v>6.5</v>
      </c>
      <c r="X40" s="117">
        <f t="shared" ref="X40:X65" si="6">IF(OR(V40=0,V40="#N/A N/A"),0,W40 / V40*100)</f>
        <v>0.41061276058117502</v>
      </c>
      <c r="Y40" s="109">
        <v>100469</v>
      </c>
      <c r="Z40" s="110">
        <f>IF(D40 = D77,1,_xll.BDP(K40,$Z$3)*L40)</f>
        <v>0.82699999999999996</v>
      </c>
      <c r="AA40" s="259">
        <f>W40*Y40*R40/Z40 / AB77</f>
        <v>5.3026184014900116E-5</v>
      </c>
      <c r="AB40" s="111"/>
    </row>
    <row r="41" spans="1:28" ht="12" customHeight="1" x14ac:dyDescent="0.2">
      <c r="B41">
        <v>6286</v>
      </c>
      <c r="C41" t="s">
        <v>93</v>
      </c>
      <c r="D41" t="str">
        <f>_xll.BDP(C41,$D$3)</f>
        <v>GBp</v>
      </c>
      <c r="E41" t="s">
        <v>353</v>
      </c>
      <c r="F41" s="99">
        <f>_xll.BDP(C41,$F$3)</f>
        <v>806.8</v>
      </c>
      <c r="G41" s="99">
        <f>_xll.BDP(C41,$G$3)</f>
        <v>816</v>
      </c>
      <c r="H41" s="100">
        <f t="shared" si="0"/>
        <v>9.2000000000000455</v>
      </c>
      <c r="I41" s="101">
        <f t="shared" si="1"/>
        <v>1.1403073872087315</v>
      </c>
      <c r="J41" s="102">
        <v>299517</v>
      </c>
      <c r="K41" t="str">
        <f>CONCATENATE(D77,D41, " Curncy")</f>
        <v>USDGBp Curncy</v>
      </c>
      <c r="L41">
        <f>IF(D41 = D77,1,_xll.BDP(K41,$L$3))</f>
        <v>1</v>
      </c>
      <c r="M41" s="247">
        <f>IF(D41 = D77,1,_xll.BDP(K41,$M$3)*L41)</f>
        <v>0.82989999999999997</v>
      </c>
      <c r="N41" s="104">
        <f t="shared" si="2"/>
        <v>33203.475117484195</v>
      </c>
      <c r="O41" s="253">
        <f>N41 / U77</f>
        <v>2.2359448426615314E-4</v>
      </c>
      <c r="P41" s="140">
        <f t="shared" si="3"/>
        <v>2945003.8799855406</v>
      </c>
      <c r="Q41" s="255">
        <f>P41 / U77*100</f>
        <v>1.9831858604476098</v>
      </c>
      <c r="R41">
        <f t="shared" si="4"/>
        <v>0.01</v>
      </c>
      <c r="S41">
        <v>0</v>
      </c>
      <c r="T41">
        <v>1</v>
      </c>
      <c r="V41" s="107">
        <f>_xll.BDH(C41,$V$3,$D$1,$D$1)</f>
        <v>797.8</v>
      </c>
      <c r="W41" s="107">
        <f t="shared" si="5"/>
        <v>9</v>
      </c>
      <c r="X41" s="117">
        <f t="shared" si="6"/>
        <v>1.1281022812735022</v>
      </c>
      <c r="Y41" s="109">
        <v>299517</v>
      </c>
      <c r="Z41" s="110">
        <f>IF(D41 = D77,1,_xll.BDP(K41,$Z$3)*L41)</f>
        <v>0.82699999999999996</v>
      </c>
      <c r="AA41" s="259">
        <f>W41*Y41*R41/Z41 / AB77</f>
        <v>2.1888143379598533E-4</v>
      </c>
      <c r="AB41" s="111"/>
    </row>
    <row r="42" spans="1:28" ht="12" customHeight="1" x14ac:dyDescent="0.2">
      <c r="B42">
        <v>2204</v>
      </c>
      <c r="C42" t="s">
        <v>92</v>
      </c>
      <c r="D42" t="str">
        <f>_xll.BDP(C42,$D$3)</f>
        <v>GBp</v>
      </c>
      <c r="E42" t="s">
        <v>354</v>
      </c>
      <c r="F42" s="99">
        <f>_xll.BDP(C42,$F$3)</f>
        <v>159.06</v>
      </c>
      <c r="G42" s="99">
        <f>_xll.BDP(C42,$G$3)</f>
        <v>159.18</v>
      </c>
      <c r="H42" s="100">
        <f t="shared" si="0"/>
        <v>0.12000000000000455</v>
      </c>
      <c r="I42" s="101">
        <f t="shared" si="1"/>
        <v>7.544322897020278E-2</v>
      </c>
      <c r="J42" s="102">
        <v>970667</v>
      </c>
      <c r="K42" t="str">
        <f>CONCATENATE(D77,D42, " Curncy")</f>
        <v>USDGBp Curncy</v>
      </c>
      <c r="L42">
        <f>IF(D42 = D77,1,_xll.BDP(K42,$L$3))</f>
        <v>1</v>
      </c>
      <c r="M42" s="247">
        <f>IF(D42 = D77,1,_xll.BDP(K42,$M$3)*L42)</f>
        <v>0.82989999999999997</v>
      </c>
      <c r="N42" s="104">
        <f t="shared" si="2"/>
        <v>1403.5430774792676</v>
      </c>
      <c r="O42" s="253">
        <f>N42 / U77</f>
        <v>9.4515555809715058E-6</v>
      </c>
      <c r="P42" s="140">
        <f t="shared" si="3"/>
        <v>1861799.8922761781</v>
      </c>
      <c r="Q42" s="255">
        <f>P42 / U77*100</f>
        <v>1.2537488478158227</v>
      </c>
      <c r="R42">
        <f t="shared" si="4"/>
        <v>0.01</v>
      </c>
      <c r="S42">
        <v>0</v>
      </c>
      <c r="T42">
        <v>1</v>
      </c>
      <c r="V42" s="107">
        <f>_xll.BDH(C42,$V$3,$D$1,$D$1)</f>
        <v>159.41999999999999</v>
      </c>
      <c r="W42" s="107">
        <f t="shared" si="5"/>
        <v>-0.35999999999998522</v>
      </c>
      <c r="X42" s="117">
        <f t="shared" si="6"/>
        <v>-0.22581859239743149</v>
      </c>
      <c r="Y42" s="109">
        <v>970667</v>
      </c>
      <c r="Z42" s="110">
        <f>IF(D42 = D77,1,_xll.BDP(K42,$Z$3)*L42)</f>
        <v>0.82699999999999996</v>
      </c>
      <c r="AA42" s="259">
        <f>W42*Y42*R42/Z42 / AB77</f>
        <v>-2.8373813132268157E-5</v>
      </c>
      <c r="AB42" s="111"/>
    </row>
    <row r="43" spans="1:28" ht="12" customHeight="1" x14ac:dyDescent="0.2">
      <c r="B43">
        <v>6009</v>
      </c>
      <c r="C43" t="s">
        <v>932</v>
      </c>
      <c r="D43" t="str">
        <f>_xll.BDP(C43,$D$3)</f>
        <v>GBp</v>
      </c>
      <c r="E43" t="s">
        <v>1018</v>
      </c>
      <c r="F43" s="99">
        <f>_xll.BDP(C43,$F$3)</f>
        <v>488.35</v>
      </c>
      <c r="G43" s="99">
        <f>_xll.BDP(C43,$G$3)</f>
        <v>482.25</v>
      </c>
      <c r="H43" s="100">
        <f t="shared" si="0"/>
        <v>-6.1000000000000227</v>
      </c>
      <c r="I43" s="101">
        <f t="shared" si="1"/>
        <v>-1.2491041261390441</v>
      </c>
      <c r="J43" s="102">
        <v>258583</v>
      </c>
      <c r="K43" t="str">
        <f>CONCATENATE(D77,D43, " Curncy")</f>
        <v>USDGBp Curncy</v>
      </c>
      <c r="L43">
        <f>IF(D43 = D77,1,_xll.BDP(K43,$L$3))</f>
        <v>1</v>
      </c>
      <c r="M43" s="247">
        <f>IF(D43 = D77,1,_xll.BDP(K43,$M$3)*L43)</f>
        <v>0.82989999999999997</v>
      </c>
      <c r="N43" s="104">
        <f t="shared" si="2"/>
        <v>-19006.582720809805</v>
      </c>
      <c r="O43" s="253">
        <f>N43 / U77</f>
        <v>-1.2799163479378144E-4</v>
      </c>
      <c r="P43" s="140">
        <f t="shared" si="3"/>
        <v>1502610.5765754911</v>
      </c>
      <c r="Q43" s="255">
        <f>P43 / U77*100</f>
        <v>1.011868293103293</v>
      </c>
      <c r="R43">
        <f t="shared" si="4"/>
        <v>0.01</v>
      </c>
      <c r="S43">
        <v>0</v>
      </c>
      <c r="T43">
        <v>1</v>
      </c>
      <c r="V43" s="107">
        <f>_xll.BDH(C43,$V$3,$D$1,$D$1)</f>
        <v>483.55</v>
      </c>
      <c r="W43" s="107">
        <f t="shared" si="5"/>
        <v>4.8000000000000114</v>
      </c>
      <c r="X43" s="117">
        <f t="shared" si="6"/>
        <v>0.99265846344742248</v>
      </c>
      <c r="Y43" s="109">
        <v>258583</v>
      </c>
      <c r="Z43" s="110">
        <f>IF(D43 = D77,1,_xll.BDP(K43,$Z$3)*L43)</f>
        <v>0.82699999999999996</v>
      </c>
      <c r="AA43" s="259">
        <f>W43*Y43*R43/Z43 / AB77</f>
        <v>1.007827362858957E-4</v>
      </c>
      <c r="AB43" s="111"/>
    </row>
    <row r="44" spans="1:28" ht="12" customHeight="1" x14ac:dyDescent="0.2">
      <c r="B44">
        <v>6116</v>
      </c>
      <c r="C44" t="s">
        <v>935</v>
      </c>
      <c r="D44" t="str">
        <f>_xll.BDP(C44,$D$3)</f>
        <v>GBp</v>
      </c>
      <c r="E44" t="s">
        <v>1021</v>
      </c>
      <c r="F44" s="99">
        <f>_xll.BDP(C44,$F$3)</f>
        <v>126.9</v>
      </c>
      <c r="G44" s="99">
        <f>_xll.BDP(C44,$G$3)</f>
        <v>124.15</v>
      </c>
      <c r="H44" s="100">
        <f t="shared" si="0"/>
        <v>-2.75</v>
      </c>
      <c r="I44" s="101">
        <f t="shared" si="1"/>
        <v>-2.1670606776989754</v>
      </c>
      <c r="J44" s="102">
        <v>1034191</v>
      </c>
      <c r="K44" t="str">
        <f>CONCATENATE(D77,D44, " Curncy")</f>
        <v>USDGBp Curncy</v>
      </c>
      <c r="L44">
        <f>IF(D44 = D77,1,_xll.BDP(K44,$L$3))</f>
        <v>1</v>
      </c>
      <c r="M44" s="247">
        <f>IF(D44 = D77,1,_xll.BDP(K44,$M$3)*L44)</f>
        <v>0.82989999999999997</v>
      </c>
      <c r="N44" s="104">
        <f t="shared" si="2"/>
        <v>-34269.493312447288</v>
      </c>
      <c r="O44" s="253">
        <f>N44 / U77</f>
        <v>-2.3077312408254983E-4</v>
      </c>
      <c r="P44" s="140">
        <f t="shared" si="3"/>
        <v>1547111.8526328474</v>
      </c>
      <c r="Q44" s="255">
        <f>P44 / U77*100</f>
        <v>1.0418357583581295</v>
      </c>
      <c r="R44">
        <f t="shared" si="4"/>
        <v>0.01</v>
      </c>
      <c r="S44">
        <v>0</v>
      </c>
      <c r="T44">
        <v>1</v>
      </c>
      <c r="V44" s="107">
        <f>_xll.BDH(C44,$V$3,$D$1,$D$1)</f>
        <v>126.15</v>
      </c>
      <c r="W44" s="107">
        <f t="shared" si="5"/>
        <v>0.75</v>
      </c>
      <c r="X44" s="117">
        <f t="shared" si="6"/>
        <v>0.59453032104637327</v>
      </c>
      <c r="Y44" s="109">
        <v>1034191</v>
      </c>
      <c r="Z44" s="110">
        <f>IF(D44 = D77,1,_xll.BDP(K44,$Z$3)*L44)</f>
        <v>0.82699999999999996</v>
      </c>
      <c r="AA44" s="259">
        <f>W44*Y44*R44/Z44 / AB77</f>
        <v>6.2980623497971701E-5</v>
      </c>
      <c r="AB44" s="111"/>
    </row>
    <row r="45" spans="1:28" ht="12" customHeight="1" x14ac:dyDescent="0.2">
      <c r="B45">
        <v>6405</v>
      </c>
      <c r="C45" t="s">
        <v>938</v>
      </c>
      <c r="D45" t="str">
        <f>_xll.BDP(C45,$D$3)</f>
        <v>GBp</v>
      </c>
      <c r="E45" t="s">
        <v>1024</v>
      </c>
      <c r="F45" s="99">
        <f>_xll.BDP(C45,$F$3)</f>
        <v>27.3</v>
      </c>
      <c r="G45" s="99">
        <f>_xll.BDP(C45,$G$3)</f>
        <v>26.2</v>
      </c>
      <c r="H45" s="100">
        <f t="shared" si="0"/>
        <v>-1.1000000000000014</v>
      </c>
      <c r="I45" s="101">
        <f t="shared" si="1"/>
        <v>-4.0293040293040345</v>
      </c>
      <c r="J45" s="102">
        <v>5664766</v>
      </c>
      <c r="K45" t="str">
        <f>CONCATENATE(D77,D45, " Curncy")</f>
        <v>USDGBp Curncy</v>
      </c>
      <c r="L45">
        <f>IF(D45 = D77,1,_xll.BDP(K45,$L$3))</f>
        <v>1</v>
      </c>
      <c r="M45" s="247">
        <f>IF(D45 = D77,1,_xll.BDP(K45,$M$3)*L45)</f>
        <v>0.82989999999999997</v>
      </c>
      <c r="N45" s="104">
        <f t="shared" si="2"/>
        <v>-75084.258344378934</v>
      </c>
      <c r="O45" s="253">
        <f>N45 / U77</f>
        <v>-5.0562255792851063E-4</v>
      </c>
      <c r="P45" s="140">
        <f t="shared" si="3"/>
        <v>1788370.5169297503</v>
      </c>
      <c r="Q45" s="255">
        <f>P45 / U77*100</f>
        <v>1.2043010016115419</v>
      </c>
      <c r="R45">
        <f t="shared" si="4"/>
        <v>0.01</v>
      </c>
      <c r="S45">
        <v>0</v>
      </c>
      <c r="T45">
        <v>1</v>
      </c>
      <c r="V45" s="107">
        <f>_xll.BDH(C45,$V$3,$D$1,$D$1)</f>
        <v>27.54</v>
      </c>
      <c r="W45" s="107">
        <f t="shared" si="5"/>
        <v>-0.23999999999999844</v>
      </c>
      <c r="X45" s="117">
        <f t="shared" si="6"/>
        <v>-0.87145969498910114</v>
      </c>
      <c r="Y45" s="109">
        <v>5664766</v>
      </c>
      <c r="Z45" s="110">
        <f>IF(D45 = D77,1,_xll.BDP(K45,$Z$3)*L45)</f>
        <v>0.82699999999999996</v>
      </c>
      <c r="AA45" s="259">
        <f>W45*Y45*R45/Z45 / AB77</f>
        <v>-1.1039214060848995E-4</v>
      </c>
      <c r="AB45" s="111"/>
    </row>
    <row r="46" spans="1:28" ht="12" customHeight="1" x14ac:dyDescent="0.2">
      <c r="B46">
        <v>3746</v>
      </c>
      <c r="C46" t="s">
        <v>1609</v>
      </c>
      <c r="D46" t="str">
        <f>_xll.BDP(C46,$D$3)</f>
        <v>GBp</v>
      </c>
      <c r="E46" t="s">
        <v>1610</v>
      </c>
      <c r="F46" s="99">
        <f>_xll.BDP(C46,$F$3)</f>
        <v>82.05</v>
      </c>
      <c r="G46" s="99">
        <f>_xll.BDP(C46,$G$3)</f>
        <v>81.55</v>
      </c>
      <c r="H46" s="100">
        <f t="shared" si="0"/>
        <v>-0.5</v>
      </c>
      <c r="I46" s="101">
        <f t="shared" si="1"/>
        <v>-0.60938452163315049</v>
      </c>
      <c r="J46" s="102">
        <v>4181216</v>
      </c>
      <c r="K46" t="str">
        <f>CONCATENATE(D77,D46, " Curncy")</f>
        <v>USDGBp Curncy</v>
      </c>
      <c r="L46">
        <f>IF(D46 = D77,1,_xll.BDP(K46,$L$3))</f>
        <v>1</v>
      </c>
      <c r="M46" s="247">
        <f>IF(D46 = D77,1,_xll.BDP(K46,$M$3)*L46)</f>
        <v>0.82989999999999997</v>
      </c>
      <c r="N46" s="104">
        <f t="shared" si="2"/>
        <v>-25191.083263043744</v>
      </c>
      <c r="O46" s="253">
        <f>N46 / U77</f>
        <v>-1.6963848664563414E-4</v>
      </c>
      <c r="P46" s="140">
        <f t="shared" si="3"/>
        <v>4108665.6802024343</v>
      </c>
      <c r="Q46" s="255">
        <f>P46 / U77*100</f>
        <v>2.7668037171902924</v>
      </c>
      <c r="R46">
        <f t="shared" si="4"/>
        <v>0.01</v>
      </c>
      <c r="S46">
        <v>0</v>
      </c>
      <c r="T46">
        <v>1</v>
      </c>
      <c r="V46" s="107">
        <f>_xll.BDH(C46,$V$3,$D$1,$D$1)</f>
        <v>83.7</v>
      </c>
      <c r="W46" s="107">
        <f t="shared" si="5"/>
        <v>-1.6500000000000057</v>
      </c>
      <c r="X46" s="117">
        <f t="shared" si="6"/>
        <v>-1.9713261648745588</v>
      </c>
      <c r="Y46" s="109">
        <v>4181216</v>
      </c>
      <c r="Z46" s="110">
        <f>IF(D46 = D77,1,_xll.BDP(K46,$Z$3)*L46)</f>
        <v>0.82699999999999996</v>
      </c>
      <c r="AA46" s="259">
        <f>W46*Y46*R46/Z46 / AB77</f>
        <v>-5.601850136496368E-4</v>
      </c>
      <c r="AB46" s="111"/>
    </row>
    <row r="47" spans="1:28" ht="12" customHeight="1" x14ac:dyDescent="0.2">
      <c r="B47">
        <v>6404</v>
      </c>
      <c r="C47" t="s">
        <v>1657</v>
      </c>
      <c r="D47" t="str">
        <f>_xll.BDP(C47,$D$3)</f>
        <v>GBp</v>
      </c>
      <c r="E47" t="s">
        <v>1658</v>
      </c>
      <c r="F47" s="99">
        <f>_xll.BDP(C47,$F$3)</f>
        <v>77.7</v>
      </c>
      <c r="G47" s="99">
        <f>_xll.BDP(C47,$G$3)</f>
        <v>76.099999999999994</v>
      </c>
      <c r="H47" s="100">
        <f t="shared" si="0"/>
        <v>-1.6000000000000085</v>
      </c>
      <c r="I47" s="101">
        <f t="shared" si="1"/>
        <v>-2.0592020592020703</v>
      </c>
      <c r="J47" s="102">
        <v>1511055</v>
      </c>
      <c r="K47" t="str">
        <f>CONCATENATE(D77,D47, " Curncy")</f>
        <v>USDGBp Curncy</v>
      </c>
      <c r="L47">
        <f>IF(D47 = D77,1,_xll.BDP(K47,$L$3))</f>
        <v>1</v>
      </c>
      <c r="M47" s="247">
        <f>IF(D47 = D77,1,_xll.BDP(K47,$M$3)*L47)</f>
        <v>0.82989999999999997</v>
      </c>
      <c r="N47" s="104">
        <f t="shared" si="2"/>
        <v>-29132.280997710728</v>
      </c>
      <c r="O47" s="253">
        <f>N47 / U77</f>
        <v>-1.9617878315844584E-4</v>
      </c>
      <c r="P47" s="140">
        <f t="shared" si="3"/>
        <v>1385604.114953609</v>
      </c>
      <c r="Q47" s="255">
        <f>P47 / U77*100</f>
        <v>0.93307533739735282</v>
      </c>
      <c r="R47">
        <f t="shared" si="4"/>
        <v>0.01</v>
      </c>
      <c r="S47">
        <v>0</v>
      </c>
      <c r="T47">
        <v>1</v>
      </c>
      <c r="V47" s="107">
        <f>_xll.BDH(C47,$V$3,$D$1,$D$1)</f>
        <v>75.8</v>
      </c>
      <c r="W47" s="107">
        <f t="shared" si="5"/>
        <v>1.9000000000000057</v>
      </c>
      <c r="X47" s="117">
        <f t="shared" si="6"/>
        <v>2.5065963060686092</v>
      </c>
      <c r="Y47" s="109">
        <v>1511055</v>
      </c>
      <c r="Z47" s="110">
        <f>IF(D47 = D77,1,_xll.BDP(K47,$Z$3)*L47)</f>
        <v>0.82699999999999996</v>
      </c>
      <c r="AA47" s="259">
        <f>W47*Y47*R47/Z47 / AB77</f>
        <v>2.3311961198074378E-4</v>
      </c>
      <c r="AB47" s="111"/>
    </row>
    <row r="48" spans="1:28" ht="12" customHeight="1" x14ac:dyDescent="0.2">
      <c r="B48">
        <v>23802</v>
      </c>
      <c r="C48" t="s">
        <v>1331</v>
      </c>
      <c r="D48" t="str">
        <f>_xll.BDP(C48,$D$3)</f>
        <v>GBp</v>
      </c>
      <c r="E48" t="s">
        <v>1332</v>
      </c>
      <c r="F48" s="99">
        <f>_xll.BDP(C48,$F$3)</f>
        <v>11795</v>
      </c>
      <c r="G48" s="99">
        <f>_xll.BDP(C48,$G$3)</f>
        <v>11905</v>
      </c>
      <c r="H48" s="100">
        <f t="shared" si="0"/>
        <v>110</v>
      </c>
      <c r="I48" s="101">
        <f t="shared" si="1"/>
        <v>0.93259855871131825</v>
      </c>
      <c r="J48" s="102">
        <v>16368</v>
      </c>
      <c r="K48" t="str">
        <f>CONCATENATE(D77,D48, " Curncy")</f>
        <v>USDGBp Curncy</v>
      </c>
      <c r="L48">
        <f>IF(D48 = D77,1,_xll.BDP(K48,$L$3))</f>
        <v>1</v>
      </c>
      <c r="M48" s="247">
        <f>IF(D48 = D77,1,_xll.BDP(K48,$M$3)*L48)</f>
        <v>0.82989999999999997</v>
      </c>
      <c r="N48" s="104">
        <f t="shared" si="2"/>
        <v>21695.143993252201</v>
      </c>
      <c r="O48" s="253">
        <f>N48 / U77</f>
        <v>1.4609659124796773E-4</v>
      </c>
      <c r="P48" s="140">
        <f t="shared" si="3"/>
        <v>2348006.2658151588</v>
      </c>
      <c r="Q48" s="255">
        <f>P48 / U77*100</f>
        <v>1.5811635625518694</v>
      </c>
      <c r="R48">
        <f t="shared" si="4"/>
        <v>0.01</v>
      </c>
      <c r="S48">
        <v>0</v>
      </c>
      <c r="T48">
        <v>1</v>
      </c>
      <c r="V48" s="107">
        <f>_xll.BDH(C48,$V$3,$D$1,$D$1)</f>
        <v>11820</v>
      </c>
      <c r="W48" s="107">
        <f t="shared" si="5"/>
        <v>-25</v>
      </c>
      <c r="X48" s="117">
        <f t="shared" si="6"/>
        <v>-0.21150592216582065</v>
      </c>
      <c r="Y48" s="109">
        <v>16368</v>
      </c>
      <c r="Z48" s="110">
        <f>IF(D48 = D77,1,_xll.BDP(K48,$Z$3)*L48)</f>
        <v>0.82699999999999996</v>
      </c>
      <c r="AA48" s="259">
        <f>W48*Y48*R48/Z48 / AB77</f>
        <v>-3.3226191468010612E-5</v>
      </c>
      <c r="AB48" s="111"/>
    </row>
    <row r="49" spans="2:28" ht="12" customHeight="1" x14ac:dyDescent="0.2">
      <c r="B49">
        <v>31716</v>
      </c>
      <c r="C49" t="s">
        <v>1768</v>
      </c>
      <c r="D49" t="str">
        <f>_xll.BDP(C49,$D$3)</f>
        <v>GBp</v>
      </c>
      <c r="E49" t="s">
        <v>1769</v>
      </c>
      <c r="F49" s="99">
        <f>_xll.BDP(C49,$F$3)</f>
        <v>156.5</v>
      </c>
      <c r="G49" s="99">
        <f>_xll.BDP(C49,$G$3)</f>
        <v>156.5</v>
      </c>
      <c r="H49" s="100">
        <f t="shared" si="0"/>
        <v>0</v>
      </c>
      <c r="I49" s="101">
        <f t="shared" si="1"/>
        <v>0</v>
      </c>
      <c r="J49" s="102">
        <v>18246</v>
      </c>
      <c r="K49" t="str">
        <f>CONCATENATE(D77,D49, " Curncy")</f>
        <v>USDGBp Curncy</v>
      </c>
      <c r="L49">
        <f>IF(D49 = D77,1,_xll.BDP(K49,$L$3))</f>
        <v>1</v>
      </c>
      <c r="M49" s="247">
        <f>IF(D49 = D77,1,_xll.BDP(K49,$M$3)*L49)</f>
        <v>0.82989999999999997</v>
      </c>
      <c r="N49" s="104">
        <f t="shared" si="2"/>
        <v>0</v>
      </c>
      <c r="O49" s="253">
        <f>N49 / U77</f>
        <v>0</v>
      </c>
      <c r="P49" s="140">
        <f t="shared" si="3"/>
        <v>34407.747921436319</v>
      </c>
      <c r="Q49" s="255">
        <f>P49 / U77*100</f>
        <v>2.3170414012484482E-2</v>
      </c>
      <c r="R49">
        <f t="shared" si="4"/>
        <v>0.01</v>
      </c>
      <c r="S49">
        <v>0</v>
      </c>
      <c r="T49">
        <v>1</v>
      </c>
      <c r="V49" s="107">
        <f>_xll.BDH(C49,$V$3,$D$1,$D$1)</f>
        <v>156.5</v>
      </c>
      <c r="W49" s="107">
        <f t="shared" si="5"/>
        <v>0</v>
      </c>
      <c r="X49" s="117">
        <f t="shared" si="6"/>
        <v>0</v>
      </c>
      <c r="Y49" s="109">
        <v>18246</v>
      </c>
      <c r="Z49" s="110">
        <f>IF(D49 = D77,1,_xll.BDP(K49,$Z$3)*L49)</f>
        <v>0.82699999999999996</v>
      </c>
      <c r="AA49" s="259">
        <f>W49*Y49*R49/Z49 / AB77</f>
        <v>0</v>
      </c>
      <c r="AB49" s="111"/>
    </row>
    <row r="50" spans="2:28" ht="12" customHeight="1" x14ac:dyDescent="0.2">
      <c r="B50">
        <v>5988</v>
      </c>
      <c r="C50" t="s">
        <v>1786</v>
      </c>
      <c r="D50" t="str">
        <f>_xll.BDP(C50,$D$3)</f>
        <v>GBp</v>
      </c>
      <c r="E50" t="s">
        <v>1787</v>
      </c>
      <c r="F50" s="99">
        <f>_xll.BDP(C50,$F$3)</f>
        <v>267.5</v>
      </c>
      <c r="G50" s="99">
        <f>_xll.BDP(C50,$G$3)</f>
        <v>266</v>
      </c>
      <c r="H50" s="100">
        <f t="shared" si="0"/>
        <v>-1.5</v>
      </c>
      <c r="I50" s="101">
        <f t="shared" si="1"/>
        <v>-0.56074766355140182</v>
      </c>
      <c r="J50" s="102">
        <v>101542</v>
      </c>
      <c r="K50" t="str">
        <f>CONCATENATE(D77,D50, " Curncy")</f>
        <v>USDGBp Curncy</v>
      </c>
      <c r="L50">
        <f>IF(D50 = D77,1,_xll.BDP(K50,$L$3))</f>
        <v>1</v>
      </c>
      <c r="M50" s="247">
        <f>IF(D50 = D77,1,_xll.BDP(K50,$M$3)*L50)</f>
        <v>0.82989999999999997</v>
      </c>
      <c r="N50" s="104">
        <f t="shared" si="2"/>
        <v>-1835.3175081335103</v>
      </c>
      <c r="O50" s="253">
        <f>N50 / U77</f>
        <v>-1.2359154282608922E-5</v>
      </c>
      <c r="P50" s="140">
        <f t="shared" si="3"/>
        <v>325462.9714423425</v>
      </c>
      <c r="Q50" s="255">
        <f>P50 / U77*100</f>
        <v>0.21916900261159822</v>
      </c>
      <c r="R50">
        <f t="shared" si="4"/>
        <v>0.01</v>
      </c>
      <c r="S50">
        <v>0</v>
      </c>
      <c r="T50">
        <v>1</v>
      </c>
      <c r="V50" s="107">
        <f>_xll.BDH(C50,$V$3,$D$1,$D$1)</f>
        <v>270.5</v>
      </c>
      <c r="W50" s="107">
        <f t="shared" si="5"/>
        <v>-3</v>
      </c>
      <c r="X50" s="117">
        <f t="shared" si="6"/>
        <v>-1.1090573012939002</v>
      </c>
      <c r="Y50" s="109">
        <v>101542</v>
      </c>
      <c r="Z50" s="110">
        <f>IF(D50 = D77,1,_xll.BDP(K50,$Z$3)*L50)</f>
        <v>0.82699999999999996</v>
      </c>
      <c r="AA50" s="259">
        <f>W50*Y50*R50/Z50 / AB77</f>
        <v>-2.4734999516456991E-5</v>
      </c>
      <c r="AB50" s="111"/>
    </row>
    <row r="51" spans="2:28" ht="12" customHeight="1" x14ac:dyDescent="0.2">
      <c r="B51">
        <v>28421</v>
      </c>
      <c r="C51" t="s">
        <v>1225</v>
      </c>
      <c r="D51" t="str">
        <f>_xll.BDP(C51,$D$3)</f>
        <v>GBp</v>
      </c>
      <c r="E51" t="s">
        <v>1224</v>
      </c>
      <c r="F51" s="99">
        <f>_xll.BDP(C51,$F$3)</f>
        <v>70.2</v>
      </c>
      <c r="G51" s="99">
        <f>_xll.BDP(C51,$G$3)</f>
        <v>69.5</v>
      </c>
      <c r="H51" s="100">
        <f t="shared" si="0"/>
        <v>-0.70000000000000284</v>
      </c>
      <c r="I51" s="101">
        <f t="shared" si="1"/>
        <v>-0.99715099715100108</v>
      </c>
      <c r="J51" s="102">
        <v>6413645</v>
      </c>
      <c r="K51" t="str">
        <f>CONCATENATE(D77,D51, " Curncy")</f>
        <v>USDGBp Curncy</v>
      </c>
      <c r="L51">
        <f>IF(D51 = D77,1,_xll.BDP(K51,$L$3))</f>
        <v>1</v>
      </c>
      <c r="M51" s="247">
        <f>IF(D51 = D77,1,_xll.BDP(K51,$M$3)*L51)</f>
        <v>0.82989999999999997</v>
      </c>
      <c r="N51" s="104">
        <f t="shared" si="2"/>
        <v>-54097.499698759115</v>
      </c>
      <c r="O51" s="253">
        <f>N51 / U77</f>
        <v>-3.6429628231482891E-4</v>
      </c>
      <c r="P51" s="140">
        <f t="shared" si="3"/>
        <v>5371108.8986624898</v>
      </c>
      <c r="Q51" s="255">
        <f>P51 / U77*100</f>
        <v>3.6169416601257867</v>
      </c>
      <c r="R51">
        <f t="shared" si="4"/>
        <v>0.01</v>
      </c>
      <c r="S51">
        <v>0</v>
      </c>
      <c r="T51">
        <v>1</v>
      </c>
      <c r="V51" s="107">
        <f>_xll.BDH(C51,$V$3,$D$1,$D$1)</f>
        <v>70.5</v>
      </c>
      <c r="W51" s="107">
        <f t="shared" si="5"/>
        <v>-0.29999999999999716</v>
      </c>
      <c r="X51" s="117">
        <f t="shared" si="6"/>
        <v>-0.42553191489361297</v>
      </c>
      <c r="Y51" s="109">
        <v>6413645</v>
      </c>
      <c r="Z51" s="110">
        <f>IF(D51 = D77,1,_xll.BDP(K51,$Z$3)*L51)</f>
        <v>0.82699999999999996</v>
      </c>
      <c r="AA51" s="259">
        <f>W51*Y51*R51/Z51 / AB77</f>
        <v>-1.5623240232979978E-4</v>
      </c>
      <c r="AB51" s="111"/>
    </row>
    <row r="52" spans="2:28" ht="12" customHeight="1" x14ac:dyDescent="0.2">
      <c r="B52">
        <v>778</v>
      </c>
      <c r="C52" t="s">
        <v>75</v>
      </c>
      <c r="D52" t="str">
        <f>_xll.BDP(C52,$D$3)</f>
        <v>GBp</v>
      </c>
      <c r="E52" t="s">
        <v>364</v>
      </c>
      <c r="F52" s="99">
        <f>_xll.BDP(C52,$F$3)</f>
        <v>598.5</v>
      </c>
      <c r="G52" s="99">
        <f>_xll.BDP(C52,$G$3)</f>
        <v>598</v>
      </c>
      <c r="H52" s="100">
        <f t="shared" si="0"/>
        <v>-0.5</v>
      </c>
      <c r="I52" s="101">
        <f t="shared" si="1"/>
        <v>-8.3542188805346695E-2</v>
      </c>
      <c r="J52" s="102">
        <v>492438</v>
      </c>
      <c r="K52" t="str">
        <f>CONCATENATE(D77,D52, " Curncy")</f>
        <v>USDGBp Curncy</v>
      </c>
      <c r="L52">
        <f>IF(D52 = D77,1,_xll.BDP(K52,$L$3))</f>
        <v>1</v>
      </c>
      <c r="M52" s="247">
        <f>IF(D52 = D77,1,_xll.BDP(K52,$M$3)*L52)</f>
        <v>0.82989999999999997</v>
      </c>
      <c r="N52" s="104">
        <f t="shared" si="2"/>
        <v>-2966.8514278828775</v>
      </c>
      <c r="O52" s="253">
        <f>N52 / U77</f>
        <v>-1.9978981494092334E-5</v>
      </c>
      <c r="P52" s="140">
        <f t="shared" si="3"/>
        <v>3548354.3077479219</v>
      </c>
      <c r="Q52" s="255">
        <f>P52 / U77*100</f>
        <v>2.3894861866934436</v>
      </c>
      <c r="R52">
        <f t="shared" si="4"/>
        <v>0.01</v>
      </c>
      <c r="S52">
        <v>0</v>
      </c>
      <c r="T52">
        <v>1</v>
      </c>
      <c r="V52" s="107">
        <f>_xll.BDH(C52,$V$3,$D$1,$D$1)</f>
        <v>597.5</v>
      </c>
      <c r="W52" s="107">
        <f t="shared" si="5"/>
        <v>1</v>
      </c>
      <c r="X52" s="117">
        <f t="shared" si="6"/>
        <v>0.16736401673640167</v>
      </c>
      <c r="Y52" s="109">
        <v>492438</v>
      </c>
      <c r="Z52" s="110">
        <f>IF(D52 = D77,1,_xll.BDP(K52,$Z$3)*L52)</f>
        <v>0.82699999999999996</v>
      </c>
      <c r="AA52" s="259">
        <f>W52*Y52*R52/Z52 / AB77</f>
        <v>3.9984944462669133E-5</v>
      </c>
      <c r="AB52" s="111"/>
    </row>
    <row r="53" spans="2:28" ht="12" customHeight="1" x14ac:dyDescent="0.2">
      <c r="B53">
        <v>3260</v>
      </c>
      <c r="C53" t="s">
        <v>74</v>
      </c>
      <c r="D53" t="str">
        <f>_xll.BDP(C53,$D$3)</f>
        <v>GBp</v>
      </c>
      <c r="E53" t="s">
        <v>365</v>
      </c>
      <c r="F53" s="99">
        <f>_xll.BDP(C53,$F$3)</f>
        <v>215.6</v>
      </c>
      <c r="G53" s="99">
        <f>_xll.BDP(C53,$G$3)</f>
        <v>212.6</v>
      </c>
      <c r="H53" s="100">
        <f t="shared" si="0"/>
        <v>-3</v>
      </c>
      <c r="I53" s="101">
        <f t="shared" si="1"/>
        <v>-1.3914656771799629</v>
      </c>
      <c r="J53" s="102">
        <v>2734904</v>
      </c>
      <c r="K53" t="str">
        <f>CONCATENATE(D77,D53, " Curncy")</f>
        <v>USDGBp Curncy</v>
      </c>
      <c r="L53">
        <f>IF(D53 = D77,1,_xll.BDP(K53,$L$3))</f>
        <v>1</v>
      </c>
      <c r="M53" s="247">
        <f>IF(D53 = D77,1,_xll.BDP(K53,$M$3)*L53)</f>
        <v>0.82989999999999997</v>
      </c>
      <c r="N53" s="104">
        <f t="shared" si="2"/>
        <v>-98863.863116038076</v>
      </c>
      <c r="O53" s="253">
        <f>N53 / U77</f>
        <v>-6.6575605137035446E-4</v>
      </c>
      <c r="P53" s="140">
        <f t="shared" si="3"/>
        <v>7006152.4328232324</v>
      </c>
      <c r="Q53" s="255">
        <f>P53 / U77*100</f>
        <v>4.7179912173779117</v>
      </c>
      <c r="R53">
        <f t="shared" si="4"/>
        <v>0.01</v>
      </c>
      <c r="S53">
        <v>0</v>
      </c>
      <c r="T53">
        <v>1</v>
      </c>
      <c r="V53" s="107">
        <f>_xll.BDH(C53,$V$3,$D$1,$D$1)</f>
        <v>218.1</v>
      </c>
      <c r="W53" s="107">
        <f t="shared" si="5"/>
        <v>-2.5</v>
      </c>
      <c r="X53" s="117">
        <f t="shared" si="6"/>
        <v>-1.1462631820265934</v>
      </c>
      <c r="Y53" s="109">
        <v>2734904</v>
      </c>
      <c r="Z53" s="110">
        <f>IF(D53 = D77,1,_xll.BDP(K53,$Z$3)*L53)</f>
        <v>0.82699999999999996</v>
      </c>
      <c r="AA53" s="259">
        <f>W53*Y53*R53/Z53 / AB77</f>
        <v>-5.5517133400921376E-4</v>
      </c>
      <c r="AB53" s="111"/>
    </row>
    <row r="54" spans="2:28" ht="12" customHeight="1" x14ac:dyDescent="0.2">
      <c r="B54">
        <v>6360</v>
      </c>
      <c r="C54" t="s">
        <v>973</v>
      </c>
      <c r="D54" t="str">
        <f>_xll.BDP(C54,$D$3)</f>
        <v>GBp</v>
      </c>
      <c r="E54" t="s">
        <v>1058</v>
      </c>
      <c r="F54" s="99">
        <f>_xll.BDP(C54,$F$3)</f>
        <v>125.7</v>
      </c>
      <c r="G54" s="99">
        <f>_xll.BDP(C54,$G$3)</f>
        <v>124.55</v>
      </c>
      <c r="H54" s="100">
        <f t="shared" si="0"/>
        <v>-1.1500000000000057</v>
      </c>
      <c r="I54" s="101">
        <f t="shared" si="1"/>
        <v>-0.91487669053301957</v>
      </c>
      <c r="J54" s="102">
        <v>1321499</v>
      </c>
      <c r="K54" t="str">
        <f>CONCATENATE(D77,D54, " Curncy")</f>
        <v>USDGBp Curncy</v>
      </c>
      <c r="L54">
        <f>IF(D54 = D77,1,_xll.BDP(K54,$L$3))</f>
        <v>1</v>
      </c>
      <c r="M54" s="247">
        <f>IF(D54 = D77,1,_xll.BDP(K54,$M$3)*L54)</f>
        <v>0.82989999999999997</v>
      </c>
      <c r="N54" s="104">
        <f t="shared" si="2"/>
        <v>-18312.132184600647</v>
      </c>
      <c r="O54" s="253">
        <f>N54 / U77</f>
        <v>-1.2331515713767381E-4</v>
      </c>
      <c r="P54" s="140">
        <f t="shared" si="3"/>
        <v>1983283.53355826</v>
      </c>
      <c r="Q54" s="255">
        <f>P54 / U77*100</f>
        <v>1.3355567670867126</v>
      </c>
      <c r="R54">
        <f t="shared" si="4"/>
        <v>0.01</v>
      </c>
      <c r="S54">
        <v>0</v>
      </c>
      <c r="T54">
        <v>1</v>
      </c>
      <c r="V54" s="107">
        <f>_xll.BDH(C54,$V$3,$D$1,$D$1)</f>
        <v>126.75</v>
      </c>
      <c r="W54" s="107">
        <f t="shared" si="5"/>
        <v>-1.0499999999999972</v>
      </c>
      <c r="X54" s="117">
        <f t="shared" si="6"/>
        <v>-0.82840236686390312</v>
      </c>
      <c r="Y54" s="109">
        <v>1321499</v>
      </c>
      <c r="Z54" s="110">
        <f>IF(D54 = D77,1,_xll.BDP(K54,$Z$3)*L54)</f>
        <v>0.82699999999999996</v>
      </c>
      <c r="AA54" s="259">
        <f>W54*Y54*R54/Z54 / AB77</f>
        <v>-1.1266812741623572E-4</v>
      </c>
      <c r="AB54" s="111"/>
    </row>
    <row r="55" spans="2:28" ht="12" customHeight="1" x14ac:dyDescent="0.2">
      <c r="B55">
        <v>3821</v>
      </c>
      <c r="C55" t="s">
        <v>1452</v>
      </c>
      <c r="D55" t="str">
        <f>_xll.BDP(C55,$D$3)</f>
        <v>GBp</v>
      </c>
      <c r="E55" t="s">
        <v>1762</v>
      </c>
      <c r="F55" s="99">
        <f>_xll.BDP(C55,$F$3)</f>
        <v>256</v>
      </c>
      <c r="G55" s="99">
        <f>_xll.BDP(C55,$G$3)</f>
        <v>254</v>
      </c>
      <c r="H55" s="100">
        <f t="shared" si="0"/>
        <v>-2</v>
      </c>
      <c r="I55" s="101">
        <f t="shared" si="1"/>
        <v>-0.78125</v>
      </c>
      <c r="J55" s="102">
        <v>1050498</v>
      </c>
      <c r="K55" t="str">
        <f>CONCATENATE(D77,D55, " Curncy")</f>
        <v>USDGBp Curncy</v>
      </c>
      <c r="L55">
        <f>IF(D55 = D77,1,_xll.BDP(K55,$L$3))</f>
        <v>1</v>
      </c>
      <c r="M55" s="247">
        <f>IF(D55 = D77,1,_xll.BDP(K55,$M$3)*L55)</f>
        <v>0.82989999999999997</v>
      </c>
      <c r="N55" s="104">
        <f t="shared" si="2"/>
        <v>-25316.254970478371</v>
      </c>
      <c r="O55" s="253">
        <f>N55 / U77</f>
        <v>-1.704814015293784E-4</v>
      </c>
      <c r="P55" s="140">
        <f t="shared" si="3"/>
        <v>3215164.3812507531</v>
      </c>
      <c r="Q55" s="255">
        <f>P55 / U77*100</f>
        <v>2.1651137994231058</v>
      </c>
      <c r="R55">
        <f t="shared" si="4"/>
        <v>0.01</v>
      </c>
      <c r="S55">
        <v>0</v>
      </c>
      <c r="T55">
        <v>1</v>
      </c>
      <c r="V55" s="107">
        <f>_xll.BDH(C55,$V$3,$D$1,$D$1)</f>
        <v>258.7</v>
      </c>
      <c r="W55" s="107">
        <f t="shared" si="5"/>
        <v>-2.6999999999999886</v>
      </c>
      <c r="X55" s="117">
        <f t="shared" si="6"/>
        <v>-1.0436799381522956</v>
      </c>
      <c r="Y55" s="109">
        <v>1050498</v>
      </c>
      <c r="Z55" s="110">
        <f>IF(D55 = D77,1,_xll.BDP(K55,$Z$3)*L55)</f>
        <v>0.82699999999999996</v>
      </c>
      <c r="AA55" s="259">
        <f>W55*Y55*R55/Z55 / AB77</f>
        <v>-2.3030529997277019E-4</v>
      </c>
      <c r="AB55" s="111"/>
    </row>
    <row r="56" spans="2:28" ht="12" customHeight="1" x14ac:dyDescent="0.2">
      <c r="B56">
        <v>33056</v>
      </c>
      <c r="C56" t="s">
        <v>1619</v>
      </c>
      <c r="D56" t="str">
        <f>_xll.BDP(C56,$D$3)</f>
        <v>GBp</v>
      </c>
      <c r="E56" t="s">
        <v>1620</v>
      </c>
      <c r="F56" s="99">
        <f>_xll.BDP(C56,$F$3)</f>
        <v>258</v>
      </c>
      <c r="G56" s="99">
        <f>_xll.BDP(C56,$G$3)</f>
        <v>257</v>
      </c>
      <c r="H56" s="100">
        <f t="shared" si="0"/>
        <v>-1</v>
      </c>
      <c r="I56" s="101">
        <f t="shared" si="1"/>
        <v>-0.38759689922480622</v>
      </c>
      <c r="J56" s="102">
        <v>489744</v>
      </c>
      <c r="K56" t="str">
        <f>CONCATENATE(D77,D56, " Curncy")</f>
        <v>USDGBp Curncy</v>
      </c>
      <c r="L56">
        <f>IF(D56 = D77,1,_xll.BDP(K56,$L$3))</f>
        <v>1</v>
      </c>
      <c r="M56" s="247">
        <f>IF(D56 = D77,1,_xll.BDP(K56,$M$3)*L56)</f>
        <v>0.82989999999999997</v>
      </c>
      <c r="N56" s="104">
        <f t="shared" si="2"/>
        <v>-5901.2411133871556</v>
      </c>
      <c r="O56" s="253">
        <f>N56 / U77</f>
        <v>-3.9739363383178217E-5</v>
      </c>
      <c r="P56" s="140">
        <f t="shared" si="3"/>
        <v>1516618.9661404991</v>
      </c>
      <c r="Q56" s="255">
        <f>P56 / U77*100</f>
        <v>1.0213016389476801</v>
      </c>
      <c r="R56">
        <f t="shared" si="4"/>
        <v>0.01</v>
      </c>
      <c r="S56">
        <v>0</v>
      </c>
      <c r="T56">
        <v>1</v>
      </c>
      <c r="V56" s="107">
        <f>_xll.BDH(C56,$V$3,$D$1,$D$1)</f>
        <v>262</v>
      </c>
      <c r="W56" s="107">
        <f t="shared" si="5"/>
        <v>-4</v>
      </c>
      <c r="X56" s="117">
        <f t="shared" si="6"/>
        <v>-1.5267175572519083</v>
      </c>
      <c r="Y56" s="109">
        <v>489744</v>
      </c>
      <c r="Z56" s="110">
        <f>IF(D56 = D77,1,_xll.BDP(K56,$Z$3)*L56)</f>
        <v>0.82699999999999996</v>
      </c>
      <c r="AA56" s="259">
        <f>W56*Y56*R56/Z56 / AB77</f>
        <v>-1.5906478899618172E-4</v>
      </c>
      <c r="AB56" s="111"/>
    </row>
    <row r="57" spans="2:28" ht="12" customHeight="1" x14ac:dyDescent="0.2">
      <c r="B57">
        <v>6000</v>
      </c>
      <c r="C57" t="s">
        <v>72</v>
      </c>
      <c r="D57" t="str">
        <f>_xll.BDP(C57,$D$3)</f>
        <v>GBp</v>
      </c>
      <c r="E57" t="s">
        <v>366</v>
      </c>
      <c r="F57" s="99">
        <f>_xll.BDP(C57,$F$3)</f>
        <v>979</v>
      </c>
      <c r="G57" s="99">
        <f>_xll.BDP(C57,$G$3)</f>
        <v>993.4</v>
      </c>
      <c r="H57" s="100">
        <f t="shared" si="0"/>
        <v>14.399999999999977</v>
      </c>
      <c r="I57" s="101">
        <f t="shared" si="1"/>
        <v>1.4708886618998955</v>
      </c>
      <c r="J57" s="102">
        <v>319255</v>
      </c>
      <c r="K57" t="str">
        <f>CONCATENATE(D77,D57, " Curncy")</f>
        <v>USDGBp Curncy</v>
      </c>
      <c r="L57">
        <f>IF(D57 = D77,1,_xll.BDP(K57,$L$3))</f>
        <v>1</v>
      </c>
      <c r="M57" s="247">
        <f>IF(D57 = D77,1,_xll.BDP(K57,$M$3)*L57)</f>
        <v>0.82989999999999997</v>
      </c>
      <c r="N57" s="104">
        <f t="shared" si="2"/>
        <v>55395.493432943644</v>
      </c>
      <c r="O57" s="253">
        <f>N57 / U77</f>
        <v>3.7303706136126259E-4</v>
      </c>
      <c r="P57" s="140">
        <f t="shared" si="3"/>
        <v>3821519.6650198819</v>
      </c>
      <c r="Q57" s="255">
        <f>P57 / U77*100</f>
        <v>2.5734376163630475</v>
      </c>
      <c r="R57">
        <f t="shared" si="4"/>
        <v>0.01</v>
      </c>
      <c r="S57">
        <v>0</v>
      </c>
      <c r="T57">
        <v>1</v>
      </c>
      <c r="V57" s="107">
        <f>_xll.BDH(C57,$V$3,$D$1,$D$1)</f>
        <v>986.4</v>
      </c>
      <c r="W57" s="107">
        <f t="shared" si="5"/>
        <v>-7.3999999999999773</v>
      </c>
      <c r="X57" s="117">
        <f t="shared" si="6"/>
        <v>-0.75020275750202536</v>
      </c>
      <c r="Y57" s="109">
        <v>319255</v>
      </c>
      <c r="Z57" s="110">
        <f>IF(D57 = D77,1,_xll.BDP(K57,$Z$3)*L57)</f>
        <v>0.82699999999999996</v>
      </c>
      <c r="AA57" s="259">
        <f>W57*Y57*R57/Z57 / AB77</f>
        <v>-1.9182904546110883E-4</v>
      </c>
      <c r="AB57" s="111"/>
    </row>
    <row r="58" spans="2:28" ht="12" customHeight="1" x14ac:dyDescent="0.2">
      <c r="B58">
        <v>3404</v>
      </c>
      <c r="C58" t="s">
        <v>71</v>
      </c>
      <c r="D58" t="str">
        <f>_xll.BDP(C58,$D$3)</f>
        <v>GBp</v>
      </c>
      <c r="E58" t="s">
        <v>271</v>
      </c>
      <c r="F58" s="99">
        <f>_xll.BDP(C58,$F$3)</f>
        <v>28.3</v>
      </c>
      <c r="G58" s="99">
        <f>_xll.BDP(C58,$G$3)</f>
        <v>28.3</v>
      </c>
      <c r="H58" s="100">
        <f t="shared" si="0"/>
        <v>0</v>
      </c>
      <c r="I58" s="101">
        <f t="shared" si="1"/>
        <v>0</v>
      </c>
      <c r="J58" s="102">
        <v>23991573</v>
      </c>
      <c r="K58" t="str">
        <f>CONCATENATE(D77,D58, " Curncy")</f>
        <v>USDGBp Curncy</v>
      </c>
      <c r="L58">
        <f>IF(D58 = D77,1,_xll.BDP(K58,$L$3))</f>
        <v>1</v>
      </c>
      <c r="M58" s="247">
        <f>IF(D58 = D77,1,_xll.BDP(K58,$M$3)*L58)</f>
        <v>0.82989999999999997</v>
      </c>
      <c r="N58" s="104">
        <f t="shared" si="2"/>
        <v>0</v>
      </c>
      <c r="O58" s="253">
        <f>N58 / U77</f>
        <v>0</v>
      </c>
      <c r="P58" s="140">
        <f t="shared" si="3"/>
        <v>8181244.9198698644</v>
      </c>
      <c r="Q58" s="255">
        <f>P58 / U77*100</f>
        <v>5.5093065772206771</v>
      </c>
      <c r="R58">
        <f t="shared" si="4"/>
        <v>0.01</v>
      </c>
      <c r="S58">
        <v>0</v>
      </c>
      <c r="T58">
        <v>1</v>
      </c>
      <c r="V58" s="107">
        <f>_xll.BDH(C58,$V$3,$D$1,$D$1)</f>
        <v>28.4</v>
      </c>
      <c r="W58" s="107">
        <f t="shared" si="5"/>
        <v>-9.9999999999997868E-2</v>
      </c>
      <c r="X58" s="117">
        <f t="shared" si="6"/>
        <v>-0.35211267605633051</v>
      </c>
      <c r="Y58" s="109">
        <v>23991573</v>
      </c>
      <c r="Z58" s="110">
        <f>IF(D58 = D77,1,_xll.BDP(K58,$Z$3)*L58)</f>
        <v>0.82699999999999996</v>
      </c>
      <c r="AA58" s="259">
        <f>W58*Y58*R58/Z58 / AB77</f>
        <v>-1.9480659778023873E-4</v>
      </c>
      <c r="AB58" s="111"/>
    </row>
    <row r="59" spans="2:28" ht="12" customHeight="1" x14ac:dyDescent="0.2">
      <c r="B59">
        <v>19183</v>
      </c>
      <c r="C59" t="s">
        <v>1169</v>
      </c>
      <c r="D59" t="str">
        <f>_xll.BDP(C59,$D$3)</f>
        <v>GBp</v>
      </c>
      <c r="E59" t="s">
        <v>1170</v>
      </c>
      <c r="F59" s="99">
        <f>_xll.BDP(C59,$F$3)</f>
        <v>1870</v>
      </c>
      <c r="G59" s="99">
        <f>_xll.BDP(C59,$G$3)</f>
        <v>1871</v>
      </c>
      <c r="H59" s="100">
        <f t="shared" si="0"/>
        <v>1</v>
      </c>
      <c r="I59" s="101">
        <f t="shared" si="1"/>
        <v>5.3475935828877004E-2</v>
      </c>
      <c r="J59" s="102">
        <v>228608</v>
      </c>
      <c r="K59" t="str">
        <f>CONCATENATE(D77,D59, " Curncy")</f>
        <v>USDGBp Curncy</v>
      </c>
      <c r="L59">
        <f>IF(D59 = D77,1,_xll.BDP(K59,$L$3))</f>
        <v>1</v>
      </c>
      <c r="M59" s="247">
        <f>IF(D59 = D77,1,_xll.BDP(K59,$M$3)*L59)</f>
        <v>0.82989999999999997</v>
      </c>
      <c r="N59" s="104">
        <f t="shared" si="2"/>
        <v>2754.6451379684299</v>
      </c>
      <c r="O59" s="253">
        <f>N59 / U77</f>
        <v>1.854996974807574E-5</v>
      </c>
      <c r="P59" s="140">
        <f t="shared" si="3"/>
        <v>5153941.0531389322</v>
      </c>
      <c r="Q59" s="255">
        <f>P59 / U77*100</f>
        <v>3.470699339864971</v>
      </c>
      <c r="R59">
        <f t="shared" si="4"/>
        <v>0.01</v>
      </c>
      <c r="S59">
        <v>0</v>
      </c>
      <c r="T59">
        <v>1</v>
      </c>
      <c r="V59" s="107">
        <f>_xll.BDH(C59,$V$3,$D$1,$D$1)</f>
        <v>1864</v>
      </c>
      <c r="W59" s="107">
        <f t="shared" si="5"/>
        <v>6</v>
      </c>
      <c r="X59" s="117">
        <f t="shared" si="6"/>
        <v>0.32188841201716739</v>
      </c>
      <c r="Y59" s="109">
        <v>228608</v>
      </c>
      <c r="Z59" s="110">
        <f>IF(D59 = D77,1,_xll.BDP(K59,$Z$3)*L59)</f>
        <v>0.82699999999999996</v>
      </c>
      <c r="AA59" s="259">
        <f>W59*Y59*R59/Z59 / AB77</f>
        <v>1.1137497330086466E-4</v>
      </c>
      <c r="AB59" s="111"/>
    </row>
    <row r="60" spans="2:28" ht="12" customHeight="1" x14ac:dyDescent="0.2">
      <c r="B60">
        <v>10205</v>
      </c>
      <c r="C60" t="s">
        <v>984</v>
      </c>
      <c r="D60" t="str">
        <f>_xll.BDP(C60,$D$3)</f>
        <v>GBp</v>
      </c>
      <c r="E60" t="s">
        <v>1544</v>
      </c>
      <c r="F60" s="99">
        <f>_xll.BDP(C60,$F$3)</f>
        <v>202.6</v>
      </c>
      <c r="G60" s="99">
        <f>_xll.BDP(C60,$G$3)</f>
        <v>202</v>
      </c>
      <c r="H60" s="100">
        <f t="shared" si="0"/>
        <v>-0.59999999999999432</v>
      </c>
      <c r="I60" s="101">
        <f t="shared" si="1"/>
        <v>-0.29615004935833872</v>
      </c>
      <c r="J60" s="102">
        <v>311747</v>
      </c>
      <c r="K60" t="str">
        <f>CONCATENATE(D77,D60, " Curncy")</f>
        <v>USDGBp Curncy</v>
      </c>
      <c r="L60">
        <f>IF(D60 = D77,1,_xll.BDP(K60,$L$3))</f>
        <v>1</v>
      </c>
      <c r="M60" s="247">
        <f>IF(D60 = D77,1,_xll.BDP(K60,$M$3)*L60)</f>
        <v>0.82989999999999997</v>
      </c>
      <c r="N60" s="104">
        <f t="shared" si="2"/>
        <v>-2253.8643210025093</v>
      </c>
      <c r="O60" s="253">
        <f>N60 / U77</f>
        <v>-1.5177677296647483E-5</v>
      </c>
      <c r="P60" s="140">
        <f t="shared" si="3"/>
        <v>758800.98807085201</v>
      </c>
      <c r="Q60" s="255">
        <f>P60 / U77*100</f>
        <v>0.51098180232047019</v>
      </c>
      <c r="R60">
        <f t="shared" si="4"/>
        <v>0.01</v>
      </c>
      <c r="S60">
        <v>0</v>
      </c>
      <c r="T60">
        <v>1</v>
      </c>
      <c r="V60" s="107">
        <f>_xll.BDH(C60,$V$3,$D$1,$D$1)</f>
        <v>204.4</v>
      </c>
      <c r="W60" s="107">
        <f t="shared" si="5"/>
        <v>-1.8000000000000114</v>
      </c>
      <c r="X60" s="117">
        <f t="shared" si="6"/>
        <v>-0.88062622309198202</v>
      </c>
      <c r="Y60" s="109">
        <v>311747</v>
      </c>
      <c r="Z60" s="110">
        <f>IF(D60 = D77,1,_xll.BDP(K60,$Z$3)*L60)</f>
        <v>0.82699999999999996</v>
      </c>
      <c r="AA60" s="259">
        <f>W60*Y60*R60/Z60 / AB77</f>
        <v>-4.5563777910167025E-5</v>
      </c>
      <c r="AB60" s="111"/>
    </row>
    <row r="61" spans="2:28" ht="12" customHeight="1" x14ac:dyDescent="0.2">
      <c r="B61">
        <v>33101</v>
      </c>
      <c r="C61" t="s">
        <v>1627</v>
      </c>
      <c r="D61" t="str">
        <f>_xll.BDP(C61,$D$3)</f>
        <v>GBp</v>
      </c>
      <c r="E61" t="s">
        <v>1628</v>
      </c>
      <c r="F61" s="99">
        <f>_xll.BDP(C61,$F$3)</f>
        <v>113</v>
      </c>
      <c r="G61" s="99">
        <f>_xll.BDP(C61,$G$3)</f>
        <v>109</v>
      </c>
      <c r="H61" s="100">
        <f t="shared" si="0"/>
        <v>-4</v>
      </c>
      <c r="I61" s="101">
        <f t="shared" si="1"/>
        <v>-3.5398230088495577</v>
      </c>
      <c r="J61" s="102">
        <v>172987</v>
      </c>
      <c r="K61" t="str">
        <f>CONCATENATE(D77,D61, " Curncy")</f>
        <v>USDGBp Curncy</v>
      </c>
      <c r="L61">
        <f>IF(D61 = D77,1,_xll.BDP(K61,$L$3))</f>
        <v>1</v>
      </c>
      <c r="M61" s="247">
        <f>IF(D61 = D77,1,_xll.BDP(K61,$M$3)*L61)</f>
        <v>0.82989999999999997</v>
      </c>
      <c r="N61" s="104">
        <f t="shared" si="2"/>
        <v>-8337.7274370406085</v>
      </c>
      <c r="O61" s="253">
        <f>N61 / U77</f>
        <v>-5.6146829801413394E-5</v>
      </c>
      <c r="P61" s="140">
        <f t="shared" si="3"/>
        <v>227203.07265935658</v>
      </c>
      <c r="Q61" s="255">
        <f>P61 / U77*100</f>
        <v>0.15300011120885149</v>
      </c>
      <c r="R61">
        <f t="shared" si="4"/>
        <v>0.01</v>
      </c>
      <c r="S61">
        <v>0</v>
      </c>
      <c r="T61">
        <v>1</v>
      </c>
      <c r="V61" s="107">
        <f>_xll.BDH(C61,$V$3,$D$1,$D$1)</f>
        <v>111.5</v>
      </c>
      <c r="W61" s="107">
        <f t="shared" si="5"/>
        <v>1.5</v>
      </c>
      <c r="X61" s="117">
        <f t="shared" si="6"/>
        <v>1.3452914798206279</v>
      </c>
      <c r="Y61" s="109">
        <v>172987</v>
      </c>
      <c r="Z61" s="110">
        <f>IF(D61 = D77,1,_xll.BDP(K61,$Z$3)*L61)</f>
        <v>0.82699999999999996</v>
      </c>
      <c r="AA61" s="259">
        <f>W61*Y61*R61/Z61 / AB77</f>
        <v>2.1069278531806273E-5</v>
      </c>
      <c r="AB61" s="111"/>
    </row>
    <row r="62" spans="2:28" ht="12" customHeight="1" x14ac:dyDescent="0.2">
      <c r="B62">
        <v>21107</v>
      </c>
      <c r="C62" t="s">
        <v>1623</v>
      </c>
      <c r="D62" t="str">
        <f>_xll.BDP(C62,$D$3)</f>
        <v>USD</v>
      </c>
      <c r="E62" t="s">
        <v>1624</v>
      </c>
      <c r="F62" s="99" t="str">
        <f>_xll.BDP(C62,$F$3)</f>
        <v>#N/A N/A</v>
      </c>
      <c r="G62" s="99" t="str">
        <f>_xll.BDP(C62,$G$3)</f>
        <v>#N/A Real Time</v>
      </c>
      <c r="H62" s="100">
        <f t="shared" si="0"/>
        <v>0</v>
      </c>
      <c r="I62" s="101">
        <f t="shared" si="1"/>
        <v>0</v>
      </c>
      <c r="J62" s="102">
        <v>274881</v>
      </c>
      <c r="K62" t="str">
        <f>CONCATENATE(D77,D62, " Curncy")</f>
        <v>USDUSD Curncy</v>
      </c>
      <c r="L62">
        <f>IF(D62 = D77,1,_xll.BDP(K62,$L$3))</f>
        <v>1</v>
      </c>
      <c r="M62" s="247">
        <f>IF(D62 = D77,1,_xll.BDP(K62,$M$3)*L62)</f>
        <v>1</v>
      </c>
      <c r="N62" s="104">
        <f t="shared" si="2"/>
        <v>0</v>
      </c>
      <c r="O62" s="253">
        <f>N62 / U77</f>
        <v>0</v>
      </c>
      <c r="P62" s="140">
        <f t="shared" si="3"/>
        <v>0</v>
      </c>
      <c r="Q62" s="255">
        <f>P62 / U77*100</f>
        <v>0</v>
      </c>
      <c r="R62">
        <f t="shared" si="4"/>
        <v>1</v>
      </c>
      <c r="S62">
        <v>0</v>
      </c>
      <c r="T62">
        <v>1</v>
      </c>
      <c r="V62" s="107" t="str">
        <f>_xll.BDH(C62,$V$3,$D$1,$D$1)</f>
        <v>#N/A N/A</v>
      </c>
      <c r="W62" s="107">
        <f t="shared" si="5"/>
        <v>0</v>
      </c>
      <c r="X62" s="117">
        <f t="shared" si="6"/>
        <v>0</v>
      </c>
      <c r="Y62" s="109">
        <v>274881</v>
      </c>
      <c r="Z62" s="110">
        <f>IF(D62 = D77,1,_xll.BDP(K62,$Z$3)*L62)</f>
        <v>1</v>
      </c>
      <c r="AA62" s="259">
        <f>W62*Y62*R62/Z62 / AB77</f>
        <v>0</v>
      </c>
      <c r="AB62" s="111"/>
    </row>
    <row r="63" spans="2:28" ht="12" customHeight="1" x14ac:dyDescent="0.2">
      <c r="B63">
        <v>28289</v>
      </c>
      <c r="C63" t="s">
        <v>1233</v>
      </c>
      <c r="D63" t="str">
        <f>_xll.BDP(C63,$D$3)</f>
        <v>GBp</v>
      </c>
      <c r="E63" t="s">
        <v>1248</v>
      </c>
      <c r="F63" s="99">
        <f>_xll.BDP(C63,$F$3)</f>
        <v>194.1</v>
      </c>
      <c r="G63" s="99">
        <f>_xll.BDP(C63,$G$3)</f>
        <v>195</v>
      </c>
      <c r="H63" s="100">
        <f t="shared" si="0"/>
        <v>0.90000000000000568</v>
      </c>
      <c r="I63" s="101">
        <f t="shared" si="1"/>
        <v>0.463678516228751</v>
      </c>
      <c r="J63" s="102">
        <v>267775</v>
      </c>
      <c r="K63" t="str">
        <f>CONCATENATE(D77,D63, " Curncy")</f>
        <v>USDGBp Curncy</v>
      </c>
      <c r="L63">
        <f>IF(D63 = D77,1,_xll.BDP(K63,$L$3))</f>
        <v>1</v>
      </c>
      <c r="M63" s="247">
        <f>IF(D63 = D77,1,_xll.BDP(K63,$M$3)*L63)</f>
        <v>0.82989999999999997</v>
      </c>
      <c r="N63" s="104">
        <f t="shared" si="2"/>
        <v>2903.9342089408547</v>
      </c>
      <c r="O63" s="253">
        <f>N63 / U77</f>
        <v>1.9555292616014798E-5</v>
      </c>
      <c r="P63" s="140">
        <f t="shared" si="3"/>
        <v>629185.74527051451</v>
      </c>
      <c r="Q63" s="255">
        <f>P63 / U77*100</f>
        <v>0.42369800668031798</v>
      </c>
      <c r="R63">
        <f t="shared" si="4"/>
        <v>0.01</v>
      </c>
      <c r="S63">
        <v>0</v>
      </c>
      <c r="T63">
        <v>1</v>
      </c>
      <c r="V63" s="107">
        <f>_xll.BDH(C63,$V$3,$D$1,$D$1)</f>
        <v>192.9</v>
      </c>
      <c r="W63" s="107">
        <f t="shared" si="5"/>
        <v>1.1999999999999886</v>
      </c>
      <c r="X63" s="117">
        <f t="shared" si="6"/>
        <v>0.62208398133747467</v>
      </c>
      <c r="Y63" s="109">
        <v>267775</v>
      </c>
      <c r="Z63" s="110">
        <f>IF(D63 = D77,1,_xll.BDP(K63,$Z$3)*L63)</f>
        <v>0.82699999999999996</v>
      </c>
      <c r="AA63" s="259">
        <f>W63*Y63*R63/Z63 / AB77</f>
        <v>2.609132967843536E-5</v>
      </c>
      <c r="AB63" s="111"/>
    </row>
    <row r="64" spans="2:28" ht="12" customHeight="1" x14ac:dyDescent="0.2">
      <c r="B64">
        <v>10257</v>
      </c>
      <c r="C64" t="s">
        <v>996</v>
      </c>
      <c r="D64" t="str">
        <f>_xll.BDP(C64,$D$3)</f>
        <v>GBp</v>
      </c>
      <c r="E64" t="s">
        <v>1079</v>
      </c>
      <c r="F64" s="99">
        <f>_xll.BDP(C64,$F$3)</f>
        <v>170.5</v>
      </c>
      <c r="G64" s="99">
        <f>_xll.BDP(C64,$G$3)</f>
        <v>169.9</v>
      </c>
      <c r="H64" s="100">
        <f t="shared" si="0"/>
        <v>-0.59999999999999432</v>
      </c>
      <c r="I64" s="101">
        <f t="shared" si="1"/>
        <v>-0.3519061583577679</v>
      </c>
      <c r="J64" s="102">
        <v>433378</v>
      </c>
      <c r="K64" t="str">
        <f>CONCATENATE(D77,D64, " Curncy")</f>
        <v>USDGBp Curncy</v>
      </c>
      <c r="L64">
        <f>IF(D64 = D77,1,_xll.BDP(K64,$L$3))</f>
        <v>1</v>
      </c>
      <c r="M64" s="247">
        <f>IF(D64 = D77,1,_xll.BDP(K64,$M$3)*L64)</f>
        <v>0.82989999999999997</v>
      </c>
      <c r="N64" s="104">
        <f t="shared" si="2"/>
        <v>-3133.2305096999344</v>
      </c>
      <c r="O64" s="253">
        <f>N64 / U77</f>
        <v>-2.109938967004171E-5</v>
      </c>
      <c r="P64" s="140">
        <f t="shared" si="3"/>
        <v>887226.4393300399</v>
      </c>
      <c r="Q64" s="255">
        <f>P64 / U77*100</f>
        <v>0.59746438415668679</v>
      </c>
      <c r="R64">
        <f t="shared" si="4"/>
        <v>0.01</v>
      </c>
      <c r="S64">
        <v>0</v>
      </c>
      <c r="T64">
        <v>1</v>
      </c>
      <c r="V64" s="107">
        <f>_xll.BDH(C64,$V$3,$D$1,$D$1)</f>
        <v>170</v>
      </c>
      <c r="W64" s="107">
        <f t="shared" si="5"/>
        <v>0.5</v>
      </c>
      <c r="X64" s="117">
        <f t="shared" si="6"/>
        <v>0.29411764705882354</v>
      </c>
      <c r="Y64" s="109">
        <v>433378</v>
      </c>
      <c r="Z64" s="110">
        <f>IF(D64 = D77,1,_xll.BDP(K64,$Z$3)*L64)</f>
        <v>0.82699999999999996</v>
      </c>
      <c r="AA64" s="259">
        <f>W64*Y64*R64/Z64 / AB77</f>
        <v>1.7594697465815616E-5</v>
      </c>
      <c r="AB64" s="111"/>
    </row>
    <row r="65" spans="1:28" ht="12" customHeight="1" x14ac:dyDescent="0.2">
      <c r="B65">
        <v>32675</v>
      </c>
      <c r="C65" t="s">
        <v>1629</v>
      </c>
      <c r="D65" t="str">
        <f>_xll.BDP(C65,$D$3)</f>
        <v>GBp</v>
      </c>
      <c r="E65" t="s">
        <v>1630</v>
      </c>
      <c r="F65" s="99">
        <f>_xll.BDP(C65,$F$3)</f>
        <v>1374</v>
      </c>
      <c r="G65" s="99">
        <f>_xll.BDP(C65,$G$3)</f>
        <v>1456</v>
      </c>
      <c r="H65" s="100">
        <f t="shared" si="0"/>
        <v>82</v>
      </c>
      <c r="I65" s="101">
        <f t="shared" si="1"/>
        <v>5.9679767103347885</v>
      </c>
      <c r="J65" s="102">
        <v>2566</v>
      </c>
      <c r="K65" t="str">
        <f>CONCATENATE(D77,D65, " Curncy")</f>
        <v>USDGBp Curncy</v>
      </c>
      <c r="L65">
        <f>IF(D65 = D77,1,_xll.BDP(K65,$L$3))</f>
        <v>1</v>
      </c>
      <c r="M65" s="247">
        <f>IF(D65 = D77,1,_xll.BDP(K65,$M$3)*L65)</f>
        <v>0.82989999999999997</v>
      </c>
      <c r="N65" s="104">
        <f t="shared" si="2"/>
        <v>2535.3898060007227</v>
      </c>
      <c r="O65" s="253">
        <f>N65 / U77</f>
        <v>1.7073489268232571E-5</v>
      </c>
      <c r="P65" s="140">
        <f t="shared" si="3"/>
        <v>45018.628750451862</v>
      </c>
      <c r="Q65" s="255">
        <f>P65 / U77*100</f>
        <v>3.0315854115300765E-2</v>
      </c>
      <c r="R65">
        <f t="shared" si="4"/>
        <v>0.01</v>
      </c>
      <c r="S65">
        <v>0</v>
      </c>
      <c r="T65">
        <v>1</v>
      </c>
      <c r="V65" s="107">
        <f>_xll.BDH(C65,$V$3,$D$1,$D$1)</f>
        <v>1336</v>
      </c>
      <c r="W65" s="107">
        <f t="shared" si="5"/>
        <v>38</v>
      </c>
      <c r="X65" s="117">
        <f t="shared" si="6"/>
        <v>2.8443113772455089</v>
      </c>
      <c r="Y65" s="109">
        <v>2566</v>
      </c>
      <c r="Z65" s="110">
        <f>IF(D65 = D77,1,_xll.BDP(K65,$Z$3)*L65)</f>
        <v>0.82699999999999996</v>
      </c>
      <c r="AA65" s="259">
        <f>W65*Y65*R65/Z65 / AB77</f>
        <v>7.9174474038679842E-6</v>
      </c>
      <c r="AB65" s="111"/>
    </row>
    <row r="66" spans="1:28" ht="12" customHeight="1" x14ac:dyDescent="0.2">
      <c r="A66" s="158" t="s">
        <v>1532</v>
      </c>
      <c r="B66" s="158"/>
      <c r="C66" s="158"/>
      <c r="D66" s="158"/>
      <c r="E66" s="158" t="s">
        <v>19</v>
      </c>
      <c r="F66" s="159"/>
      <c r="G66" s="159"/>
      <c r="H66" s="160"/>
      <c r="I66" s="161"/>
      <c r="J66" s="162"/>
      <c r="K66" s="158"/>
      <c r="L66" s="158"/>
      <c r="M66" s="249"/>
      <c r="N66" s="163">
        <f xml:space="preserve"> SUM(N39:N65)</f>
        <v>-291679.05844077648</v>
      </c>
      <c r="O66" s="266">
        <f xml:space="preserve"> SUM(O39:O65)</f>
        <v>-1.9641868332318118E-3</v>
      </c>
      <c r="P66" s="164">
        <f xml:space="preserve"> SUM(P39:P65)</f>
        <v>62108271.242438853</v>
      </c>
      <c r="Q66" s="256">
        <f xml:space="preserve"> SUM(Q39:Q65)</f>
        <v>41.824136865128473</v>
      </c>
      <c r="R66" s="158"/>
      <c r="S66" s="158"/>
      <c r="T66" s="158"/>
      <c r="U66" s="158"/>
      <c r="V66" s="165"/>
      <c r="W66" s="165"/>
      <c r="X66" s="166"/>
      <c r="Y66" s="167"/>
      <c r="Z66" s="168"/>
      <c r="AA66" s="268">
        <f xml:space="preserve"> SUM(AA39:AA65)</f>
        <v>-1.5097302718316227E-3</v>
      </c>
      <c r="AB66" s="169"/>
    </row>
    <row r="67" spans="1:28" ht="12" customHeight="1" x14ac:dyDescent="0.2">
      <c r="F67" s="146"/>
      <c r="G67" s="146"/>
      <c r="H67" s="124"/>
      <c r="I67" s="35"/>
      <c r="J67" s="147"/>
      <c r="M67" s="250"/>
      <c r="N67" s="147"/>
      <c r="O67" s="254"/>
      <c r="P67" s="148"/>
      <c r="Q67" s="257"/>
      <c r="V67" s="144"/>
      <c r="W67" s="144"/>
      <c r="X67" s="145"/>
      <c r="Y67" s="149"/>
      <c r="Z67" s="150"/>
      <c r="AA67" s="260"/>
      <c r="AB67" s="111"/>
    </row>
    <row r="68" spans="1:28" ht="12" customHeight="1" x14ac:dyDescent="0.2">
      <c r="B68">
        <v>19642</v>
      </c>
      <c r="C68" t="s">
        <v>55</v>
      </c>
      <c r="D68" t="str">
        <f>_xll.BDP(C68,$D$3)</f>
        <v>USD</v>
      </c>
      <c r="E68" t="s">
        <v>265</v>
      </c>
      <c r="F68" s="99">
        <f>_xll.BDP(C68,$F$3)</f>
        <v>13.68</v>
      </c>
      <c r="G68" s="99">
        <f>_xll.BDP(C68,$G$3)</f>
        <v>13.5</v>
      </c>
      <c r="H68" s="100">
        <f t="shared" ref="H68:H74" si="7">IF(OR(OR(G68="#N/A N/A",G68="#N/A Real Time"),OR(F68="#N/A N/A",F68="#N/A Real Time")),0,  G68 - F68)</f>
        <v>-0.17999999999999972</v>
      </c>
      <c r="I68" s="101">
        <f t="shared" ref="I68:I74" si="8">IF(OR(F68=0,F68="#N/A N/A"),0,H68 / F68*100)</f>
        <v>-1.3157894736842086</v>
      </c>
      <c r="J68" s="102">
        <v>218217</v>
      </c>
      <c r="K68" t="str">
        <f>CONCATENATE(D77,D68, " Curncy")</f>
        <v>USDUSD Curncy</v>
      </c>
      <c r="L68">
        <f>IF(D68 = D77,1,_xll.BDP(K68,$L$3))</f>
        <v>1</v>
      </c>
      <c r="M68" s="247">
        <f>IF(D68 = D77,1,_xll.BDP(K68,$M$3)*L68)</f>
        <v>1</v>
      </c>
      <c r="N68" s="104">
        <f t="shared" ref="N68:N74" si="9">H68*J68*R68/M68</f>
        <v>-39279.059999999939</v>
      </c>
      <c r="O68" s="253">
        <f>N68 / U77</f>
        <v>-2.6450789057722951E-4</v>
      </c>
      <c r="P68" s="140">
        <f t="shared" ref="P68:P74" si="10">IF(OR(OR(J68=0,G68 = "#N/A N/A"),G68="#N/A Real Time"),0,G68*J68*R68/M68)</f>
        <v>2945929.5</v>
      </c>
      <c r="Q68" s="255">
        <f>P68 / U77*100</f>
        <v>1.9838091793292243</v>
      </c>
      <c r="R68">
        <f t="shared" ref="R68:R74" si="11">IF(EXACT(D68,UPPER(D68)),1,0.01)/T68</f>
        <v>1</v>
      </c>
      <c r="S68">
        <v>0</v>
      </c>
      <c r="T68">
        <v>1</v>
      </c>
      <c r="V68" s="107">
        <f>_xll.BDH(C68,$V$3,$D$1,$D$1)</f>
        <v>13.25</v>
      </c>
      <c r="W68" s="107">
        <f t="shared" ref="W68:W74" si="12">IF(OR(OR(F68="#N/A N/A",F68="#N/A Real Time"),OR(V68="#N/A N/A",V68="#N/A Real Time")),0,  F68 - V68)</f>
        <v>0.42999999999999972</v>
      </c>
      <c r="X68" s="117">
        <f t="shared" ref="X68:X74" si="13">IF(OR(V68=0,V68="#N/A N/A"),0,W68 / V68*100)</f>
        <v>3.2452830188679229</v>
      </c>
      <c r="Y68" s="109">
        <v>218217</v>
      </c>
      <c r="Z68" s="110">
        <f>IF(D68 = D77,1,_xll.BDP(K68,$Z$3)*L68)</f>
        <v>1</v>
      </c>
      <c r="AA68" s="259">
        <f>W68*Y68*R68/Z68 / AB77</f>
        <v>6.3009710519585976E-4</v>
      </c>
      <c r="AB68" s="111"/>
    </row>
    <row r="69" spans="1:28" ht="12" customHeight="1" x14ac:dyDescent="0.2">
      <c r="B69">
        <v>40</v>
      </c>
      <c r="C69" t="s">
        <v>262</v>
      </c>
      <c r="D69" t="str">
        <f>_xll.BDP(C69,$D$3)</f>
        <v>USD</v>
      </c>
      <c r="E69" t="s">
        <v>263</v>
      </c>
      <c r="F69" s="99">
        <f>_xll.BDP(C69,$F$3)</f>
        <v>2.1800000000000002</v>
      </c>
      <c r="G69" s="99">
        <f>_xll.BDP(C69,$G$3)</f>
        <v>2.2000000000000002</v>
      </c>
      <c r="H69" s="100">
        <f t="shared" si="7"/>
        <v>2.0000000000000018E-2</v>
      </c>
      <c r="I69" s="101">
        <f t="shared" si="8"/>
        <v>0.91743119266055118</v>
      </c>
      <c r="J69" s="102">
        <v>44069</v>
      </c>
      <c r="K69" t="str">
        <f>CONCATENATE(D77,D69, " Curncy")</f>
        <v>USDUSD Curncy</v>
      </c>
      <c r="L69">
        <f>IF(D69 = D77,1,_xll.BDP(K69,$L$3))</f>
        <v>1</v>
      </c>
      <c r="M69" s="247">
        <f>IF(D69 = D77,1,_xll.BDP(K69,$M$3)*L69)</f>
        <v>1</v>
      </c>
      <c r="N69" s="104">
        <f t="shared" si="9"/>
        <v>881.38000000000079</v>
      </c>
      <c r="O69" s="253">
        <f>N69 / U77</f>
        <v>5.9352735171605205E-6</v>
      </c>
      <c r="P69" s="140">
        <f t="shared" si="10"/>
        <v>96951.8</v>
      </c>
      <c r="Q69" s="255">
        <f>P69 / U77*100</f>
        <v>6.5288008688765664E-2</v>
      </c>
      <c r="R69">
        <f t="shared" si="11"/>
        <v>1</v>
      </c>
      <c r="S69">
        <v>0</v>
      </c>
      <c r="T69">
        <v>1</v>
      </c>
      <c r="V69" s="107">
        <f>_xll.BDH(C69,$V$3,$D$1,$D$1)</f>
        <v>2.31</v>
      </c>
      <c r="W69" s="107">
        <f t="shared" si="12"/>
        <v>-0.12999999999999989</v>
      </c>
      <c r="X69" s="117">
        <f t="shared" si="13"/>
        <v>-5.6277056277056232</v>
      </c>
      <c r="Y69" s="109">
        <v>44069</v>
      </c>
      <c r="Z69" s="110">
        <f>IF(D69 = D77,1,_xll.BDP(K69,$Z$3)*L69)</f>
        <v>1</v>
      </c>
      <c r="AA69" s="259">
        <f>W69*Y69*R69/Z69 / AB77</f>
        <v>-3.8470426043309399E-5</v>
      </c>
      <c r="AB69" s="111"/>
    </row>
    <row r="70" spans="1:28" ht="12" customHeight="1" x14ac:dyDescent="0.2">
      <c r="B70">
        <v>16301</v>
      </c>
      <c r="C70" t="s">
        <v>1625</v>
      </c>
      <c r="D70" t="str">
        <f>_xll.BDP(C70,$D$3)</f>
        <v>USD</v>
      </c>
      <c r="E70" t="s">
        <v>1626</v>
      </c>
      <c r="F70" s="99">
        <f>_xll.BDP(C70,$F$3)</f>
        <v>108.62</v>
      </c>
      <c r="G70" s="99">
        <f>_xll.BDP(C70,$G$3)</f>
        <v>108.85</v>
      </c>
      <c r="H70" s="100">
        <f t="shared" si="7"/>
        <v>0.22999999999998977</v>
      </c>
      <c r="I70" s="101">
        <f t="shared" si="8"/>
        <v>0.21174737617380754</v>
      </c>
      <c r="J70" s="102">
        <v>9900</v>
      </c>
      <c r="K70" t="str">
        <f>CONCATENATE(D77,D70, " Curncy")</f>
        <v>USDUSD Curncy</v>
      </c>
      <c r="L70">
        <f>IF(D70 = D77,1,_xll.BDP(K70,$L$3))</f>
        <v>1</v>
      </c>
      <c r="M70" s="247">
        <f>IF(D70 = D77,1,_xll.BDP(K70,$M$3)*L70)</f>
        <v>1</v>
      </c>
      <c r="N70" s="104">
        <f t="shared" si="9"/>
        <v>2276.9999999998986</v>
      </c>
      <c r="O70" s="253">
        <f>N70 / U77</f>
        <v>1.5333474549653829E-5</v>
      </c>
      <c r="P70" s="140">
        <f t="shared" si="10"/>
        <v>1077615</v>
      </c>
      <c r="Q70" s="255">
        <f>P70 / U77*100</f>
        <v>0.72567334988256238</v>
      </c>
      <c r="R70">
        <f t="shared" si="11"/>
        <v>1</v>
      </c>
      <c r="S70">
        <v>0</v>
      </c>
      <c r="T70">
        <v>1</v>
      </c>
      <c r="V70" s="107">
        <f>_xll.BDH(C70,$V$3,$D$1,$D$1)</f>
        <v>106.31</v>
      </c>
      <c r="W70" s="107">
        <f t="shared" si="12"/>
        <v>2.3100000000000023</v>
      </c>
      <c r="X70" s="117">
        <f t="shared" si="13"/>
        <v>2.1728906029536281</v>
      </c>
      <c r="Y70" s="109">
        <v>9900</v>
      </c>
      <c r="Z70" s="110">
        <f>IF(D70 = D77,1,_xll.BDP(K70,$Z$3)*L70)</f>
        <v>1</v>
      </c>
      <c r="AA70" s="259">
        <f>W70*Y70*R70/Z70 / AB77</f>
        <v>1.5356690176147617E-4</v>
      </c>
      <c r="AB70" s="111"/>
    </row>
    <row r="71" spans="1:28" ht="12" customHeight="1" x14ac:dyDescent="0.2">
      <c r="B71">
        <v>24161</v>
      </c>
      <c r="C71" t="s">
        <v>1154</v>
      </c>
      <c r="D71" t="str">
        <f>_xll.BDP(C71,$D$3)</f>
        <v>USD</v>
      </c>
      <c r="E71" t="s">
        <v>1155</v>
      </c>
      <c r="F71" s="99">
        <f>_xll.BDP(C71,$F$3)</f>
        <v>8.4550000000000001</v>
      </c>
      <c r="G71" s="99">
        <f>_xll.BDP(C71,$G$3)</f>
        <v>8.4550000000000001</v>
      </c>
      <c r="H71" s="100">
        <f t="shared" si="7"/>
        <v>0</v>
      </c>
      <c r="I71" s="101">
        <f t="shared" si="8"/>
        <v>0</v>
      </c>
      <c r="J71" s="102">
        <v>1674044</v>
      </c>
      <c r="K71" t="str">
        <f>CONCATENATE(D77,D71, " Curncy")</f>
        <v>USDUSD Curncy</v>
      </c>
      <c r="L71">
        <f>IF(D71 = D77,1,_xll.BDP(K71,$L$3))</f>
        <v>1</v>
      </c>
      <c r="M71" s="247">
        <f>IF(D71 = D77,1,_xll.BDP(K71,$M$3)*L71)</f>
        <v>1</v>
      </c>
      <c r="N71" s="104">
        <f t="shared" si="9"/>
        <v>0</v>
      </c>
      <c r="O71" s="253">
        <f>N71 / U77</f>
        <v>0</v>
      </c>
      <c r="P71" s="140">
        <f t="shared" si="10"/>
        <v>14154042.02</v>
      </c>
      <c r="Q71" s="255">
        <f>P71 / U77*100</f>
        <v>9.531429208977185</v>
      </c>
      <c r="R71">
        <f t="shared" si="11"/>
        <v>1</v>
      </c>
      <c r="S71">
        <v>0</v>
      </c>
      <c r="T71">
        <v>1</v>
      </c>
      <c r="V71" s="107">
        <f>_xll.BDH(C71,$V$3,$D$1,$D$1)</f>
        <v>8</v>
      </c>
      <c r="W71" s="107">
        <f t="shared" si="12"/>
        <v>0.45500000000000007</v>
      </c>
      <c r="X71" s="117">
        <f t="shared" si="13"/>
        <v>5.6875000000000009</v>
      </c>
      <c r="Y71" s="109">
        <v>1674044</v>
      </c>
      <c r="Z71" s="110">
        <f>IF(D71 = D77,1,_xll.BDP(K71,$Z$3)*L71)</f>
        <v>1</v>
      </c>
      <c r="AA71" s="259">
        <f>W71*Y71*R71/Z71 / AB77</f>
        <v>5.114800667892638E-3</v>
      </c>
      <c r="AB71" s="111"/>
    </row>
    <row r="72" spans="1:28" ht="12" customHeight="1" x14ac:dyDescent="0.2">
      <c r="B72">
        <v>29157</v>
      </c>
      <c r="C72" t="s">
        <v>1571</v>
      </c>
      <c r="D72" t="str">
        <f>_xll.BDP(C72,$D$3)</f>
        <v>USD</v>
      </c>
      <c r="E72" t="s">
        <v>1572</v>
      </c>
      <c r="F72" s="99">
        <f>_xll.BDP(C72,$F$3)</f>
        <v>82.89</v>
      </c>
      <c r="G72" s="99">
        <f>_xll.BDP(C72,$G$3)</f>
        <v>83.06</v>
      </c>
      <c r="H72" s="100">
        <f t="shared" si="7"/>
        <v>0.17000000000000171</v>
      </c>
      <c r="I72" s="101">
        <f t="shared" si="8"/>
        <v>0.20509108456991401</v>
      </c>
      <c r="J72" s="102">
        <v>15836</v>
      </c>
      <c r="K72" t="str">
        <f>CONCATENATE(D77,D72, " Curncy")</f>
        <v>USDUSD Curncy</v>
      </c>
      <c r="L72">
        <f>IF(D72 = D77,1,_xll.BDP(K72,$L$3))</f>
        <v>1</v>
      </c>
      <c r="M72" s="247">
        <f>IF(D72 = D77,1,_xll.BDP(K72,$M$3)*L72)</f>
        <v>1</v>
      </c>
      <c r="N72" s="104">
        <f t="shared" si="9"/>
        <v>2692.1200000000272</v>
      </c>
      <c r="O72" s="253">
        <f>N72 / U77</f>
        <v>1.8128921170231145E-5</v>
      </c>
      <c r="P72" s="140">
        <f t="shared" si="10"/>
        <v>1315338.1600000001</v>
      </c>
      <c r="Q72" s="255">
        <f>P72 / U77*100</f>
        <v>0.88575776023493169</v>
      </c>
      <c r="R72">
        <f t="shared" si="11"/>
        <v>1</v>
      </c>
      <c r="S72">
        <v>0</v>
      </c>
      <c r="T72">
        <v>1</v>
      </c>
      <c r="V72" s="107">
        <f>_xll.BDH(C72,$V$3,$D$1,$D$1)</f>
        <v>82.2</v>
      </c>
      <c r="W72" s="107">
        <f t="shared" si="12"/>
        <v>0.68999999999999773</v>
      </c>
      <c r="X72" s="117">
        <f t="shared" si="13"/>
        <v>0.83941605839415789</v>
      </c>
      <c r="Y72" s="109">
        <v>15836</v>
      </c>
      <c r="Z72" s="110">
        <f>IF(D72 = D77,1,_xll.BDP(K72,$Z$3)*L72)</f>
        <v>1</v>
      </c>
      <c r="AA72" s="259">
        <f>W72*Y72*R72/Z72 / AB77</f>
        <v>7.3374479200811633E-5</v>
      </c>
      <c r="AB72" s="111"/>
    </row>
    <row r="73" spans="1:28" ht="12" customHeight="1" x14ac:dyDescent="0.2">
      <c r="B73">
        <v>553</v>
      </c>
      <c r="C73" t="s">
        <v>1281</v>
      </c>
      <c r="D73" t="str">
        <f>_xll.BDP(C73,$D$3)</f>
        <v>USD</v>
      </c>
      <c r="E73" t="s">
        <v>1282</v>
      </c>
      <c r="F73" s="99">
        <f>_xll.BDP(C73,$F$3)</f>
        <v>6.32</v>
      </c>
      <c r="G73" s="99">
        <f>_xll.BDP(C73,$G$3)</f>
        <v>6.2549999999999999</v>
      </c>
      <c r="H73" s="100">
        <f t="shared" si="7"/>
        <v>-6.5000000000000391E-2</v>
      </c>
      <c r="I73" s="101">
        <f t="shared" si="8"/>
        <v>-1.028481012658234</v>
      </c>
      <c r="J73" s="102">
        <v>47086</v>
      </c>
      <c r="K73" t="str">
        <f>CONCATENATE(D77,D73, " Curncy")</f>
        <v>USDUSD Curncy</v>
      </c>
      <c r="L73">
        <f>IF(D73 = D77,1,_xll.BDP(K73,$L$3))</f>
        <v>1</v>
      </c>
      <c r="M73" s="247">
        <f>IF(D73 = D77,1,_xll.BDP(K73,$M$3)*L73)</f>
        <v>1</v>
      </c>
      <c r="N73" s="104">
        <f t="shared" si="9"/>
        <v>-3060.5900000000183</v>
      </c>
      <c r="O73" s="253">
        <f>N73 / U77</f>
        <v>-2.0610223483499069E-5</v>
      </c>
      <c r="P73" s="140">
        <f t="shared" si="10"/>
        <v>294522.93</v>
      </c>
      <c r="Q73" s="255">
        <f>P73 / U77*100</f>
        <v>0.19833376598351679</v>
      </c>
      <c r="R73">
        <f t="shared" si="11"/>
        <v>1</v>
      </c>
      <c r="S73">
        <v>0</v>
      </c>
      <c r="T73">
        <v>1</v>
      </c>
      <c r="V73" s="107">
        <f>_xll.BDH(C73,$V$3,$D$1,$D$1)</f>
        <v>6.15</v>
      </c>
      <c r="W73" s="107">
        <f t="shared" si="12"/>
        <v>0.16999999999999993</v>
      </c>
      <c r="X73" s="117">
        <f t="shared" si="13"/>
        <v>2.7642276422764214</v>
      </c>
      <c r="Y73" s="109">
        <v>47086</v>
      </c>
      <c r="Z73" s="110">
        <f>IF(D73 = D77,1,_xll.BDP(K73,$Z$3)*L73)</f>
        <v>1</v>
      </c>
      <c r="AA73" s="259">
        <f>W73*Y73*R73/Z73 / AB77</f>
        <v>5.3751571698716417E-5</v>
      </c>
      <c r="AB73" s="111"/>
    </row>
    <row r="74" spans="1:28" ht="12" customHeight="1" x14ac:dyDescent="0.2">
      <c r="B74">
        <v>26364</v>
      </c>
      <c r="C74" t="s">
        <v>1579</v>
      </c>
      <c r="D74" t="str">
        <f>_xll.BDP(C74,$D$3)</f>
        <v>USD</v>
      </c>
      <c r="E74" t="s">
        <v>1343</v>
      </c>
      <c r="F74" s="99">
        <f>_xll.BDP(C74,$F$3)</f>
        <v>64.099999999999994</v>
      </c>
      <c r="G74" s="99">
        <f>_xll.BDP(C74,$G$3)</f>
        <v>63.24</v>
      </c>
      <c r="H74" s="100">
        <f t="shared" si="7"/>
        <v>-0.85999999999999233</v>
      </c>
      <c r="I74" s="101">
        <f t="shared" si="8"/>
        <v>-1.3416536661466341</v>
      </c>
      <c r="J74" s="102">
        <v>88323</v>
      </c>
      <c r="K74" t="str">
        <f>CONCATENATE(D77,D74, " Curncy")</f>
        <v>USDUSD Curncy</v>
      </c>
      <c r="L74">
        <f>IF(D74 = D77,1,_xll.BDP(K74,$L$3))</f>
        <v>1</v>
      </c>
      <c r="M74" s="247">
        <f>IF(D74 = D77,1,_xll.BDP(K74,$M$3)*L74)</f>
        <v>1</v>
      </c>
      <c r="N74" s="104">
        <f t="shared" si="9"/>
        <v>-75957.779999999329</v>
      </c>
      <c r="O74" s="253">
        <f>N74 / U77</f>
        <v>-5.1150491281433733E-4</v>
      </c>
      <c r="P74" s="140">
        <f t="shared" si="10"/>
        <v>5585546.5200000005</v>
      </c>
      <c r="Q74" s="255">
        <f>P74 / U77*100</f>
        <v>3.7613454286487187</v>
      </c>
      <c r="R74">
        <f t="shared" si="11"/>
        <v>1</v>
      </c>
      <c r="S74">
        <v>0</v>
      </c>
      <c r="T74">
        <v>1</v>
      </c>
      <c r="V74" s="107">
        <f>_xll.BDH(C74,$V$3,$D$1,$D$1)</f>
        <v>65.599999999999994</v>
      </c>
      <c r="W74" s="107">
        <f t="shared" si="12"/>
        <v>-1.5</v>
      </c>
      <c r="X74" s="117">
        <f t="shared" si="13"/>
        <v>-2.286585365853659</v>
      </c>
      <c r="Y74" s="109">
        <v>88323</v>
      </c>
      <c r="Z74" s="110">
        <f>IF(D74 = D77,1,_xll.BDP(K74,$Z$3)*L74)</f>
        <v>1</v>
      </c>
      <c r="AA74" s="259">
        <f>W74*Y74*R74/Z74 / AB77</f>
        <v>-8.8964249404951121E-4</v>
      </c>
      <c r="AB74" s="111"/>
    </row>
    <row r="75" spans="1:28" ht="12" customHeight="1" x14ac:dyDescent="0.2">
      <c r="A75" s="158" t="s">
        <v>1533</v>
      </c>
      <c r="B75" s="158"/>
      <c r="C75" s="158"/>
      <c r="D75" s="158"/>
      <c r="E75" s="158" t="s">
        <v>26</v>
      </c>
      <c r="F75" s="159"/>
      <c r="G75" s="159"/>
      <c r="H75" s="160"/>
      <c r="I75" s="161"/>
      <c r="J75" s="162"/>
      <c r="K75" s="158"/>
      <c r="L75" s="158"/>
      <c r="M75" s="249"/>
      <c r="N75" s="163">
        <f xml:space="preserve"> SUM(N67:N74)</f>
        <v>-112446.92999999937</v>
      </c>
      <c r="O75" s="266">
        <f xml:space="preserve"> SUM(O67:O74)</f>
        <v>-7.5722535763802037E-4</v>
      </c>
      <c r="P75" s="164">
        <f xml:space="preserve"> SUM(P67:P74)</f>
        <v>25469945.93</v>
      </c>
      <c r="Q75" s="256">
        <f xml:space="preserve"> SUM(Q67:Q74)</f>
        <v>17.151636701744906</v>
      </c>
      <c r="R75" s="158"/>
      <c r="S75" s="158"/>
      <c r="T75" s="158"/>
      <c r="U75" s="158"/>
      <c r="V75" s="165"/>
      <c r="W75" s="165"/>
      <c r="X75" s="166"/>
      <c r="Y75" s="167"/>
      <c r="Z75" s="168"/>
      <c r="AA75" s="268">
        <f xml:space="preserve"> SUM(AA67:AA74)</f>
        <v>5.0974778056566824E-3</v>
      </c>
      <c r="AB75" s="169"/>
    </row>
    <row r="76" spans="1:28" ht="12" customHeight="1" x14ac:dyDescent="0.2">
      <c r="F76" s="146"/>
      <c r="G76" s="146"/>
      <c r="H76" s="124"/>
      <c r="I76" s="35"/>
      <c r="J76" s="147"/>
      <c r="M76" s="250"/>
      <c r="N76" s="147"/>
      <c r="O76" s="254"/>
      <c r="P76" s="148"/>
      <c r="Q76" s="257"/>
      <c r="V76" s="144"/>
      <c r="W76" s="144"/>
      <c r="X76" s="145"/>
      <c r="Y76" s="149"/>
      <c r="Z76" s="150"/>
      <c r="AA76" s="260"/>
      <c r="AB76" s="111"/>
    </row>
    <row r="77" spans="1:28" ht="12" customHeight="1" thickBot="1" x14ac:dyDescent="0.25">
      <c r="A77" s="170" t="s">
        <v>1534</v>
      </c>
      <c r="B77" s="170"/>
      <c r="C77" s="170"/>
      <c r="D77" s="170" t="s">
        <v>31</v>
      </c>
      <c r="E77" s="170" t="s">
        <v>1162</v>
      </c>
      <c r="F77" s="171"/>
      <c r="G77" s="171"/>
      <c r="H77" s="172"/>
      <c r="I77" s="173"/>
      <c r="J77" s="174"/>
      <c r="K77" s="170"/>
      <c r="L77" s="170"/>
      <c r="M77" s="251"/>
      <c r="N77" s="176">
        <f>N66+N75+N38+N26+N20+N17+N14+N32+N35+N9+N29</f>
        <v>-496101.4801288764</v>
      </c>
      <c r="O77" s="267">
        <f>O66+O75+O38+O26+O20+O17+O14+O32+O35+O9+O29</f>
        <v>-3.3407814754510597E-3</v>
      </c>
      <c r="P77" s="192">
        <f>P66+P75+P38+P26+P20+P17+P14+P32+P35+P9+P29</f>
        <v>124101440.80896799</v>
      </c>
      <c r="Q77" s="258">
        <f>Q66+Q75+Q38+Q26+Q20+Q17+Q14+Q32+Q35+Q9+Q29</f>
        <v>83.570763470345483</v>
      </c>
      <c r="R77" s="170"/>
      <c r="S77" s="170"/>
      <c r="T77" s="170"/>
      <c r="U77" s="170">
        <v>148498632.36322421</v>
      </c>
      <c r="V77" s="171"/>
      <c r="W77" s="171"/>
      <c r="X77" s="173"/>
      <c r="Y77" s="174"/>
      <c r="Z77" s="175"/>
      <c r="AA77" s="267">
        <f>AA66+AA75+AA38+AA26+AA20+AA17+AA14+AA32+AA35+AA9+AA29</f>
        <v>2.3315172349674331E-3</v>
      </c>
      <c r="AB77" s="170">
        <v>148918808.26977095</v>
      </c>
    </row>
    <row r="78" spans="1:28" ht="12" customHeight="1" thickTop="1" x14ac:dyDescent="0.2">
      <c r="F78" s="146"/>
      <c r="G78" s="146"/>
      <c r="H78" s="124"/>
      <c r="I78" s="35"/>
      <c r="J78" s="147"/>
      <c r="M78" s="224"/>
      <c r="N78" s="147"/>
      <c r="O78" s="229"/>
      <c r="P78" s="148"/>
      <c r="Q78" s="234"/>
      <c r="V78" s="144"/>
      <c r="W78" s="144"/>
      <c r="X78" s="145"/>
      <c r="Y78" s="149"/>
      <c r="Z78" s="150"/>
      <c r="AA78" s="239"/>
      <c r="AB78" s="111"/>
    </row>
    <row r="79" spans="1:28" ht="12" customHeight="1" x14ac:dyDescent="0.2">
      <c r="B79">
        <v>27631</v>
      </c>
      <c r="C79" t="s">
        <v>1310</v>
      </c>
      <c r="D79" t="str">
        <f>_xll.BDP(C79,$D$3)</f>
        <v>EUR</v>
      </c>
      <c r="E79" t="s">
        <v>1311</v>
      </c>
      <c r="F79" s="146">
        <f>_xll.BDP(C79,$F$3)</f>
        <v>18.510000000000002</v>
      </c>
      <c r="G79" s="146">
        <f>_xll.BDP(C79,$G$3)</f>
        <v>17.66</v>
      </c>
      <c r="H79" s="124">
        <f>IF(OR(OR(G79="#N/A N/A",G79="#N/A Real Time"),OR(F79="#N/A N/A",F79="#N/A Real Time")),0,  G79 - F79)</f>
        <v>-0.85000000000000142</v>
      </c>
      <c r="I79" s="35">
        <f>IF(OR(F79=0,F79="#N/A N/A"),0,H79 / F79*100)</f>
        <v>-4.5921123716909849</v>
      </c>
      <c r="J79" s="147">
        <v>221053</v>
      </c>
      <c r="K79" t="str">
        <f>CONCATENATE(D139,D79, " Curncy")</f>
        <v>USDEUR Curncy</v>
      </c>
      <c r="L79">
        <f>IF(D79 = D139,1,_xll.BDP(K79,$L$3))</f>
        <v>1</v>
      </c>
      <c r="M79" s="224">
        <f>IF(D79 = D139,1,_xll.BDP(K79,$M$3)*L79)</f>
        <v>0.95989999999999998</v>
      </c>
      <c r="N79" s="147">
        <f>H79*J79*R79/M79</f>
        <v>-195744.40045838139</v>
      </c>
      <c r="O79" s="229">
        <f>N79 / U139</f>
        <v>-9.4234384396497625E-4</v>
      </c>
      <c r="P79" s="148">
        <f>IF(OR(OR(J79=0,G79 = "#N/A N/A"),G79="#N/A Real Time"),0,G79*J79*R79/M79)</f>
        <v>4066877.7789353058</v>
      </c>
      <c r="Q79" s="234">
        <f>P79 / U139*100</f>
        <v>1.9578579158142886</v>
      </c>
      <c r="R79">
        <f>IF(EXACT(D79,UPPER(D79)),1,0.01)/T79</f>
        <v>1</v>
      </c>
      <c r="S79">
        <v>0</v>
      </c>
      <c r="T79">
        <v>1</v>
      </c>
      <c r="V79" s="144">
        <f>_xll.BDH(C79,$V$3,$D$1,$D$1)</f>
        <v>18.11</v>
      </c>
      <c r="W79" s="144">
        <f>IF(OR(OR(F79="#N/A N/A",F79="#N/A Real Time"),OR(V79="#N/A N/A",V79="#N/A Real Time")),0,  F79 - V79)</f>
        <v>0.40000000000000213</v>
      </c>
      <c r="X79" s="145">
        <f>IF(OR(V79=0,V79="#N/A N/A"),0,W79 / V79*100)</f>
        <v>2.2087244616234245</v>
      </c>
      <c r="Y79" s="149">
        <v>221053</v>
      </c>
      <c r="Z79" s="150">
        <f>IF(D79 = D139,1,_xll.BDP(K79,$Z$3)*L79)</f>
        <v>0.96199999999999997</v>
      </c>
      <c r="AA79" s="239">
        <f>W79*Y79*R79/Z79 / AB139</f>
        <v>4.4408633152564852E-4</v>
      </c>
      <c r="AB79" s="111"/>
    </row>
    <row r="80" spans="1:28" ht="12" customHeight="1" x14ac:dyDescent="0.2">
      <c r="A80" s="158" t="s">
        <v>1524</v>
      </c>
      <c r="B80" s="158"/>
      <c r="C80" s="158"/>
      <c r="D80" s="158"/>
      <c r="E80" s="158" t="s">
        <v>174</v>
      </c>
      <c r="F80" s="181"/>
      <c r="G80" s="181"/>
      <c r="H80" s="182"/>
      <c r="I80" s="183"/>
      <c r="J80" s="184"/>
      <c r="K80" s="158"/>
      <c r="L80" s="158"/>
      <c r="M80" s="225"/>
      <c r="N80" s="184">
        <f xml:space="preserve"> SUM(N78:N79)</f>
        <v>-195744.40045838139</v>
      </c>
      <c r="O80" s="230">
        <f xml:space="preserve"> SUM(O78:O79)</f>
        <v>-9.4234384396497625E-4</v>
      </c>
      <c r="P80" s="185">
        <f xml:space="preserve"> SUM(P78:P79)</f>
        <v>4066877.7789353058</v>
      </c>
      <c r="Q80" s="235">
        <f xml:space="preserve"> SUM(Q78:Q79)</f>
        <v>1.9578579158142886</v>
      </c>
      <c r="R80" s="158"/>
      <c r="S80" s="158"/>
      <c r="T80" s="158"/>
      <c r="U80" s="158"/>
      <c r="V80" s="186"/>
      <c r="W80" s="186"/>
      <c r="X80" s="187"/>
      <c r="Y80" s="188"/>
      <c r="Z80" s="189"/>
      <c r="AA80" s="240">
        <f xml:space="preserve"> SUM(AA78:AA79)</f>
        <v>4.4408633152564852E-4</v>
      </c>
      <c r="AB80" s="169"/>
    </row>
    <row r="81" spans="1:28" ht="12" customHeight="1" x14ac:dyDescent="0.2">
      <c r="F81" s="146"/>
      <c r="G81" s="146"/>
      <c r="H81" s="124"/>
      <c r="I81" s="35"/>
      <c r="J81" s="147"/>
      <c r="M81" s="224"/>
      <c r="N81" s="147"/>
      <c r="O81" s="229"/>
      <c r="P81" s="148"/>
      <c r="Q81" s="234"/>
      <c r="V81" s="144"/>
      <c r="W81" s="144"/>
      <c r="X81" s="145"/>
      <c r="Y81" s="149"/>
      <c r="Z81" s="150"/>
      <c r="AA81" s="239"/>
      <c r="AB81" s="111"/>
    </row>
    <row r="82" spans="1:28" ht="12" customHeight="1" x14ac:dyDescent="0.2">
      <c r="B82">
        <v>26234</v>
      </c>
      <c r="C82" t="s">
        <v>1261</v>
      </c>
      <c r="D82" t="str">
        <f>_xll.BDP(C82,$D$3)</f>
        <v>CAD</v>
      </c>
      <c r="E82" t="s">
        <v>1262</v>
      </c>
      <c r="F82" s="146">
        <f>_xll.BDP(C82,$F$3)</f>
        <v>21.51</v>
      </c>
      <c r="G82" s="146">
        <f>_xll.BDP(C82,$G$3)</f>
        <v>21.46</v>
      </c>
      <c r="H82" s="124">
        <f>IF(OR(OR(G82="#N/A N/A",G82="#N/A Real Time"),OR(F82="#N/A N/A",F82="#N/A Real Time")),0,  G82 - F82)</f>
        <v>-5.0000000000000711E-2</v>
      </c>
      <c r="I82" s="35">
        <f>IF(OR(F82=0,F82="#N/A N/A"),0,H82 / F82*100)</f>
        <v>-0.23245002324500558</v>
      </c>
      <c r="J82" s="147">
        <v>216791</v>
      </c>
      <c r="K82" t="str">
        <f>CONCATENATE(D139,D82, " Curncy")</f>
        <v>USDCAD Curncy</v>
      </c>
      <c r="L82">
        <f>IF(D82 = D139,1,_xll.BDP(K82,$L$3))</f>
        <v>1</v>
      </c>
      <c r="M82" s="224">
        <f>IF(D82 = D139,1,_xll.BDP(K82,$M$3)*L82)</f>
        <v>1.3438000000000001</v>
      </c>
      <c r="N82" s="147">
        <f>H82*J82*R82/M82</f>
        <v>-8066.3417175176019</v>
      </c>
      <c r="O82" s="229">
        <f>N82 / U139</f>
        <v>-3.8832617653534082E-5</v>
      </c>
      <c r="P82" s="148">
        <f>IF(OR(OR(J82=0,G82 = "#N/A N/A"),G82="#N/A Real Time"),0,G82*J82*R82/M82)</f>
        <v>3462073.8651585057</v>
      </c>
      <c r="Q82" s="234">
        <f>P82 / U139*100</f>
        <v>1.6666959496896592</v>
      </c>
      <c r="R82">
        <f>IF(EXACT(D82,UPPER(D82)),1,0.01)/T82</f>
        <v>1</v>
      </c>
      <c r="S82">
        <v>0</v>
      </c>
      <c r="T82">
        <v>1</v>
      </c>
      <c r="V82" s="144">
        <f>_xll.BDH(C82,$V$3,$D$1,$D$1)</f>
        <v>21.95</v>
      </c>
      <c r="W82" s="144">
        <f>IF(OR(OR(F82="#N/A N/A",F82="#N/A Real Time"),OR(V82="#N/A N/A",V82="#N/A Real Time")),0,  F82 - V82)</f>
        <v>-0.43999999999999773</v>
      </c>
      <c r="X82" s="145">
        <f>IF(OR(V82=0,V82="#N/A N/A"),0,W82 / V82*100)</f>
        <v>-2.004555808656026</v>
      </c>
      <c r="Y82" s="149">
        <v>216791</v>
      </c>
      <c r="Z82" s="150">
        <f>IF(D82 = D139,1,_xll.BDP(K82,$Z$3)*L82)</f>
        <v>1.3380000000000001</v>
      </c>
      <c r="AA82" s="239">
        <f>W82*Y82*R82/Z82 / AB139</f>
        <v>-3.4444817292674109E-4</v>
      </c>
      <c r="AB82" s="111"/>
    </row>
    <row r="83" spans="1:28" ht="12" customHeight="1" x14ac:dyDescent="0.2">
      <c r="A83" s="158" t="s">
        <v>1525</v>
      </c>
      <c r="B83" s="158"/>
      <c r="C83" s="158"/>
      <c r="D83" s="158"/>
      <c r="E83" s="158" t="s">
        <v>170</v>
      </c>
      <c r="F83" s="181"/>
      <c r="G83" s="181"/>
      <c r="H83" s="182"/>
      <c r="I83" s="183"/>
      <c r="J83" s="184"/>
      <c r="K83" s="158"/>
      <c r="L83" s="158"/>
      <c r="M83" s="225"/>
      <c r="N83" s="184">
        <f xml:space="preserve"> SUM(N81:N82)</f>
        <v>-8066.3417175176019</v>
      </c>
      <c r="O83" s="230">
        <f xml:space="preserve"> SUM(O81:O82)</f>
        <v>-3.8832617653534082E-5</v>
      </c>
      <c r="P83" s="185">
        <f xml:space="preserve"> SUM(P81:P82)</f>
        <v>3462073.8651585057</v>
      </c>
      <c r="Q83" s="235">
        <f xml:space="preserve"> SUM(Q81:Q82)</f>
        <v>1.6666959496896592</v>
      </c>
      <c r="R83" s="158"/>
      <c r="S83" s="158"/>
      <c r="T83" s="158"/>
      <c r="U83" s="158"/>
      <c r="V83" s="186"/>
      <c r="W83" s="186"/>
      <c r="X83" s="187"/>
      <c r="Y83" s="188"/>
      <c r="Z83" s="189"/>
      <c r="AA83" s="240">
        <f xml:space="preserve"> SUM(AA81:AA82)</f>
        <v>-3.4444817292674109E-4</v>
      </c>
      <c r="AB83" s="169"/>
    </row>
    <row r="84" spans="1:28" ht="12" customHeight="1" x14ac:dyDescent="0.2">
      <c r="F84" s="146"/>
      <c r="G84" s="146"/>
      <c r="H84" s="124"/>
      <c r="I84" s="35"/>
      <c r="J84" s="147"/>
      <c r="M84" s="224"/>
      <c r="N84" s="147"/>
      <c r="O84" s="229"/>
      <c r="P84" s="148"/>
      <c r="Q84" s="234"/>
      <c r="V84" s="144"/>
      <c r="W84" s="144"/>
      <c r="X84" s="145"/>
      <c r="Y84" s="149"/>
      <c r="Z84" s="150"/>
      <c r="AA84" s="239"/>
      <c r="AB84" s="111"/>
    </row>
    <row r="85" spans="1:28" ht="12" customHeight="1" x14ac:dyDescent="0.2">
      <c r="B85">
        <v>29106</v>
      </c>
      <c r="C85" t="s">
        <v>1324</v>
      </c>
      <c r="D85" t="str">
        <f>_xll.BDP(C85,$D$3)</f>
        <v>DKK</v>
      </c>
      <c r="E85" t="s">
        <v>1325</v>
      </c>
      <c r="F85" s="146" t="str">
        <f>_xll.BDP(C85,$F$3)</f>
        <v>#N/A N/A</v>
      </c>
      <c r="G85" s="146" t="str">
        <f>_xll.BDP(C85,$G$3)</f>
        <v>#N/A Real Time</v>
      </c>
      <c r="H85" s="124">
        <f>IF(OR(OR(G85="#N/A N/A",G85="#N/A Real Time"),OR(F85="#N/A N/A",F85="#N/A Real Time")),0,  G85 - F85)</f>
        <v>0</v>
      </c>
      <c r="I85" s="35">
        <f>IF(OR(F85=0,F85="#N/A N/A"),0,H85 / F85*100)</f>
        <v>0</v>
      </c>
      <c r="J85" s="147">
        <v>38460</v>
      </c>
      <c r="K85" t="str">
        <f>CONCATENATE(D139,D85, " Curncy")</f>
        <v>USDDKK Curncy</v>
      </c>
      <c r="L85">
        <f>IF(D85 = D139,1,_xll.BDP(K85,$L$3))</f>
        <v>1</v>
      </c>
      <c r="M85" s="224">
        <f>IF(D85 = D139,1,_xll.BDP(K85,$M$3)*L85)</f>
        <v>7.1384999999999996</v>
      </c>
      <c r="N85" s="147">
        <f>H85*J85*R85/M85</f>
        <v>0</v>
      </c>
      <c r="O85" s="229">
        <f>N85 / U139</f>
        <v>0</v>
      </c>
      <c r="P85" s="148">
        <f>IF(OR(OR(J85=0,G85 = "#N/A N/A"),G85="#N/A Real Time"),0,G85*J85*R85/M85)</f>
        <v>0</v>
      </c>
      <c r="Q85" s="234">
        <f>P85 / U139*100</f>
        <v>0</v>
      </c>
      <c r="R85">
        <f>IF(EXACT(D85,UPPER(D85)),1,0.01)/T85</f>
        <v>1</v>
      </c>
      <c r="S85">
        <v>0</v>
      </c>
      <c r="T85">
        <v>1</v>
      </c>
      <c r="V85" s="144" t="str">
        <f>_xll.BDH(C85,$V$3,$D$1,$D$1)</f>
        <v>#N/A N/A</v>
      </c>
      <c r="W85" s="144">
        <f>IF(OR(OR(F85="#N/A N/A",F85="#N/A Real Time"),OR(V85="#N/A N/A",V85="#N/A Real Time")),0,  F85 - V85)</f>
        <v>0</v>
      </c>
      <c r="X85" s="145">
        <f>IF(OR(V85=0,V85="#N/A N/A"),0,W85 / V85*100)</f>
        <v>0</v>
      </c>
      <c r="Y85" s="149">
        <v>38460</v>
      </c>
      <c r="Z85" s="150">
        <f>IF(D85 = D139,1,_xll.BDP(K85,$Z$3)*L85)</f>
        <v>7.1528</v>
      </c>
      <c r="AA85" s="239">
        <f>W85*Y85*R85/Z85 / AB139</f>
        <v>0</v>
      </c>
      <c r="AB85" s="111"/>
    </row>
    <row r="86" spans="1:28" ht="12" customHeight="1" x14ac:dyDescent="0.2">
      <c r="A86" s="158" t="s">
        <v>1526</v>
      </c>
      <c r="B86" s="158"/>
      <c r="C86" s="158"/>
      <c r="D86" s="158"/>
      <c r="E86" s="158" t="s">
        <v>168</v>
      </c>
      <c r="F86" s="181"/>
      <c r="G86" s="181"/>
      <c r="H86" s="182"/>
      <c r="I86" s="183"/>
      <c r="J86" s="184"/>
      <c r="K86" s="158"/>
      <c r="L86" s="158"/>
      <c r="M86" s="225"/>
      <c r="N86" s="184">
        <f xml:space="preserve"> SUM(N84:N85)</f>
        <v>0</v>
      </c>
      <c r="O86" s="230">
        <f xml:space="preserve"> SUM(O84:O85)</f>
        <v>0</v>
      </c>
      <c r="P86" s="185">
        <f xml:space="preserve"> SUM(P84:P85)</f>
        <v>0</v>
      </c>
      <c r="Q86" s="235">
        <f xml:space="preserve"> SUM(Q84:Q85)</f>
        <v>0</v>
      </c>
      <c r="R86" s="158"/>
      <c r="S86" s="158"/>
      <c r="T86" s="158"/>
      <c r="U86" s="158"/>
      <c r="V86" s="186"/>
      <c r="W86" s="186"/>
      <c r="X86" s="187"/>
      <c r="Y86" s="188"/>
      <c r="Z86" s="189"/>
      <c r="AA86" s="240">
        <f xml:space="preserve"> SUM(AA84:AA85)</f>
        <v>0</v>
      </c>
      <c r="AB86" s="169"/>
    </row>
    <row r="87" spans="1:28" ht="12" customHeight="1" x14ac:dyDescent="0.2">
      <c r="F87" s="146"/>
      <c r="G87" s="146"/>
      <c r="H87" s="124"/>
      <c r="I87" s="35"/>
      <c r="J87" s="147"/>
      <c r="M87" s="224"/>
      <c r="N87" s="147"/>
      <c r="O87" s="229"/>
      <c r="P87" s="148"/>
      <c r="Q87" s="234"/>
      <c r="V87" s="144"/>
      <c r="W87" s="144"/>
      <c r="X87" s="145"/>
      <c r="Y87" s="149"/>
      <c r="Z87" s="150"/>
      <c r="AA87" s="239"/>
      <c r="AB87" s="111"/>
    </row>
    <row r="88" spans="1:28" ht="12" customHeight="1" x14ac:dyDescent="0.2">
      <c r="B88">
        <v>19435</v>
      </c>
      <c r="C88" t="s">
        <v>602</v>
      </c>
      <c r="D88" t="str">
        <f>_xll.BDP(C88,$D$3)</f>
        <v>EUR</v>
      </c>
      <c r="E88" t="s">
        <v>627</v>
      </c>
      <c r="F88" s="99">
        <f>_xll.BDP(C88,$F$3)</f>
        <v>15.49</v>
      </c>
      <c r="G88" s="99">
        <f>_xll.BDP(C88,$G$3)</f>
        <v>15.39</v>
      </c>
      <c r="H88" s="100">
        <f>IF(OR(OR(G88="#N/A N/A",G88="#N/A Real Time"),OR(F88="#N/A N/A",F88="#N/A Real Time")),0,  G88 - F88)</f>
        <v>-9.9999999999999645E-2</v>
      </c>
      <c r="I88" s="101">
        <f>IF(OR(F88=0,F88="#N/A N/A"),0,H88 / F88*100)</f>
        <v>-0.64557779212394861</v>
      </c>
      <c r="J88" s="102">
        <v>351096</v>
      </c>
      <c r="K88" t="str">
        <f>CONCATENATE(D139,D88, " Curncy")</f>
        <v>USDEUR Curncy</v>
      </c>
      <c r="L88">
        <f>IF(D88 = D139,1,_xll.BDP(K88,$L$3))</f>
        <v>1</v>
      </c>
      <c r="M88" s="226">
        <f>IF(D88 = D139,1,_xll.BDP(K88,$M$3)*L88)</f>
        <v>0.95989999999999998</v>
      </c>
      <c r="N88" s="104">
        <f>H88*J88*R88/M88</f>
        <v>-36576.310032294903</v>
      </c>
      <c r="O88" s="231">
        <f>N88 / U139</f>
        <v>-1.7608401830741449E-4</v>
      </c>
      <c r="P88" s="140">
        <f>IF(OR(OR(J88=0,G88 = "#N/A N/A"),G88="#N/A Real Time"),0,G88*J88*R88/M88)</f>
        <v>5629094.1139702061</v>
      </c>
      <c r="Q88" s="236">
        <f>P88 / U139*100</f>
        <v>2.7099330417511189</v>
      </c>
      <c r="R88">
        <f>IF(EXACT(D88,UPPER(D88)),1,0.01)/T88</f>
        <v>1</v>
      </c>
      <c r="S88">
        <v>0</v>
      </c>
      <c r="T88">
        <v>1</v>
      </c>
      <c r="V88" s="107">
        <f>_xll.BDH(C88,$V$3,$D$1,$D$1)</f>
        <v>15.484999999999999</v>
      </c>
      <c r="W88" s="107">
        <f>IF(OR(OR(F88="#N/A N/A",F88="#N/A Real Time"),OR(V88="#N/A N/A",V88="#N/A Real Time")),0,  F88 - V88)</f>
        <v>5.0000000000007816E-3</v>
      </c>
      <c r="X88" s="117">
        <f>IF(OR(V88=0,V88="#N/A N/A"),0,W88 / V88*100)</f>
        <v>3.228931223765439E-2</v>
      </c>
      <c r="Y88" s="109">
        <v>351096</v>
      </c>
      <c r="Z88" s="110">
        <f>IF(D88 = D139,1,_xll.BDP(K88,$Z$3)*L88)</f>
        <v>0.96199999999999997</v>
      </c>
      <c r="AA88" s="241">
        <f>W88*Y88*R88/Z88 / AB139</f>
        <v>8.8167167293224153E-6</v>
      </c>
      <c r="AB88" s="111"/>
    </row>
    <row r="89" spans="1:28" ht="12" customHeight="1" x14ac:dyDescent="0.2">
      <c r="B89">
        <v>6885</v>
      </c>
      <c r="C89" t="s">
        <v>1210</v>
      </c>
      <c r="D89" t="str">
        <f>_xll.BDP(C89,$D$3)</f>
        <v>EUR</v>
      </c>
      <c r="E89" t="s">
        <v>1211</v>
      </c>
      <c r="F89" s="146">
        <f>_xll.BDP(C89,$F$3)</f>
        <v>1.3029999999999999</v>
      </c>
      <c r="G89" s="146">
        <f>_xll.BDP(C89,$G$3)</f>
        <v>1.2270000000000001</v>
      </c>
      <c r="H89" s="124">
        <f>IF(OR(OR(G89="#N/A N/A",G89="#N/A Real Time"),OR(F89="#N/A N/A",F89="#N/A Real Time")),0,  G89 - F89)</f>
        <v>-7.5999999999999845E-2</v>
      </c>
      <c r="I89" s="35">
        <f>IF(OR(F89=0,F89="#N/A N/A"),0,H89 / F89*100)</f>
        <v>-5.8326937835763513</v>
      </c>
      <c r="J89" s="147">
        <v>4540936</v>
      </c>
      <c r="K89" t="str">
        <f>CONCATENATE(D139,D89, " Curncy")</f>
        <v>USDEUR Curncy</v>
      </c>
      <c r="L89">
        <f>IF(D89 = D139,1,_xll.BDP(K89,$L$3))</f>
        <v>1</v>
      </c>
      <c r="M89" s="224">
        <f>IF(D89 = D139,1,_xll.BDP(K89,$M$3)*L89)</f>
        <v>0.95989999999999998</v>
      </c>
      <c r="N89" s="147">
        <f>H89*J89*R89/M89</f>
        <v>-359528.21752265788</v>
      </c>
      <c r="O89" s="229">
        <f>N89 / U139</f>
        <v>-1.7308244921479226E-3</v>
      </c>
      <c r="P89" s="148">
        <f>IF(OR(OR(J89=0,G89 = "#N/A N/A"),G89="#N/A Real Time"),0,G89*J89*R89/M89)</f>
        <v>5804488.459214502</v>
      </c>
      <c r="Q89" s="234">
        <f>P89 / U139*100</f>
        <v>2.7943705945598758</v>
      </c>
      <c r="R89">
        <f>IF(EXACT(D89,UPPER(D89)),1,0.01)/T89</f>
        <v>1</v>
      </c>
      <c r="S89">
        <v>0</v>
      </c>
      <c r="T89">
        <v>1</v>
      </c>
      <c r="V89" s="144">
        <f>_xll.BDH(C89,$V$3,$D$1,$D$1)</f>
        <v>1.2969999999999999</v>
      </c>
      <c r="W89" s="144">
        <f>IF(OR(OR(F89="#N/A N/A",F89="#N/A Real Time"),OR(V89="#N/A N/A",V89="#N/A Real Time")),0,  F89 - V89)</f>
        <v>6.0000000000000053E-3</v>
      </c>
      <c r="X89" s="145">
        <f>IF(OR(V89=0,V89="#N/A N/A"),0,W89 / V89*100)</f>
        <v>0.46260601387818084</v>
      </c>
      <c r="Y89" s="149">
        <v>4540936</v>
      </c>
      <c r="Z89" s="150">
        <f>IF(D89 = D139,1,_xll.BDP(K89,$Z$3)*L89)</f>
        <v>0.96199999999999997</v>
      </c>
      <c r="AA89" s="239">
        <f>W89*Y89*R89/Z89 / AB139</f>
        <v>1.3683828832447941E-4</v>
      </c>
      <c r="AB89" s="111"/>
    </row>
    <row r="90" spans="1:28" ht="12" customHeight="1" x14ac:dyDescent="0.2">
      <c r="A90" s="158" t="s">
        <v>1527</v>
      </c>
      <c r="B90" s="158"/>
      <c r="C90" s="158"/>
      <c r="D90" s="158"/>
      <c r="E90" s="158" t="s">
        <v>130</v>
      </c>
      <c r="F90" s="159"/>
      <c r="G90" s="159"/>
      <c r="H90" s="160"/>
      <c r="I90" s="161"/>
      <c r="J90" s="162"/>
      <c r="K90" s="158"/>
      <c r="L90" s="158"/>
      <c r="M90" s="227"/>
      <c r="N90" s="163">
        <f xml:space="preserve"> SUM(N87:N89)</f>
        <v>-396104.52755495277</v>
      </c>
      <c r="O90" s="232">
        <f xml:space="preserve"> SUM(O87:O89)</f>
        <v>-1.9069085104553372E-3</v>
      </c>
      <c r="P90" s="164">
        <f xml:space="preserve"> SUM(P87:P89)</f>
        <v>11433582.573184708</v>
      </c>
      <c r="Q90" s="237">
        <f xml:space="preserve"> SUM(Q87:Q89)</f>
        <v>5.5043036363109952</v>
      </c>
      <c r="R90" s="158"/>
      <c r="S90" s="158"/>
      <c r="T90" s="158"/>
      <c r="U90" s="158"/>
      <c r="V90" s="165"/>
      <c r="W90" s="165"/>
      <c r="X90" s="166"/>
      <c r="Y90" s="167"/>
      <c r="Z90" s="168"/>
      <c r="AA90" s="242">
        <f xml:space="preserve"> SUM(AA87:AA89)</f>
        <v>1.4565500505380182E-4</v>
      </c>
      <c r="AB90" s="169"/>
    </row>
    <row r="91" spans="1:28" ht="12" customHeight="1" x14ac:dyDescent="0.2">
      <c r="F91" s="146"/>
      <c r="G91" s="146"/>
      <c r="H91" s="124"/>
      <c r="I91" s="35"/>
      <c r="J91" s="147"/>
      <c r="M91" s="224"/>
      <c r="N91" s="147"/>
      <c r="O91" s="229"/>
      <c r="P91" s="148"/>
      <c r="Q91" s="234"/>
      <c r="V91" s="144"/>
      <c r="W91" s="144"/>
      <c r="X91" s="145"/>
      <c r="Y91" s="149"/>
      <c r="Z91" s="150"/>
      <c r="AA91" s="239"/>
      <c r="AB91" s="111"/>
    </row>
    <row r="92" spans="1:28" ht="12" customHeight="1" x14ac:dyDescent="0.2">
      <c r="B92">
        <v>20260</v>
      </c>
      <c r="C92" t="s">
        <v>1442</v>
      </c>
      <c r="D92" t="str">
        <f>_xll.BDP(C92,$D$3)</f>
        <v>JPY</v>
      </c>
      <c r="E92" t="s">
        <v>1443</v>
      </c>
      <c r="F92" s="146">
        <f>_xll.BDP(C92,$F$3)</f>
        <v>4360</v>
      </c>
      <c r="G92" s="146">
        <f>_xll.BDP(C92,$G$3)</f>
        <v>4325</v>
      </c>
      <c r="H92" s="124">
        <f>IF(OR(OR(G92="#N/A N/A",G92="#N/A Real Time"),OR(F92="#N/A N/A",F92="#N/A Real Time")),0,  G92 - F92)</f>
        <v>-35</v>
      </c>
      <c r="I92" s="35">
        <f>IF(OR(F92=0,F92="#N/A N/A"),0,H92 / F92*100)</f>
        <v>-0.80275229357798172</v>
      </c>
      <c r="J92" s="147">
        <v>36078</v>
      </c>
      <c r="K92" t="str">
        <f>CONCATENATE(D139,D92, " Curncy")</f>
        <v>USDJPY Curncy</v>
      </c>
      <c r="L92">
        <f>IF(D92 = D139,1,_xll.BDP(K92,$L$3))</f>
        <v>1</v>
      </c>
      <c r="M92" s="224">
        <f>IF(D92 = D139,1,_xll.BDP(K92,$M$3)*L92)</f>
        <v>138.68</v>
      </c>
      <c r="N92" s="147">
        <f>H92*J92*R92/M92</f>
        <v>-9105.3504470723965</v>
      </c>
      <c r="O92" s="229">
        <f>N92 / U139</f>
        <v>-4.3834566510456839E-5</v>
      </c>
      <c r="P92" s="148">
        <f>IF(OR(OR(J92=0,G92 = "#N/A N/A"),G92="#N/A Real Time"),0,G92*J92*R92/M92)</f>
        <v>1125161.1623882318</v>
      </c>
      <c r="Q92" s="234">
        <f>P92 / U139*100</f>
        <v>0.54167000045064528</v>
      </c>
      <c r="R92">
        <f>IF(EXACT(D92,UPPER(D92)),1,0.01)/T92</f>
        <v>1</v>
      </c>
      <c r="S92">
        <v>0</v>
      </c>
      <c r="T92">
        <v>1</v>
      </c>
      <c r="V92" s="144">
        <f>_xll.BDH(C92,$V$3,$D$1,$D$1)</f>
        <v>4402</v>
      </c>
      <c r="W92" s="144">
        <f>IF(OR(OR(F92="#N/A N/A",F92="#N/A Real Time"),OR(V92="#N/A N/A",V92="#N/A Real Time")),0,  F92 - V92)</f>
        <v>-42</v>
      </c>
      <c r="X92" s="145">
        <f>IF(OR(V92=0,V92="#N/A N/A"),0,W92 / V92*100)</f>
        <v>-0.95411176737846426</v>
      </c>
      <c r="Y92" s="149">
        <v>36078</v>
      </c>
      <c r="Z92" s="150">
        <f>IF(D92 = D139,1,_xll.BDP(K92,$Z$3)*L92)</f>
        <v>139.19</v>
      </c>
      <c r="AA92" s="239">
        <f>W92*Y92*R92/Z92 / AB139</f>
        <v>-5.2598066947518906E-5</v>
      </c>
      <c r="AB92" s="111"/>
    </row>
    <row r="93" spans="1:28" ht="12" customHeight="1" x14ac:dyDescent="0.2">
      <c r="B93">
        <v>27628</v>
      </c>
      <c r="C93" t="s">
        <v>666</v>
      </c>
      <c r="D93" t="str">
        <f>_xll.BDP(C93,$D$3)</f>
        <v>JPY</v>
      </c>
      <c r="E93" t="s">
        <v>711</v>
      </c>
      <c r="F93" s="146">
        <f>_xll.BDP(C93,$F$3)</f>
        <v>306</v>
      </c>
      <c r="G93" s="146">
        <f>_xll.BDP(C93,$G$3)</f>
        <v>303</v>
      </c>
      <c r="H93" s="124">
        <f>IF(OR(OR(G93="#N/A N/A",G93="#N/A Real Time"),OR(F93="#N/A N/A",F93="#N/A Real Time")),0,  G93 - F93)</f>
        <v>-3</v>
      </c>
      <c r="I93" s="35">
        <f>IF(OR(F93=0,F93="#N/A N/A"),0,H93 / F93*100)</f>
        <v>-0.98039215686274506</v>
      </c>
      <c r="J93" s="147">
        <v>2932638</v>
      </c>
      <c r="K93" t="str">
        <f>CONCATENATE(D139,D93, " Curncy")</f>
        <v>USDJPY Curncy</v>
      </c>
      <c r="L93">
        <f>IF(D93 = D139,1,_xll.BDP(K93,$L$3))</f>
        <v>1</v>
      </c>
      <c r="M93" s="224">
        <f>IF(D93 = D139,1,_xll.BDP(K93,$M$3)*L93)</f>
        <v>138.68</v>
      </c>
      <c r="N93" s="147">
        <f>H93*J93*R93/M93</f>
        <v>-63440.395154312086</v>
      </c>
      <c r="O93" s="229">
        <f>N93 / U139</f>
        <v>-3.0541188249766729E-4</v>
      </c>
      <c r="P93" s="148">
        <f>IF(OR(OR(J93=0,G93 = "#N/A N/A"),G93="#N/A Real Time"),0,G93*J93*R93/M93)</f>
        <v>6407479.9105855199</v>
      </c>
      <c r="Q93" s="234">
        <f>P93 / U139*100</f>
        <v>3.084660013226439</v>
      </c>
      <c r="R93">
        <f>IF(EXACT(D93,UPPER(D93)),1,0.01)/T93</f>
        <v>1</v>
      </c>
      <c r="S93">
        <v>0</v>
      </c>
      <c r="T93">
        <v>1</v>
      </c>
      <c r="V93" s="144">
        <f>_xll.BDH(C93,$V$3,$D$1,$D$1)</f>
        <v>312</v>
      </c>
      <c r="W93" s="144">
        <f>IF(OR(OR(F93="#N/A N/A",F93="#N/A Real Time"),OR(V93="#N/A N/A",V93="#N/A Real Time")),0,  F93 - V93)</f>
        <v>-6</v>
      </c>
      <c r="X93" s="145">
        <f>IF(OR(V93=0,V93="#N/A N/A"),0,W93 / V93*100)</f>
        <v>-1.9230769230769231</v>
      </c>
      <c r="Y93" s="149">
        <v>2932638</v>
      </c>
      <c r="Z93" s="150">
        <f>IF(D93 = D139,1,_xll.BDP(K93,$Z$3)*L93)</f>
        <v>139.19</v>
      </c>
      <c r="AA93" s="239">
        <f>W93*Y93*R93/Z93 / AB139</f>
        <v>-6.1078413380864457E-4</v>
      </c>
      <c r="AB93" s="111"/>
    </row>
    <row r="94" spans="1:28" ht="12" customHeight="1" x14ac:dyDescent="0.2">
      <c r="A94" s="158" t="s">
        <v>1528</v>
      </c>
      <c r="B94" s="158"/>
      <c r="C94" s="158"/>
      <c r="D94" s="158"/>
      <c r="E94" s="158" t="s">
        <v>21</v>
      </c>
      <c r="F94" s="181"/>
      <c r="G94" s="181"/>
      <c r="H94" s="182"/>
      <c r="I94" s="183"/>
      <c r="J94" s="184"/>
      <c r="K94" s="158"/>
      <c r="L94" s="158"/>
      <c r="M94" s="225"/>
      <c r="N94" s="184">
        <f xml:space="preserve"> SUM(N91:N93)</f>
        <v>-72545.745601384479</v>
      </c>
      <c r="O94" s="230">
        <f xml:space="preserve"> SUM(O91:O93)</f>
        <v>-3.4924644900812414E-4</v>
      </c>
      <c r="P94" s="185">
        <f xml:space="preserve"> SUM(P91:P93)</f>
        <v>7532641.0729737515</v>
      </c>
      <c r="Q94" s="235">
        <f xml:space="preserve"> SUM(Q91:Q93)</f>
        <v>3.6263300136770842</v>
      </c>
      <c r="R94" s="158"/>
      <c r="S94" s="158"/>
      <c r="T94" s="158"/>
      <c r="U94" s="158"/>
      <c r="V94" s="186"/>
      <c r="W94" s="186"/>
      <c r="X94" s="187"/>
      <c r="Y94" s="188"/>
      <c r="Z94" s="189"/>
      <c r="AA94" s="240">
        <f xml:space="preserve"> SUM(AA91:AA93)</f>
        <v>-6.6338220075616344E-4</v>
      </c>
      <c r="AB94" s="169"/>
    </row>
    <row r="95" spans="1:28" ht="12" customHeight="1" x14ac:dyDescent="0.2">
      <c r="F95" s="146"/>
      <c r="G95" s="146"/>
      <c r="H95" s="124"/>
      <c r="I95" s="35"/>
      <c r="J95" s="147"/>
      <c r="M95" s="224"/>
      <c r="N95" s="147"/>
      <c r="O95" s="229"/>
      <c r="P95" s="148"/>
      <c r="Q95" s="234"/>
      <c r="V95" s="144"/>
      <c r="W95" s="144"/>
      <c r="X95" s="145"/>
      <c r="Y95" s="149"/>
      <c r="Z95" s="150"/>
      <c r="AA95" s="239"/>
      <c r="AB95" s="111"/>
    </row>
    <row r="96" spans="1:28" ht="12" customHeight="1" x14ac:dyDescent="0.2">
      <c r="B96">
        <v>24498</v>
      </c>
      <c r="C96" t="s">
        <v>1582</v>
      </c>
      <c r="D96" t="str">
        <f>_xll.BDP(C96,$D$3)</f>
        <v>NOK</v>
      </c>
      <c r="E96" t="s">
        <v>245</v>
      </c>
      <c r="F96" s="146">
        <f>_xll.BDP(C96,$F$3)</f>
        <v>337.7</v>
      </c>
      <c r="G96" s="146">
        <f>_xll.BDP(C96,$G$3)</f>
        <v>331.3</v>
      </c>
      <c r="H96" s="124">
        <f>IF(OR(OR(G96="#N/A N/A",G96="#N/A Real Time"),OR(F96="#N/A N/A",F96="#N/A Real Time")),0,  G96 - F96)</f>
        <v>-6.3999999999999773</v>
      </c>
      <c r="I96" s="35">
        <f>IF(OR(F96=0,F96="#N/A N/A"),0,H96 / F96*100)</f>
        <v>-1.8951732306781099</v>
      </c>
      <c r="J96" s="147">
        <v>302887</v>
      </c>
      <c r="K96" t="str">
        <f>CONCATENATE(D139,D96, " Curncy")</f>
        <v>USDNOK Curncy</v>
      </c>
      <c r="L96">
        <f>IF(D96 = D139,1,_xll.BDP(K96,$L$3))</f>
        <v>1</v>
      </c>
      <c r="M96" s="224">
        <f>IF(D96 = D139,1,_xll.BDP(K96,$M$3)*L96)</f>
        <v>9.9466000000000001</v>
      </c>
      <c r="N96" s="147">
        <f>H96*J96*R96/M96</f>
        <v>-194888.38397040125</v>
      </c>
      <c r="O96" s="229">
        <f>N96 / U139</f>
        <v>-9.3822284808518807E-4</v>
      </c>
      <c r="P96" s="148">
        <f>IF(OR(OR(J96=0,G96 = "#N/A N/A"),G96="#N/A Real Time"),0,G96*J96*R96/M96)</f>
        <v>10088519.001467839</v>
      </c>
      <c r="Q96" s="234">
        <f>P96 / U139*100</f>
        <v>4.8567692120409989</v>
      </c>
      <c r="R96">
        <f>IF(EXACT(D96,UPPER(D96)),1,0.01)/T96</f>
        <v>1</v>
      </c>
      <c r="S96">
        <v>0</v>
      </c>
      <c r="T96">
        <v>1</v>
      </c>
      <c r="V96" s="144">
        <f>_xll.BDH(C96,$V$3,$D$1,$D$1)</f>
        <v>337.9</v>
      </c>
      <c r="W96" s="144">
        <f>IF(OR(OR(F96="#N/A N/A",F96="#N/A Real Time"),OR(V96="#N/A N/A",V96="#N/A Real Time")),0,  F96 - V96)</f>
        <v>-0.19999999999998863</v>
      </c>
      <c r="X96" s="145">
        <f>IF(OR(V96=0,V96="#N/A N/A"),0,W96 / V96*100)</f>
        <v>-5.918910920390312E-2</v>
      </c>
      <c r="Y96" s="149">
        <v>302887</v>
      </c>
      <c r="Z96" s="150">
        <f>IF(D96 = D139,1,_xll.BDP(K96,$Z$3)*L96)</f>
        <v>9.8879999999999999</v>
      </c>
      <c r="AA96" s="239">
        <f>W96*Y96*R96/Z96 / AB139</f>
        <v>-2.9599763789076018E-5</v>
      </c>
      <c r="AB96" s="111"/>
    </row>
    <row r="97" spans="1:28" ht="12" customHeight="1" x14ac:dyDescent="0.2">
      <c r="B97">
        <v>26989</v>
      </c>
      <c r="C97" t="s">
        <v>114</v>
      </c>
      <c r="D97" t="str">
        <f>_xll.BDP(C97,$D$3)</f>
        <v>NOK</v>
      </c>
      <c r="E97" t="s">
        <v>227</v>
      </c>
      <c r="F97" s="146">
        <f>_xll.BDP(C97,$F$3)</f>
        <v>31.8</v>
      </c>
      <c r="G97" s="146">
        <f>_xll.BDP(C97,$G$3)</f>
        <v>32</v>
      </c>
      <c r="H97" s="124">
        <f>IF(OR(OR(G97="#N/A N/A",G97="#N/A Real Time"),OR(F97="#N/A N/A",F97="#N/A Real Time")),0,  G97 - F97)</f>
        <v>0.19999999999999929</v>
      </c>
      <c r="I97" s="35">
        <f>IF(OR(F97=0,F97="#N/A N/A"),0,H97 / F97*100)</f>
        <v>0.62893081761006064</v>
      </c>
      <c r="J97" s="147">
        <v>725</v>
      </c>
      <c r="K97" t="str">
        <f>CONCATENATE(D139,D97, " Curncy")</f>
        <v>USDNOK Curncy</v>
      </c>
      <c r="L97">
        <f>IF(D97 = D139,1,_xll.BDP(K97,$L$3))</f>
        <v>1</v>
      </c>
      <c r="M97" s="224">
        <f>IF(D97 = D139,1,_xll.BDP(K97,$M$3)*L97)</f>
        <v>9.9466000000000001</v>
      </c>
      <c r="N97" s="147">
        <f>H97*J97*R97/M97</f>
        <v>14.577845696016677</v>
      </c>
      <c r="O97" s="229">
        <f>N97 / U139</f>
        <v>7.0180005751088826E-8</v>
      </c>
      <c r="P97" s="148">
        <f>IF(OR(OR(J97=0,G97 = "#N/A N/A"),G97="#N/A Real Time"),0,G97*J97*R97/M97)</f>
        <v>2332.4553113626766</v>
      </c>
      <c r="Q97" s="234">
        <f>P97 / U139*100</f>
        <v>1.1228800920174253E-3</v>
      </c>
      <c r="R97">
        <f>IF(EXACT(D97,UPPER(D97)),1,0.01)/T97</f>
        <v>1</v>
      </c>
      <c r="S97">
        <v>0</v>
      </c>
      <c r="T97">
        <v>1</v>
      </c>
      <c r="V97" s="144">
        <f>_xll.BDH(C97,$V$3,$D$1,$D$1)</f>
        <v>32</v>
      </c>
      <c r="W97" s="144">
        <f>IF(OR(OR(F97="#N/A N/A",F97="#N/A Real Time"),OR(V97="#N/A N/A",V97="#N/A Real Time")),0,  F97 - V97)</f>
        <v>-0.19999999999999929</v>
      </c>
      <c r="X97" s="145">
        <f>IF(OR(V97=0,V97="#N/A N/A"),0,W97 / V97*100)</f>
        <v>-0.62499999999999778</v>
      </c>
      <c r="Y97" s="149">
        <v>725</v>
      </c>
      <c r="Z97" s="150">
        <f>IF(D97 = D139,1,_xll.BDP(K97,$Z$3)*L97)</f>
        <v>9.8879999999999999</v>
      </c>
      <c r="AA97" s="239">
        <f>W97*Y97*R97/Z97 / AB139</f>
        <v>-7.0850940275024211E-8</v>
      </c>
      <c r="AB97" s="111"/>
    </row>
    <row r="98" spans="1:28" ht="12" customHeight="1" x14ac:dyDescent="0.2">
      <c r="B98">
        <v>100</v>
      </c>
      <c r="C98" t="s">
        <v>618</v>
      </c>
      <c r="D98" t="str">
        <f>_xll.BDP(C98,$D$3)</f>
        <v>NOK</v>
      </c>
      <c r="E98" t="s">
        <v>643</v>
      </c>
      <c r="F98" s="146">
        <f>_xll.BDP(C98,$F$3)</f>
        <v>467.6</v>
      </c>
      <c r="G98" s="146">
        <f>_xll.BDP(C98,$G$3)</f>
        <v>467.3</v>
      </c>
      <c r="H98" s="124">
        <f>IF(OR(OR(G98="#N/A N/A",G98="#N/A Real Time"),OR(F98="#N/A N/A",F98="#N/A Real Time")),0,  G98 - F98)</f>
        <v>-0.30000000000001137</v>
      </c>
      <c r="I98" s="35">
        <f>IF(OR(F98=0,F98="#N/A N/A"),0,H98 / F98*100)</f>
        <v>-6.4157399486743233E-2</v>
      </c>
      <c r="J98" s="147">
        <v>18000</v>
      </c>
      <c r="K98" t="str">
        <f>CONCATENATE(D139,D98, " Curncy")</f>
        <v>USDNOK Curncy</v>
      </c>
      <c r="L98">
        <f>IF(D98 = D139,1,_xll.BDP(K98,$L$3))</f>
        <v>1</v>
      </c>
      <c r="M98" s="224">
        <f>IF(D98 = D139,1,_xll.BDP(K98,$M$3)*L98)</f>
        <v>9.9466000000000001</v>
      </c>
      <c r="N98" s="147">
        <f>H98*J98*R98/M98</f>
        <v>-542.89908109305736</v>
      </c>
      <c r="O98" s="229">
        <f>N98 / U139</f>
        <v>-2.6136002141785888E-6</v>
      </c>
      <c r="P98" s="148">
        <f>IF(OR(OR(J98=0,G98 = "#N/A N/A"),G98="#N/A Real Time"),0,G98*J98*R98/M98)</f>
        <v>845655.80198258697</v>
      </c>
      <c r="Q98" s="234">
        <f>P98 / U139*100</f>
        <v>0.40711179336186942</v>
      </c>
      <c r="R98">
        <f>IF(EXACT(D98,UPPER(D98)),1,0.01)/T98</f>
        <v>1</v>
      </c>
      <c r="S98">
        <v>0</v>
      </c>
      <c r="T98">
        <v>1</v>
      </c>
      <c r="V98" s="144">
        <f>_xll.BDH(C98,$V$3,$D$1,$D$1)</f>
        <v>464.6</v>
      </c>
      <c r="W98" s="144">
        <f>IF(OR(OR(F98="#N/A N/A",F98="#N/A Real Time"),OR(V98="#N/A N/A",V98="#N/A Real Time")),0,  F98 - V98)</f>
        <v>3</v>
      </c>
      <c r="X98" s="145">
        <f>IF(OR(V98=0,V98="#N/A N/A"),0,W98 / V98*100)</f>
        <v>0.64571674558760228</v>
      </c>
      <c r="Y98" s="149">
        <v>18000</v>
      </c>
      <c r="Z98" s="150">
        <f>IF(D98 = D139,1,_xll.BDP(K98,$Z$3)*L98)</f>
        <v>9.8879999999999999</v>
      </c>
      <c r="AA98" s="239">
        <f>W98*Y98*R98/Z98 / AB139</f>
        <v>2.6385867412767731E-5</v>
      </c>
      <c r="AB98" s="111"/>
    </row>
    <row r="99" spans="1:28" ht="12" customHeight="1" x14ac:dyDescent="0.2">
      <c r="A99" s="158" t="s">
        <v>1529</v>
      </c>
      <c r="B99" s="158"/>
      <c r="C99" s="158"/>
      <c r="D99" s="158"/>
      <c r="E99" s="158" t="s">
        <v>112</v>
      </c>
      <c r="F99" s="181"/>
      <c r="G99" s="181"/>
      <c r="H99" s="182"/>
      <c r="I99" s="183"/>
      <c r="J99" s="184"/>
      <c r="K99" s="158"/>
      <c r="L99" s="158"/>
      <c r="M99" s="225"/>
      <c r="N99" s="184">
        <f xml:space="preserve"> SUM(N95:N98)</f>
        <v>-195416.70520579829</v>
      </c>
      <c r="O99" s="230">
        <f xml:space="preserve"> SUM(O95:O98)</f>
        <v>-9.4076626829361551E-4</v>
      </c>
      <c r="P99" s="185">
        <f xml:space="preserve"> SUM(P95:P98)</f>
        <v>10936507.25876179</v>
      </c>
      <c r="Q99" s="235">
        <f xml:space="preserve"> SUM(Q95:Q98)</f>
        <v>5.2650038854948855</v>
      </c>
      <c r="R99" s="158"/>
      <c r="S99" s="158"/>
      <c r="T99" s="158"/>
      <c r="U99" s="158"/>
      <c r="V99" s="186"/>
      <c r="W99" s="186"/>
      <c r="X99" s="187"/>
      <c r="Y99" s="188"/>
      <c r="Z99" s="189"/>
      <c r="AA99" s="240">
        <f xml:space="preserve"> SUM(AA95:AA98)</f>
        <v>-3.284747316583312E-6</v>
      </c>
      <c r="AB99" s="169"/>
    </row>
    <row r="100" spans="1:28" ht="12" customHeight="1" x14ac:dyDescent="0.2">
      <c r="F100" s="146"/>
      <c r="G100" s="146"/>
      <c r="H100" s="124"/>
      <c r="I100" s="35"/>
      <c r="J100" s="147"/>
      <c r="M100" s="224"/>
      <c r="N100" s="147"/>
      <c r="O100" s="229"/>
      <c r="P100" s="148"/>
      <c r="Q100" s="234"/>
      <c r="V100" s="144"/>
      <c r="W100" s="144"/>
      <c r="X100" s="145"/>
      <c r="Y100" s="149"/>
      <c r="Z100" s="150"/>
      <c r="AA100" s="239"/>
      <c r="AB100" s="111"/>
    </row>
    <row r="101" spans="1:28" ht="12" customHeight="1" x14ac:dyDescent="0.2">
      <c r="B101">
        <v>924</v>
      </c>
      <c r="C101" t="s">
        <v>346</v>
      </c>
      <c r="D101" t="str">
        <f>_xll.BDP(C101,$D$3)</f>
        <v>ZAr</v>
      </c>
      <c r="E101" t="s">
        <v>347</v>
      </c>
      <c r="F101" s="146">
        <f>_xll.BDP(C101,$F$3)</f>
        <v>31750</v>
      </c>
      <c r="G101" s="146">
        <f>_xll.BDP(C101,$G$3)</f>
        <v>30916</v>
      </c>
      <c r="H101" s="124">
        <f>IF(OR(OR(G101="#N/A N/A",G101="#N/A Real Time"),OR(F101="#N/A N/A",F101="#N/A Real Time")),0,  G101 - F101)</f>
        <v>-834</v>
      </c>
      <c r="I101" s="35">
        <f>IF(OR(F101=0,F101="#N/A N/A"),0,H101 / F101*100)</f>
        <v>-2.6267716535433068</v>
      </c>
      <c r="J101" s="147">
        <v>172979</v>
      </c>
      <c r="K101" t="str">
        <f>CONCATENATE(D139,D101, " Curncy")</f>
        <v>USDZAr Curncy</v>
      </c>
      <c r="L101">
        <f>IF(D101 = D139,1,_xll.BDP(K101,$L$3))</f>
        <v>1</v>
      </c>
      <c r="M101" s="224">
        <f>IF(D101 = D139,1,_xll.BDP(K101,$M$3)*L101)</f>
        <v>17.119499999999999</v>
      </c>
      <c r="N101" s="147">
        <f>H101*J101*R101/M101</f>
        <v>-84269.100148952959</v>
      </c>
      <c r="O101" s="229">
        <f>N101 / U139</f>
        <v>-4.0568449251102796E-4</v>
      </c>
      <c r="P101" s="148">
        <f>IF(OR(OR(J101=0,G101 = "#N/A N/A"),G101="#N/A Real Time"),0,G101*J101*R101/M101)</f>
        <v>3123817.1465288126</v>
      </c>
      <c r="Q101" s="234">
        <f>P101 / U139*100</f>
        <v>1.5038539293130624</v>
      </c>
      <c r="R101">
        <f>IF(EXACT(D101,UPPER(D101)),1,0.01)/T101</f>
        <v>0.01</v>
      </c>
      <c r="S101">
        <v>0</v>
      </c>
      <c r="T101">
        <v>1</v>
      </c>
      <c r="V101" s="144">
        <f>_xll.BDH(C101,$V$3,$D$1,$D$1)</f>
        <v>32213</v>
      </c>
      <c r="W101" s="144">
        <f>IF(OR(OR(F101="#N/A N/A",F101="#N/A Real Time"),OR(V101="#N/A N/A",V101="#N/A Real Time")),0,  F101 - V101)</f>
        <v>-463</v>
      </c>
      <c r="X101" s="145">
        <f>IF(OR(V101=0,V101="#N/A N/A"),0,W101 / V101*100)</f>
        <v>-1.4373079191630709</v>
      </c>
      <c r="Y101" s="149">
        <v>172979</v>
      </c>
      <c r="Z101" s="150">
        <f>IF(D101 = D139,1,_xll.BDP(K101,$Z$3)*L101)</f>
        <v>17.081299999999999</v>
      </c>
      <c r="AA101" s="239">
        <f>W101*Y101*R101/Z101 / AB139</f>
        <v>-2.2653719907393167E-4</v>
      </c>
      <c r="AB101" s="111"/>
    </row>
    <row r="102" spans="1:28" ht="12" customHeight="1" x14ac:dyDescent="0.2">
      <c r="B102">
        <v>19942</v>
      </c>
      <c r="C102" t="s">
        <v>1388</v>
      </c>
      <c r="D102" t="str">
        <f>_xll.BDP(C102,$D$3)</f>
        <v>ZAr</v>
      </c>
      <c r="E102" t="s">
        <v>1389</v>
      </c>
      <c r="F102" s="146">
        <f>_xll.BDP(C102,$F$3)</f>
        <v>4460</v>
      </c>
      <c r="G102" s="146">
        <f>_xll.BDP(C102,$G$3)</f>
        <v>4511</v>
      </c>
      <c r="H102" s="124">
        <f>IF(OR(OR(G102="#N/A N/A",G102="#N/A Real Time"),OR(F102="#N/A N/A",F102="#N/A Real Time")),0,  G102 - F102)</f>
        <v>51</v>
      </c>
      <c r="I102" s="35">
        <f>IF(OR(F102=0,F102="#N/A N/A"),0,H102 / F102*100)</f>
        <v>1.1434977578475336</v>
      </c>
      <c r="J102" s="147">
        <v>891541</v>
      </c>
      <c r="K102" t="str">
        <f>CONCATENATE(D139,D102, " Curncy")</f>
        <v>USDZAr Curncy</v>
      </c>
      <c r="L102">
        <f>IF(D102 = D139,1,_xll.BDP(K102,$L$3))</f>
        <v>1</v>
      </c>
      <c r="M102" s="224">
        <f>IF(D102 = D139,1,_xll.BDP(K102,$M$3)*L102)</f>
        <v>17.119499999999999</v>
      </c>
      <c r="N102" s="147">
        <f>H102*J102*R102/M102</f>
        <v>26559.53211250329</v>
      </c>
      <c r="O102" s="229">
        <f>N102 / U139</f>
        <v>1.2786169885931937E-4</v>
      </c>
      <c r="P102" s="148">
        <f>IF(OR(OR(J102=0,G102 = "#N/A N/A"),G102="#N/A Real Time"),0,G102*J102*R102/M102)</f>
        <v>2349216.6541078887</v>
      </c>
      <c r="Q102" s="234">
        <f>P102 / U139*100</f>
        <v>1.1309492618713521</v>
      </c>
      <c r="R102">
        <f>IF(EXACT(D102,UPPER(D102)),1,0.01)/T102</f>
        <v>0.01</v>
      </c>
      <c r="S102">
        <v>0</v>
      </c>
      <c r="T102">
        <v>1</v>
      </c>
      <c r="V102" s="144">
        <f>_xll.BDH(C102,$V$3,$D$1,$D$1)</f>
        <v>4550</v>
      </c>
      <c r="W102" s="144">
        <f>IF(OR(OR(F102="#N/A N/A",F102="#N/A Real Time"),OR(V102="#N/A N/A",V102="#N/A Real Time")),0,  F102 - V102)</f>
        <v>-90</v>
      </c>
      <c r="X102" s="145">
        <f>IF(OR(V102=0,V102="#N/A N/A"),0,W102 / V102*100)</f>
        <v>-1.9780219780219779</v>
      </c>
      <c r="Y102" s="149">
        <v>891541</v>
      </c>
      <c r="Z102" s="150">
        <f>IF(D102 = D139,1,_xll.BDP(K102,$Z$3)*L102)</f>
        <v>17.081299999999999</v>
      </c>
      <c r="AA102" s="239">
        <f>W102*Y102*R102/Z102 / AB139</f>
        <v>-2.2695982247363138E-4</v>
      </c>
      <c r="AB102" s="111"/>
    </row>
    <row r="103" spans="1:28" ht="12" customHeight="1" x14ac:dyDescent="0.2">
      <c r="A103" s="158" t="s">
        <v>1530</v>
      </c>
      <c r="B103" s="158"/>
      <c r="C103" s="158"/>
      <c r="D103" s="158"/>
      <c r="E103" s="158" t="s">
        <v>110</v>
      </c>
      <c r="F103" s="181"/>
      <c r="G103" s="181"/>
      <c r="H103" s="182"/>
      <c r="I103" s="183"/>
      <c r="J103" s="184"/>
      <c r="K103" s="158"/>
      <c r="L103" s="158"/>
      <c r="M103" s="225"/>
      <c r="N103" s="184">
        <f xml:space="preserve"> SUM(N100:N102)</f>
        <v>-57709.568036449666</v>
      </c>
      <c r="O103" s="230">
        <f xml:space="preserve"> SUM(O100:O102)</f>
        <v>-2.7782279365170859E-4</v>
      </c>
      <c r="P103" s="185">
        <f xml:space="preserve"> SUM(P100:P102)</f>
        <v>5473033.8006367013</v>
      </c>
      <c r="Q103" s="235">
        <f xml:space="preserve"> SUM(Q100:Q102)</f>
        <v>2.6348031911844148</v>
      </c>
      <c r="R103" s="158"/>
      <c r="S103" s="158"/>
      <c r="T103" s="158"/>
      <c r="U103" s="158"/>
      <c r="V103" s="186"/>
      <c r="W103" s="186"/>
      <c r="X103" s="187"/>
      <c r="Y103" s="188"/>
      <c r="Z103" s="189"/>
      <c r="AA103" s="240">
        <f xml:space="preserve"> SUM(AA100:AA102)</f>
        <v>-4.5349702154756308E-4</v>
      </c>
      <c r="AB103" s="169"/>
    </row>
    <row r="104" spans="1:28" ht="12" customHeight="1" x14ac:dyDescent="0.2">
      <c r="F104" s="146"/>
      <c r="G104" s="146"/>
      <c r="H104" s="124"/>
      <c r="I104" s="35"/>
      <c r="J104" s="147"/>
      <c r="M104" s="224"/>
      <c r="N104" s="147"/>
      <c r="O104" s="229"/>
      <c r="P104" s="148"/>
      <c r="Q104" s="234"/>
      <c r="V104" s="144"/>
      <c r="W104" s="144"/>
      <c r="X104" s="145"/>
      <c r="Y104" s="149"/>
      <c r="Z104" s="150"/>
      <c r="AA104" s="239"/>
      <c r="AB104" s="111"/>
    </row>
    <row r="105" spans="1:28" ht="12" customHeight="1" x14ac:dyDescent="0.2">
      <c r="B105">
        <v>113</v>
      </c>
      <c r="C105" t="s">
        <v>105</v>
      </c>
      <c r="D105" t="str">
        <f>_xll.BDP(C105,$D$3)</f>
        <v>SEK</v>
      </c>
      <c r="E105" t="s">
        <v>275</v>
      </c>
      <c r="F105" s="146">
        <f>_xll.BDP(C105,$F$3)</f>
        <v>65.59</v>
      </c>
      <c r="G105" s="146">
        <f>_xll.BDP(C105,$G$3)</f>
        <v>65.150000000000006</v>
      </c>
      <c r="H105" s="124">
        <f>IF(OR(OR(G105="#N/A N/A",G105="#N/A Real Time"),OR(F105="#N/A N/A",F105="#N/A Real Time")),0,  G105 - F105)</f>
        <v>-0.43999999999999773</v>
      </c>
      <c r="I105" s="35">
        <f>IF(OR(F105=0,F105="#N/A N/A"),0,H105 / F105*100)</f>
        <v>-0.67083396859276978</v>
      </c>
      <c r="J105" s="147">
        <v>348958</v>
      </c>
      <c r="K105" t="str">
        <f>CONCATENATE(D139,D105, " Curncy")</f>
        <v>USDSEK Curncy</v>
      </c>
      <c r="L105">
        <f>IF(D105 = D139,1,_xll.BDP(K105,$L$3))</f>
        <v>1</v>
      </c>
      <c r="M105" s="224">
        <f>IF(D105 = D139,1,_xll.BDP(K105,$M$3)*L105)</f>
        <v>10.450900000000001</v>
      </c>
      <c r="N105" s="147">
        <f>H105*J105*R105/M105</f>
        <v>-14691.703106909375</v>
      </c>
      <c r="O105" s="229">
        <f>N105 / U139</f>
        <v>-7.0728132951628267E-5</v>
      </c>
      <c r="P105" s="148">
        <f>IF(OR(OR(J105=0,G105 = "#N/A N/A"),G105="#N/A Real Time"),0,G105*J105*R105/M105)</f>
        <v>2175373.7668526159</v>
      </c>
      <c r="Q105" s="234">
        <f>P105 / U139*100</f>
        <v>1.0472586049542287</v>
      </c>
      <c r="R105">
        <f>IF(EXACT(D105,UPPER(D105)),1,0.01)/T105</f>
        <v>1</v>
      </c>
      <c r="S105">
        <v>0</v>
      </c>
      <c r="T105">
        <v>1</v>
      </c>
      <c r="V105" s="144">
        <f>_xll.BDH(C105,$V$3,$D$1,$D$1)</f>
        <v>65.09</v>
      </c>
      <c r="W105" s="144">
        <f>IF(OR(OR(F105="#N/A N/A",F105="#N/A Real Time"),OR(V105="#N/A N/A",V105="#N/A Real Time")),0,  F105 - V105)</f>
        <v>0.5</v>
      </c>
      <c r="X105" s="145">
        <f>IF(OR(V105=0,V105="#N/A N/A"),0,W105 / V105*100)</f>
        <v>0.76816715317253026</v>
      </c>
      <c r="Y105" s="149">
        <v>348958</v>
      </c>
      <c r="Z105" s="150">
        <f>IF(D105 = D139,1,_xll.BDP(K105,$Z$3)*L105)</f>
        <v>10.434200000000001</v>
      </c>
      <c r="AA105" s="239">
        <f>W105*Y105*R105/Z105 / AB139</f>
        <v>8.0792320179949592E-5</v>
      </c>
      <c r="AB105" s="111"/>
    </row>
    <row r="106" spans="1:28" ht="12" customHeight="1" x14ac:dyDescent="0.2">
      <c r="A106" s="158" t="s">
        <v>1531</v>
      </c>
      <c r="B106" s="158"/>
      <c r="C106" s="158"/>
      <c r="D106" s="158"/>
      <c r="E106" s="158" t="s">
        <v>104</v>
      </c>
      <c r="F106" s="181"/>
      <c r="G106" s="181"/>
      <c r="H106" s="182"/>
      <c r="I106" s="183"/>
      <c r="J106" s="184"/>
      <c r="K106" s="158"/>
      <c r="L106" s="158"/>
      <c r="M106" s="225"/>
      <c r="N106" s="184">
        <f xml:space="preserve"> SUM(N104:N105)</f>
        <v>-14691.703106909375</v>
      </c>
      <c r="O106" s="230">
        <f xml:space="preserve"> SUM(O104:O105)</f>
        <v>-7.0728132951628267E-5</v>
      </c>
      <c r="P106" s="185">
        <f xml:space="preserve"> SUM(P104:P105)</f>
        <v>2175373.7668526159</v>
      </c>
      <c r="Q106" s="235">
        <f xml:space="preserve"> SUM(Q104:Q105)</f>
        <v>1.0472586049542287</v>
      </c>
      <c r="R106" s="158"/>
      <c r="S106" s="158"/>
      <c r="T106" s="158"/>
      <c r="U106" s="158"/>
      <c r="V106" s="186"/>
      <c r="W106" s="186"/>
      <c r="X106" s="187"/>
      <c r="Y106" s="188"/>
      <c r="Z106" s="189"/>
      <c r="AA106" s="240">
        <f xml:space="preserve"> SUM(AA104:AA105)</f>
        <v>8.0792320179949592E-5</v>
      </c>
      <c r="AB106" s="169"/>
    </row>
    <row r="107" spans="1:28" ht="12" customHeight="1" x14ac:dyDescent="0.2">
      <c r="F107" s="146"/>
      <c r="G107" s="146"/>
      <c r="H107" s="124"/>
      <c r="I107" s="35"/>
      <c r="J107" s="147"/>
      <c r="M107" s="224"/>
      <c r="N107" s="147"/>
      <c r="O107" s="229"/>
      <c r="P107" s="148"/>
      <c r="Q107" s="234"/>
      <c r="V107" s="144"/>
      <c r="W107" s="144"/>
      <c r="X107" s="145"/>
      <c r="Y107" s="149"/>
      <c r="Z107" s="150"/>
      <c r="AA107" s="239"/>
      <c r="AB107" s="111"/>
    </row>
    <row r="108" spans="1:28" ht="12" customHeight="1" x14ac:dyDescent="0.2">
      <c r="B108">
        <v>10212</v>
      </c>
      <c r="C108" t="s">
        <v>923</v>
      </c>
      <c r="D108" t="str">
        <f>_xll.BDP(C108,$D$3)</f>
        <v>GBp</v>
      </c>
      <c r="E108" t="s">
        <v>1009</v>
      </c>
      <c r="F108" s="146">
        <f>_xll.BDP(C108,$F$3)</f>
        <v>1357</v>
      </c>
      <c r="G108" s="146">
        <f>_xll.BDP(C108,$G$3)</f>
        <v>1343</v>
      </c>
      <c r="H108" s="124">
        <f t="shared" ref="H108:H126" si="14">IF(OR(OR(G108="#N/A N/A",G108="#N/A Real Time"),OR(F108="#N/A N/A",F108="#N/A Real Time")),0,  G108 - F108)</f>
        <v>-14</v>
      </c>
      <c r="I108" s="35">
        <f t="shared" ref="I108:I126" si="15">IF(OR(F108=0,F108="#N/A N/A"),0,H108 / F108*100)</f>
        <v>-1.0316875460574797</v>
      </c>
      <c r="J108" s="147">
        <v>90694</v>
      </c>
      <c r="K108" t="str">
        <f>CONCATENATE(D139,D108, " Curncy")</f>
        <v>USDGBp Curncy</v>
      </c>
      <c r="L108">
        <f>IF(D108 = D139,1,_xll.BDP(K108,$L$3))</f>
        <v>1</v>
      </c>
      <c r="M108" s="224">
        <f>IF(D108 = D139,1,_xll.BDP(K108,$M$3)*L108)</f>
        <v>0.82989999999999997</v>
      </c>
      <c r="N108" s="147">
        <f t="shared" ref="N108:N126" si="16">H108*J108*R108/M108</f>
        <v>-15299.626461019401</v>
      </c>
      <c r="O108" s="229">
        <f>N108 / U139</f>
        <v>-7.3654770081510952E-5</v>
      </c>
      <c r="P108" s="148">
        <f t="shared" ref="P108:P126" si="17">IF(OR(OR(J108=0,G108 = "#N/A N/A"),G108="#N/A Real Time"),0,G108*J108*R108/M108)</f>
        <v>1467671.309796361</v>
      </c>
      <c r="Q108" s="234">
        <f>P108 / U139*100</f>
        <v>0.70655968728192287</v>
      </c>
      <c r="R108">
        <f t="shared" ref="R108:R126" si="18">IF(EXACT(D108,UPPER(D108)),1,0.01)/T108</f>
        <v>0.01</v>
      </c>
      <c r="S108">
        <v>0</v>
      </c>
      <c r="T108">
        <v>1</v>
      </c>
      <c r="V108" s="144">
        <f>_xll.BDH(C108,$V$3,$D$1,$D$1)</f>
        <v>1357.5</v>
      </c>
      <c r="W108" s="144">
        <f t="shared" ref="W108:W126" si="19">IF(OR(OR(F108="#N/A N/A",F108="#N/A Real Time"),OR(V108="#N/A N/A",V108="#N/A Real Time")),0,  F108 - V108)</f>
        <v>-0.5</v>
      </c>
      <c r="X108" s="145">
        <f t="shared" ref="X108:X126" si="20">IF(OR(V108=0,V108="#N/A N/A"),0,W108 / V108*100)</f>
        <v>-3.6832412523020254E-2</v>
      </c>
      <c r="Y108" s="149">
        <v>90694</v>
      </c>
      <c r="Z108" s="150">
        <f>IF(D108 = D139,1,_xll.BDP(K108,$Z$3)*L108)</f>
        <v>0.82699999999999996</v>
      </c>
      <c r="AA108" s="239">
        <f>W108*Y108*R108/Z108 / AB139</f>
        <v>-2.6492877118447542E-6</v>
      </c>
      <c r="AB108" s="111"/>
    </row>
    <row r="109" spans="1:28" ht="12" customHeight="1" x14ac:dyDescent="0.2">
      <c r="B109">
        <v>7274</v>
      </c>
      <c r="C109" t="s">
        <v>926</v>
      </c>
      <c r="D109" t="str">
        <f>_xll.BDP(C109,$D$3)</f>
        <v>GBp</v>
      </c>
      <c r="E109" t="s">
        <v>1012</v>
      </c>
      <c r="F109" s="146">
        <f>_xll.BDP(C109,$F$3)</f>
        <v>1589.5</v>
      </c>
      <c r="G109" s="146">
        <f>_xll.BDP(C109,$G$3)</f>
        <v>1583</v>
      </c>
      <c r="H109" s="124">
        <f t="shared" si="14"/>
        <v>-6.5</v>
      </c>
      <c r="I109" s="35">
        <f t="shared" si="15"/>
        <v>-0.40893362692670648</v>
      </c>
      <c r="J109" s="147">
        <v>184698</v>
      </c>
      <c r="K109" t="str">
        <f>CONCATENATE(D139,D109, " Curncy")</f>
        <v>USDGBp Curncy</v>
      </c>
      <c r="L109">
        <f>IF(D109 = D139,1,_xll.BDP(K109,$L$3))</f>
        <v>1</v>
      </c>
      <c r="M109" s="224">
        <f>IF(D109 = D139,1,_xll.BDP(K109,$M$3)*L109)</f>
        <v>0.82989999999999997</v>
      </c>
      <c r="N109" s="147">
        <f t="shared" si="16"/>
        <v>-14466.044101699001</v>
      </c>
      <c r="O109" s="229">
        <f>N109 / U139</f>
        <v>-6.9641775569770657E-5</v>
      </c>
      <c r="P109" s="148">
        <f t="shared" si="17"/>
        <v>3523038.12507531</v>
      </c>
      <c r="Q109" s="234">
        <f>P109 / U139*100</f>
        <v>1.6960450881068758</v>
      </c>
      <c r="R109">
        <f t="shared" si="18"/>
        <v>0.01</v>
      </c>
      <c r="S109">
        <v>0</v>
      </c>
      <c r="T109">
        <v>1</v>
      </c>
      <c r="V109" s="144">
        <f>_xll.BDH(C109,$V$3,$D$1,$D$1)</f>
        <v>1583</v>
      </c>
      <c r="W109" s="144">
        <f t="shared" si="19"/>
        <v>6.5</v>
      </c>
      <c r="X109" s="145">
        <f t="shared" si="20"/>
        <v>0.41061276058117502</v>
      </c>
      <c r="Y109" s="149">
        <v>184698</v>
      </c>
      <c r="Z109" s="150">
        <f>IF(D109 = D139,1,_xll.BDP(K109,$Z$3)*L109)</f>
        <v>0.82699999999999996</v>
      </c>
      <c r="AA109" s="239">
        <f>W109*Y109*R109/Z109 / AB139</f>
        <v>7.0138441831101638E-5</v>
      </c>
      <c r="AB109" s="111"/>
    </row>
    <row r="110" spans="1:28" ht="12" customHeight="1" x14ac:dyDescent="0.2">
      <c r="B110">
        <v>2204</v>
      </c>
      <c r="C110" t="s">
        <v>92</v>
      </c>
      <c r="D110" t="str">
        <f>_xll.BDP(C110,$D$3)</f>
        <v>GBp</v>
      </c>
      <c r="E110" t="s">
        <v>354</v>
      </c>
      <c r="F110" s="146">
        <f>_xll.BDP(C110,$F$3)</f>
        <v>159.06</v>
      </c>
      <c r="G110" s="146">
        <f>_xll.BDP(C110,$G$3)</f>
        <v>159.18</v>
      </c>
      <c r="H110" s="124">
        <f t="shared" si="14"/>
        <v>0.12000000000000455</v>
      </c>
      <c r="I110" s="35">
        <f t="shared" si="15"/>
        <v>7.544322897020278E-2</v>
      </c>
      <c r="J110" s="147">
        <v>4055356</v>
      </c>
      <c r="K110" t="str">
        <f>CONCATENATE(D139,D110, " Curncy")</f>
        <v>USDGBp Curncy</v>
      </c>
      <c r="L110">
        <f>IF(D110 = D139,1,_xll.BDP(K110,$L$3))</f>
        <v>1</v>
      </c>
      <c r="M110" s="224">
        <f>IF(D110 = D139,1,_xll.BDP(K110,$M$3)*L110)</f>
        <v>0.82989999999999997</v>
      </c>
      <c r="N110" s="147">
        <f t="shared" si="16"/>
        <v>5863.8717917823651</v>
      </c>
      <c r="O110" s="229">
        <f>N110 / U139</f>
        <v>2.8229586500794247E-5</v>
      </c>
      <c r="P110" s="148">
        <f t="shared" si="17"/>
        <v>7778425.9317990122</v>
      </c>
      <c r="Q110" s="234">
        <f>P110 / U139*100</f>
        <v>3.7446546493302155</v>
      </c>
      <c r="R110">
        <f t="shared" si="18"/>
        <v>0.01</v>
      </c>
      <c r="S110">
        <v>0</v>
      </c>
      <c r="T110">
        <v>1</v>
      </c>
      <c r="V110" s="144">
        <f>_xll.BDH(C110,$V$3,$D$1,$D$1)</f>
        <v>159.41999999999999</v>
      </c>
      <c r="W110" s="144">
        <f t="shared" si="19"/>
        <v>-0.35999999999998522</v>
      </c>
      <c r="X110" s="145">
        <f t="shared" si="20"/>
        <v>-0.22581859239743149</v>
      </c>
      <c r="Y110" s="149">
        <v>4055356</v>
      </c>
      <c r="Z110" s="150">
        <f>IF(D110 = D139,1,_xll.BDP(K110,$Z$3)*L110)</f>
        <v>0.82699999999999996</v>
      </c>
      <c r="AA110" s="239">
        <f>W110*Y110*R110/Z110 / AB139</f>
        <v>-8.5292736773413095E-5</v>
      </c>
      <c r="AB110" s="111"/>
    </row>
    <row r="111" spans="1:28" ht="12" customHeight="1" x14ac:dyDescent="0.2">
      <c r="B111">
        <v>6116</v>
      </c>
      <c r="C111" t="s">
        <v>935</v>
      </c>
      <c r="D111" t="str">
        <f>_xll.BDP(C111,$D$3)</f>
        <v>GBp</v>
      </c>
      <c r="E111" t="s">
        <v>1021</v>
      </c>
      <c r="F111" s="146">
        <f>_xll.BDP(C111,$F$3)</f>
        <v>126.9</v>
      </c>
      <c r="G111" s="146">
        <f>_xll.BDP(C111,$G$3)</f>
        <v>124.15</v>
      </c>
      <c r="H111" s="124">
        <f t="shared" si="14"/>
        <v>-2.75</v>
      </c>
      <c r="I111" s="35">
        <f t="shared" si="15"/>
        <v>-2.1670606776989754</v>
      </c>
      <c r="J111" s="147">
        <v>8715982</v>
      </c>
      <c r="K111" t="str">
        <f>CONCATENATE(D139,D111, " Curncy")</f>
        <v>USDGBp Curncy</v>
      </c>
      <c r="L111">
        <f>IF(D111 = D139,1,_xll.BDP(K111,$L$3))</f>
        <v>1</v>
      </c>
      <c r="M111" s="224">
        <f>IF(D111 = D139,1,_xll.BDP(K111,$M$3)*L111)</f>
        <v>0.82989999999999997</v>
      </c>
      <c r="N111" s="147">
        <f t="shared" si="16"/>
        <v>-288817.33341366431</v>
      </c>
      <c r="O111" s="229">
        <f>N111 / U139</f>
        <v>-1.3904113503906519E-3</v>
      </c>
      <c r="P111" s="148">
        <f t="shared" si="17"/>
        <v>13038789.797565971</v>
      </c>
      <c r="Q111" s="234">
        <f>P111 / U139*100</f>
        <v>6.2770752418545239</v>
      </c>
      <c r="R111">
        <f t="shared" si="18"/>
        <v>0.01</v>
      </c>
      <c r="S111">
        <v>0</v>
      </c>
      <c r="T111">
        <v>1</v>
      </c>
      <c r="V111" s="144">
        <f>_xll.BDH(C111,$V$3,$D$1,$D$1)</f>
        <v>126.15</v>
      </c>
      <c r="W111" s="144">
        <f t="shared" si="19"/>
        <v>0.75</v>
      </c>
      <c r="X111" s="145">
        <f t="shared" si="20"/>
        <v>0.59453032104637327</v>
      </c>
      <c r="Y111" s="149">
        <v>8715982</v>
      </c>
      <c r="Z111" s="150">
        <f>IF(D111 = D139,1,_xll.BDP(K111,$Z$3)*L111)</f>
        <v>0.82699999999999996</v>
      </c>
      <c r="AA111" s="239">
        <f>W111*Y111*R111/Z111 / AB139</f>
        <v>3.8190746922497736E-4</v>
      </c>
      <c r="AB111" s="111"/>
    </row>
    <row r="112" spans="1:28" x14ac:dyDescent="0.2">
      <c r="B112">
        <v>3746</v>
      </c>
      <c r="C112" t="s">
        <v>945</v>
      </c>
      <c r="D112" t="str">
        <f>_xll.BDP(C112,$D$3)</f>
        <v>GBp</v>
      </c>
      <c r="E112" t="s">
        <v>1031</v>
      </c>
      <c r="F112" s="146" t="str">
        <f>_xll.BDP(C112,$F$3)</f>
        <v>#N/A N/A</v>
      </c>
      <c r="G112" s="146" t="str">
        <f>_xll.BDP(C112,$G$3)</f>
        <v>#N/A Real Time</v>
      </c>
      <c r="H112" s="124">
        <f t="shared" si="14"/>
        <v>0</v>
      </c>
      <c r="I112" s="35">
        <f t="shared" si="15"/>
        <v>0</v>
      </c>
      <c r="J112" s="147">
        <v>4969551</v>
      </c>
      <c r="K112" t="str">
        <f>CONCATENATE(D139,D112, " Curncy")</f>
        <v>USDGBp Curncy</v>
      </c>
      <c r="L112">
        <f>IF(D112 = D139,1,_xll.BDP(K112,$L$3))</f>
        <v>1</v>
      </c>
      <c r="M112" s="224">
        <f>IF(D112 = D139,1,_xll.BDP(K112,$M$3)*L112)</f>
        <v>0.82989999999999997</v>
      </c>
      <c r="N112" s="147">
        <f t="shared" si="16"/>
        <v>0</v>
      </c>
      <c r="O112" s="229">
        <f>N112 / U139</f>
        <v>0</v>
      </c>
      <c r="P112" s="148">
        <f t="shared" si="17"/>
        <v>0</v>
      </c>
      <c r="Q112" s="234">
        <f>P112 / U139*100</f>
        <v>0</v>
      </c>
      <c r="R112">
        <f t="shared" si="18"/>
        <v>0.01</v>
      </c>
      <c r="S112">
        <v>0</v>
      </c>
      <c r="T112">
        <v>1</v>
      </c>
      <c r="V112" s="144" t="str">
        <f>_xll.BDH(C112,$V$3,$D$1,$D$1)</f>
        <v>#N/A N/A</v>
      </c>
      <c r="W112" s="144">
        <f t="shared" si="19"/>
        <v>0</v>
      </c>
      <c r="X112" s="145">
        <f t="shared" si="20"/>
        <v>0</v>
      </c>
      <c r="Y112" s="149">
        <v>4969551</v>
      </c>
      <c r="Z112" s="150">
        <f>IF(D112 = D139,1,_xll.BDP(K112,$Z$3)*L112)</f>
        <v>0.82699999999999996</v>
      </c>
      <c r="AA112" s="239">
        <f>W112*Y112*R112/Z112 / AB139</f>
        <v>0</v>
      </c>
      <c r="AB112" s="111"/>
    </row>
    <row r="113" spans="1:28" x14ac:dyDescent="0.2">
      <c r="B113">
        <v>23802</v>
      </c>
      <c r="C113" t="s">
        <v>1331</v>
      </c>
      <c r="D113" t="str">
        <f>_xll.BDP(C113,$D$3)</f>
        <v>GBp</v>
      </c>
      <c r="E113" t="s">
        <v>1332</v>
      </c>
      <c r="F113" s="146">
        <f>_xll.BDP(C113,$F$3)</f>
        <v>11795</v>
      </c>
      <c r="G113" s="146">
        <f>_xll.BDP(C113,$G$3)</f>
        <v>11905</v>
      </c>
      <c r="H113" s="124">
        <f t="shared" si="14"/>
        <v>110</v>
      </c>
      <c r="I113" s="35">
        <f t="shared" si="15"/>
        <v>0.93259855871131825</v>
      </c>
      <c r="J113" s="147">
        <v>26844</v>
      </c>
      <c r="K113" t="str">
        <f>CONCATENATE(D139,D113, " Curncy")</f>
        <v>USDGBp Curncy</v>
      </c>
      <c r="L113">
        <f>IF(D113 = D139,1,_xll.BDP(K113,$L$3))</f>
        <v>1</v>
      </c>
      <c r="M113" s="224">
        <f>IF(D113 = D139,1,_xll.BDP(K113,$M$3)*L113)</f>
        <v>0.82989999999999997</v>
      </c>
      <c r="N113" s="147">
        <f t="shared" si="16"/>
        <v>35580.672370165084</v>
      </c>
      <c r="O113" s="229">
        <f>N113 / U139</f>
        <v>1.7129086448267866E-4</v>
      </c>
      <c r="P113" s="148">
        <f t="shared" si="17"/>
        <v>3850799.1324255937</v>
      </c>
      <c r="Q113" s="234">
        <f>P113 / U139*100</f>
        <v>1.8538343106057176</v>
      </c>
      <c r="R113">
        <f t="shared" si="18"/>
        <v>0.01</v>
      </c>
      <c r="S113">
        <v>0</v>
      </c>
      <c r="T113">
        <v>1</v>
      </c>
      <c r="V113" s="144">
        <f>_xll.BDH(C113,$V$3,$D$1,$D$1)</f>
        <v>11820</v>
      </c>
      <c r="W113" s="144">
        <f t="shared" si="19"/>
        <v>-25</v>
      </c>
      <c r="X113" s="145">
        <f t="shared" si="20"/>
        <v>-0.21150592216582065</v>
      </c>
      <c r="Y113" s="149">
        <v>26844</v>
      </c>
      <c r="Z113" s="150">
        <f>IF(D113 = D139,1,_xll.BDP(K113,$Z$3)*L113)</f>
        <v>0.82699999999999996</v>
      </c>
      <c r="AA113" s="239">
        <f>W113*Y113*R113/Z113 / AB139</f>
        <v>-3.9207378292257802E-5</v>
      </c>
      <c r="AB113" s="111"/>
    </row>
    <row r="114" spans="1:28" x14ac:dyDescent="0.2">
      <c r="B114">
        <v>3574</v>
      </c>
      <c r="C114" t="s">
        <v>84</v>
      </c>
      <c r="D114" t="str">
        <f>_xll.BDP(C114,$D$3)</f>
        <v>GBp</v>
      </c>
      <c r="E114" t="s">
        <v>358</v>
      </c>
      <c r="F114" s="146">
        <f>_xll.BDP(C114,$F$3)</f>
        <v>612.6</v>
      </c>
      <c r="G114" s="146">
        <f>_xll.BDP(C114,$G$3)</f>
        <v>603</v>
      </c>
      <c r="H114" s="124">
        <f t="shared" si="14"/>
        <v>-9.6000000000000227</v>
      </c>
      <c r="I114" s="35">
        <f t="shared" si="15"/>
        <v>-1.5670910871694452</v>
      </c>
      <c r="J114" s="147">
        <v>94962</v>
      </c>
      <c r="K114" t="str">
        <f>CONCATENATE(D139,D114, " Curncy")</f>
        <v>USDGBp Curncy</v>
      </c>
      <c r="L114">
        <f>IF(D114 = D139,1,_xll.BDP(K114,$L$3))</f>
        <v>1</v>
      </c>
      <c r="M114" s="224">
        <f>IF(D114 = D139,1,_xll.BDP(K114,$M$3)*L114)</f>
        <v>0.82989999999999997</v>
      </c>
      <c r="N114" s="147">
        <f t="shared" si="16"/>
        <v>-10984.880106036899</v>
      </c>
      <c r="O114" s="229">
        <f>N114 / U139</f>
        <v>-5.2882913229582375E-5</v>
      </c>
      <c r="P114" s="148">
        <f t="shared" si="17"/>
        <v>689987.78166044108</v>
      </c>
      <c r="Q114" s="234">
        <f>P114 / U139*100</f>
        <v>0.33217079872331345</v>
      </c>
      <c r="R114">
        <f t="shared" si="18"/>
        <v>0.01</v>
      </c>
      <c r="S114">
        <v>0</v>
      </c>
      <c r="T114">
        <v>1</v>
      </c>
      <c r="V114" s="144">
        <f>_xll.BDH(C114,$V$3,$D$1,$D$1)</f>
        <v>609.6</v>
      </c>
      <c r="W114" s="144">
        <f t="shared" si="19"/>
        <v>3</v>
      </c>
      <c r="X114" s="145">
        <f t="shared" si="20"/>
        <v>0.49212598425196852</v>
      </c>
      <c r="Y114" s="149">
        <v>94962</v>
      </c>
      <c r="Z114" s="150">
        <f>IF(D114 = D139,1,_xll.BDP(K114,$Z$3)*L114)</f>
        <v>0.82699999999999996</v>
      </c>
      <c r="AA114" s="239">
        <f>W114*Y114*R114/Z114 / AB139</f>
        <v>1.6643768696421034E-5</v>
      </c>
      <c r="AB114" s="111"/>
    </row>
    <row r="115" spans="1:28" x14ac:dyDescent="0.2">
      <c r="B115">
        <v>26542</v>
      </c>
      <c r="C115" t="s">
        <v>128</v>
      </c>
      <c r="D115" t="str">
        <f>_xll.BDP(C115,$D$3)</f>
        <v>USD</v>
      </c>
      <c r="E115" t="s">
        <v>285</v>
      </c>
      <c r="F115" s="146">
        <v>50</v>
      </c>
      <c r="G115" s="146">
        <v>50</v>
      </c>
      <c r="H115" s="124">
        <f>IF(OR(OR(G115="#N/A N/A",G115="#N/A Real Time"),OR(F115="#N/A N/A",F115="#N/A Real Time")),0,  G115 - F115)</f>
        <v>0</v>
      </c>
      <c r="I115" s="35">
        <f>IF(OR(F115=0,F115="#N/A N/A"),0,H115 / F115*100)</f>
        <v>0</v>
      </c>
      <c r="J115" s="147">
        <v>220000</v>
      </c>
      <c r="K115" t="str">
        <f>CONCATENATE(D139,D115, " Curncy")</f>
        <v>USDUSD Curncy</v>
      </c>
      <c r="L115">
        <f>IF(D115 = D139,1,_xll.BDP(K115,$L$3))</f>
        <v>1</v>
      </c>
      <c r="M115" s="224">
        <f>IF(D115 = D139,1,_xll.BDP(K115,$M$3)*L115)</f>
        <v>1</v>
      </c>
      <c r="N115" s="147">
        <f>H115*J115*R115/M115</f>
        <v>0</v>
      </c>
      <c r="O115" s="229">
        <f>N115 / U139</f>
        <v>0</v>
      </c>
      <c r="P115" s="148">
        <f>IF(OR(OR(J115=0,G115 = "#N/A N/A"),G115="#N/A Real Time"),0,G115*J115*R115/M115)</f>
        <v>110000</v>
      </c>
      <c r="Q115" s="234">
        <f>P115 / U139*100</f>
        <v>5.29557027395973E-2</v>
      </c>
      <c r="R115">
        <f>IF(EXACT(D115,UPPER(D115)),1,0.01)/T115</f>
        <v>0.01</v>
      </c>
      <c r="S115">
        <v>4</v>
      </c>
      <c r="T115">
        <v>100</v>
      </c>
      <c r="V115" s="144">
        <v>50</v>
      </c>
      <c r="W115" s="144">
        <f>IF(OR(OR(F115="#N/A N/A",F115="#N/A Real Time"),OR(V115="#N/A N/A",V115="#N/A Real Time")),0,  F115 - V115)</f>
        <v>0</v>
      </c>
      <c r="X115" s="145">
        <f>IF(OR(V115=0,V115="#N/A N/A"),0,W115 / V115*100)</f>
        <v>0</v>
      </c>
      <c r="Y115" s="149">
        <v>220000</v>
      </c>
      <c r="Z115" s="150">
        <f>IF(D115 = D139,1,_xll.BDP(K115,$Z$3)*L115)</f>
        <v>1</v>
      </c>
      <c r="AA115" s="239">
        <f>W115*Y115*R115/Z115 / AB139</f>
        <v>0</v>
      </c>
      <c r="AB115" s="111"/>
    </row>
    <row r="116" spans="1:28" x14ac:dyDescent="0.2">
      <c r="B116">
        <v>28421</v>
      </c>
      <c r="C116" t="s">
        <v>1225</v>
      </c>
      <c r="D116" t="str">
        <f>_xll.BDP(C116,$D$3)</f>
        <v>GBp</v>
      </c>
      <c r="E116" t="s">
        <v>1224</v>
      </c>
      <c r="F116" s="146">
        <f>_xll.BDP(C116,$F$3)</f>
        <v>70.2</v>
      </c>
      <c r="G116" s="146">
        <f>_xll.BDP(C116,$G$3)</f>
        <v>69.5</v>
      </c>
      <c r="H116" s="124">
        <f t="shared" si="14"/>
        <v>-0.70000000000000284</v>
      </c>
      <c r="I116" s="35">
        <f t="shared" si="15"/>
        <v>-0.99715099715100108</v>
      </c>
      <c r="J116" s="147">
        <v>6719645</v>
      </c>
      <c r="K116" t="str">
        <f>CONCATENATE(D139,D116, " Curncy")</f>
        <v>USDGBp Curncy</v>
      </c>
      <c r="L116">
        <f>IF(D116 = D139,1,_xll.BDP(K116,$L$3))</f>
        <v>1</v>
      </c>
      <c r="M116" s="224">
        <f>IF(D116 = D139,1,_xll.BDP(K116,$M$3)*L116)</f>
        <v>0.82989999999999997</v>
      </c>
      <c r="N116" s="147">
        <f t="shared" si="16"/>
        <v>-56678.533558260271</v>
      </c>
      <c r="O116" s="229">
        <f>N116 / U139</f>
        <v>-2.7285923407522917E-4</v>
      </c>
      <c r="P116" s="148">
        <f t="shared" si="17"/>
        <v>5627368.688998675</v>
      </c>
      <c r="Q116" s="234">
        <f>P116 / U139*100</f>
        <v>2.7091023954611928</v>
      </c>
      <c r="R116">
        <f t="shared" si="18"/>
        <v>0.01</v>
      </c>
      <c r="S116">
        <v>0</v>
      </c>
      <c r="T116">
        <v>1</v>
      </c>
      <c r="V116" s="144">
        <f>_xll.BDH(C116,$V$3,$D$1,$D$1)</f>
        <v>70.5</v>
      </c>
      <c r="W116" s="144">
        <f t="shared" si="19"/>
        <v>-0.29999999999999716</v>
      </c>
      <c r="X116" s="145">
        <f t="shared" si="20"/>
        <v>-0.42553191489361297</v>
      </c>
      <c r="Y116" s="149">
        <v>6719645</v>
      </c>
      <c r="Z116" s="150">
        <f>IF(D116 = D139,1,_xll.BDP(K116,$Z$3)*L116)</f>
        <v>0.82699999999999996</v>
      </c>
      <c r="AA116" s="239">
        <f>W116*Y116*R116/Z116 / AB139</f>
        <v>-1.177736537794708E-4</v>
      </c>
      <c r="AB116" s="111"/>
    </row>
    <row r="117" spans="1:28" x14ac:dyDescent="0.2">
      <c r="B117">
        <v>3260</v>
      </c>
      <c r="C117" t="s">
        <v>74</v>
      </c>
      <c r="D117" t="str">
        <f>_xll.BDP(C117,$D$3)</f>
        <v>GBp</v>
      </c>
      <c r="E117" t="s">
        <v>365</v>
      </c>
      <c r="F117" s="146">
        <f>_xll.BDP(C117,$F$3)</f>
        <v>215.6</v>
      </c>
      <c r="G117" s="146">
        <f>_xll.BDP(C117,$G$3)</f>
        <v>212.6</v>
      </c>
      <c r="H117" s="124">
        <f t="shared" si="14"/>
        <v>-3</v>
      </c>
      <c r="I117" s="35">
        <f t="shared" si="15"/>
        <v>-1.3914656771799629</v>
      </c>
      <c r="J117" s="147">
        <v>5311938</v>
      </c>
      <c r="K117" t="str">
        <f>CONCATENATE(D139,D117, " Curncy")</f>
        <v>USDGBp Curncy</v>
      </c>
      <c r="L117">
        <f>IF(D117 = D139,1,_xll.BDP(K117,$L$3))</f>
        <v>1</v>
      </c>
      <c r="M117" s="224">
        <f>IF(D117 = D139,1,_xll.BDP(K117,$M$3)*L117)</f>
        <v>0.82989999999999997</v>
      </c>
      <c r="N117" s="147">
        <f t="shared" si="16"/>
        <v>-192020.89408362456</v>
      </c>
      <c r="O117" s="229">
        <f>N117 / U139</f>
        <v>-9.2441830789855646E-4</v>
      </c>
      <c r="P117" s="148">
        <f t="shared" si="17"/>
        <v>13607880.694059525</v>
      </c>
      <c r="Q117" s="234">
        <f>P117 / U139*100</f>
        <v>6.5510444086411015</v>
      </c>
      <c r="R117">
        <f t="shared" si="18"/>
        <v>0.01</v>
      </c>
      <c r="S117">
        <v>0</v>
      </c>
      <c r="T117">
        <v>1</v>
      </c>
      <c r="V117" s="144">
        <f>_xll.BDH(C117,$V$3,$D$1,$D$1)</f>
        <v>218.1</v>
      </c>
      <c r="W117" s="144">
        <f t="shared" si="19"/>
        <v>-2.5</v>
      </c>
      <c r="X117" s="145">
        <f t="shared" si="20"/>
        <v>-1.1462631820265934</v>
      </c>
      <c r="Y117" s="149">
        <v>5311938</v>
      </c>
      <c r="Z117" s="150">
        <f>IF(D117 = D139,1,_xll.BDP(K117,$Z$3)*L117)</f>
        <v>0.82699999999999996</v>
      </c>
      <c r="AA117" s="239">
        <f>W117*Y117*R117/Z117 / AB139</f>
        <v>-7.7584250719348589E-4</v>
      </c>
      <c r="AB117" s="111"/>
    </row>
    <row r="118" spans="1:28" x14ac:dyDescent="0.2">
      <c r="B118">
        <v>6360</v>
      </c>
      <c r="C118" t="s">
        <v>973</v>
      </c>
      <c r="D118" t="str">
        <f>_xll.BDP(C118,$D$3)</f>
        <v>GBp</v>
      </c>
      <c r="E118" t="s">
        <v>1058</v>
      </c>
      <c r="F118" s="146">
        <f>_xll.BDP(C118,$F$3)</f>
        <v>125.7</v>
      </c>
      <c r="G118" s="146">
        <f>_xll.BDP(C118,$G$3)</f>
        <v>124.55</v>
      </c>
      <c r="H118" s="124">
        <f t="shared" si="14"/>
        <v>-1.1500000000000057</v>
      </c>
      <c r="I118" s="35">
        <f t="shared" si="15"/>
        <v>-0.91487669053301957</v>
      </c>
      <c r="J118" s="147">
        <v>822653</v>
      </c>
      <c r="K118" t="str">
        <f>CONCATENATE(D139,D118, " Curncy")</f>
        <v>USDGBp Curncy</v>
      </c>
      <c r="L118">
        <f>IF(D118 = D139,1,_xll.BDP(K118,$L$3))</f>
        <v>1</v>
      </c>
      <c r="M118" s="224">
        <f>IF(D118 = D139,1,_xll.BDP(K118,$M$3)*L118)</f>
        <v>0.82989999999999997</v>
      </c>
      <c r="N118" s="147">
        <f t="shared" si="16"/>
        <v>-11399.577659959088</v>
      </c>
      <c r="O118" s="229">
        <f>N118 / U139</f>
        <v>-5.4879331447067974E-5</v>
      </c>
      <c r="P118" s="148">
        <f t="shared" si="17"/>
        <v>1234623.8239546933</v>
      </c>
      <c r="Q118" s="234">
        <f>P118 / U139*100</f>
        <v>0.59436702015063314</v>
      </c>
      <c r="R118">
        <f t="shared" si="18"/>
        <v>0.01</v>
      </c>
      <c r="S118">
        <v>0</v>
      </c>
      <c r="T118">
        <v>1</v>
      </c>
      <c r="V118" s="144">
        <f>_xll.BDH(C118,$V$3,$D$1,$D$1)</f>
        <v>126.75</v>
      </c>
      <c r="W118" s="144">
        <f t="shared" si="19"/>
        <v>-1.0499999999999972</v>
      </c>
      <c r="X118" s="145">
        <f t="shared" si="20"/>
        <v>-0.82840236686390312</v>
      </c>
      <c r="Y118" s="149">
        <v>822653</v>
      </c>
      <c r="Z118" s="150">
        <f>IF(D118 = D139,1,_xll.BDP(K118,$Z$3)*L118)</f>
        <v>0.82699999999999996</v>
      </c>
      <c r="AA118" s="239">
        <f>W118*Y118*R118/Z118 / AB139</f>
        <v>-5.0464566745602302E-5</v>
      </c>
      <c r="AB118" s="111"/>
    </row>
    <row r="119" spans="1:28" x14ac:dyDescent="0.2">
      <c r="B119">
        <v>6000</v>
      </c>
      <c r="C119" t="s">
        <v>72</v>
      </c>
      <c r="D119" t="str">
        <f>_xll.BDP(C119,$D$3)</f>
        <v>GBp</v>
      </c>
      <c r="E119" t="s">
        <v>366</v>
      </c>
      <c r="F119" s="146">
        <f>_xll.BDP(C119,$F$3)</f>
        <v>979</v>
      </c>
      <c r="G119" s="146">
        <f>_xll.BDP(C119,$G$3)</f>
        <v>993.4</v>
      </c>
      <c r="H119" s="124">
        <f>IF(OR(OR(G119="#N/A N/A",G119="#N/A Real Time"),OR(F119="#N/A N/A",F119="#N/A Real Time")),0,  G119 - F119)</f>
        <v>14.399999999999977</v>
      </c>
      <c r="I119" s="35">
        <f>IF(OR(F119=0,F119="#N/A N/A"),0,H119 / F119*100)</f>
        <v>1.4708886618998955</v>
      </c>
      <c r="J119" s="147">
        <v>262381</v>
      </c>
      <c r="K119" t="str">
        <f>CONCATENATE(D139,D119, " Curncy")</f>
        <v>USDGBp Curncy</v>
      </c>
      <c r="L119">
        <f>IF(D119 = D139,1,_xll.BDP(K119,$L$3))</f>
        <v>1</v>
      </c>
      <c r="M119" s="224">
        <f>IF(D119 = D139,1,_xll.BDP(K119,$M$3)*L119)</f>
        <v>0.82989999999999997</v>
      </c>
      <c r="N119" s="147">
        <f>H119*J119*R119/M119</f>
        <v>45527.008073261764</v>
      </c>
      <c r="O119" s="229">
        <f>N119 / U139</f>
        <v>2.1917406419553605E-4</v>
      </c>
      <c r="P119" s="148">
        <f>IF(OR(OR(J119=0,G119 = "#N/A N/A"),G119="#N/A Real Time"),0,G119*J119*R119/M119)</f>
        <v>3140731.2374984943</v>
      </c>
      <c r="Q119" s="234">
        <f>P119 / U139*100</f>
        <v>1.5119966345267075</v>
      </c>
      <c r="R119">
        <f>IF(EXACT(D119,UPPER(D119)),1,0.01)/T119</f>
        <v>0.01</v>
      </c>
      <c r="S119">
        <v>0</v>
      </c>
      <c r="T119">
        <v>1</v>
      </c>
      <c r="V119" s="144">
        <f>_xll.BDH(C119,$V$3,$D$1,$D$1)</f>
        <v>986.4</v>
      </c>
      <c r="W119" s="144">
        <f>IF(OR(OR(F119="#N/A N/A",F119="#N/A Real Time"),OR(V119="#N/A N/A",V119="#N/A Real Time")),0,  F119 - V119)</f>
        <v>-7.3999999999999773</v>
      </c>
      <c r="X119" s="145">
        <f>IF(OR(V119=0,V119="#N/A N/A"),0,W119 / V119*100)</f>
        <v>-0.75020275750202536</v>
      </c>
      <c r="Y119" s="149">
        <v>262381</v>
      </c>
      <c r="Z119" s="150">
        <f>IF(D119 = D139,1,_xll.BDP(K119,$Z$3)*L119)</f>
        <v>0.82699999999999996</v>
      </c>
      <c r="AA119" s="239">
        <f>W119*Y119*R119/Z119 / AB139</f>
        <v>-1.1343437090655102E-4</v>
      </c>
      <c r="AB119" s="111"/>
    </row>
    <row r="120" spans="1:28" x14ac:dyDescent="0.2">
      <c r="B120">
        <v>3404</v>
      </c>
      <c r="C120" t="s">
        <v>71</v>
      </c>
      <c r="D120" t="str">
        <f>_xll.BDP(C120,$D$3)</f>
        <v>GBp</v>
      </c>
      <c r="E120" t="s">
        <v>271</v>
      </c>
      <c r="F120" s="146">
        <f>_xll.BDP(C120,$F$3)</f>
        <v>28.3</v>
      </c>
      <c r="G120" s="146">
        <f>_xll.BDP(C120,$G$3)</f>
        <v>28.3</v>
      </c>
      <c r="H120" s="124">
        <f t="shared" si="14"/>
        <v>0</v>
      </c>
      <c r="I120" s="35">
        <f t="shared" si="15"/>
        <v>0</v>
      </c>
      <c r="J120" s="147">
        <v>22456703</v>
      </c>
      <c r="K120" t="str">
        <f>CONCATENATE(D139,D120, " Curncy")</f>
        <v>USDGBp Curncy</v>
      </c>
      <c r="L120">
        <f>IF(D120 = D139,1,_xll.BDP(K120,$L$3))</f>
        <v>1</v>
      </c>
      <c r="M120" s="224">
        <f>IF(D120 = D139,1,_xll.BDP(K120,$M$3)*L120)</f>
        <v>0.82989999999999997</v>
      </c>
      <c r="N120" s="147">
        <f t="shared" si="16"/>
        <v>0</v>
      </c>
      <c r="O120" s="229">
        <f>N120 / U139</f>
        <v>0</v>
      </c>
      <c r="P120" s="148">
        <f t="shared" si="17"/>
        <v>7657846.6670683222</v>
      </c>
      <c r="Q120" s="234">
        <f>P120 / U139*100</f>
        <v>3.6866059247880547</v>
      </c>
      <c r="R120">
        <f t="shared" si="18"/>
        <v>0.01</v>
      </c>
      <c r="S120">
        <v>0</v>
      </c>
      <c r="T120">
        <v>1</v>
      </c>
      <c r="V120" s="144">
        <f>_xll.BDH(C120,$V$3,$D$1,$D$1)</f>
        <v>28.4</v>
      </c>
      <c r="W120" s="144">
        <f t="shared" si="19"/>
        <v>-9.9999999999997868E-2</v>
      </c>
      <c r="X120" s="145">
        <f t="shared" si="20"/>
        <v>-0.35211267605633051</v>
      </c>
      <c r="Y120" s="149">
        <v>22456703</v>
      </c>
      <c r="Z120" s="150">
        <f>IF(D120 = D139,1,_xll.BDP(K120,$Z$3)*L120)</f>
        <v>0.82699999999999996</v>
      </c>
      <c r="AA120" s="239">
        <f>W120*Y120*R120/Z120 / AB139</f>
        <v>-1.3119780207388796E-4</v>
      </c>
      <c r="AB120" s="111"/>
    </row>
    <row r="121" spans="1:28" x14ac:dyDescent="0.2">
      <c r="B121">
        <v>19183</v>
      </c>
      <c r="C121" t="s">
        <v>1169</v>
      </c>
      <c r="D121" t="str">
        <f>_xll.BDP(C121,$D$3)</f>
        <v>GBp</v>
      </c>
      <c r="E121" t="s">
        <v>1170</v>
      </c>
      <c r="F121" s="146">
        <f>_xll.BDP(C121,$F$3)</f>
        <v>1870</v>
      </c>
      <c r="G121" s="146">
        <f>_xll.BDP(C121,$G$3)</f>
        <v>1871</v>
      </c>
      <c r="H121" s="124">
        <f t="shared" si="14"/>
        <v>1</v>
      </c>
      <c r="I121" s="35">
        <f t="shared" si="15"/>
        <v>5.3475935828877004E-2</v>
      </c>
      <c r="J121" s="147">
        <v>305880</v>
      </c>
      <c r="K121" t="str">
        <f>CONCATENATE(D139,D121, " Curncy")</f>
        <v>USDGBp Curncy</v>
      </c>
      <c r="L121">
        <f>IF(D121 = D139,1,_xll.BDP(K121,$L$3))</f>
        <v>1</v>
      </c>
      <c r="M121" s="224">
        <f>IF(D121 = D139,1,_xll.BDP(K121,$M$3)*L121)</f>
        <v>0.82989999999999997</v>
      </c>
      <c r="N121" s="147">
        <f t="shared" si="16"/>
        <v>3685.7452705145201</v>
      </c>
      <c r="O121" s="229">
        <f>N121 / U139</f>
        <v>1.7743748265385779E-5</v>
      </c>
      <c r="P121" s="148">
        <f t="shared" si="17"/>
        <v>6896029.4011326665</v>
      </c>
      <c r="Q121" s="234">
        <f>P121 / U139*100</f>
        <v>3.3198553004536793</v>
      </c>
      <c r="R121">
        <f t="shared" si="18"/>
        <v>0.01</v>
      </c>
      <c r="S121">
        <v>0</v>
      </c>
      <c r="T121">
        <v>1</v>
      </c>
      <c r="V121" s="144">
        <f>_xll.BDH(C121,$V$3,$D$1,$D$1)</f>
        <v>1864</v>
      </c>
      <c r="W121" s="144">
        <f t="shared" si="19"/>
        <v>6</v>
      </c>
      <c r="X121" s="145">
        <f t="shared" si="20"/>
        <v>0.32188841201716739</v>
      </c>
      <c r="Y121" s="149">
        <v>305880</v>
      </c>
      <c r="Z121" s="150">
        <f>IF(D121 = D139,1,_xll.BDP(K121,$Z$3)*L121)</f>
        <v>0.82699999999999996</v>
      </c>
      <c r="AA121" s="239">
        <f>W121*Y121*R121/Z121 / AB139</f>
        <v>1.0722175120282356E-4</v>
      </c>
      <c r="AB121" s="111"/>
    </row>
    <row r="122" spans="1:28" ht="12" customHeight="1" x14ac:dyDescent="0.2">
      <c r="B122">
        <v>10205</v>
      </c>
      <c r="C122" t="s">
        <v>984</v>
      </c>
      <c r="D122" t="str">
        <f>_xll.BDP(C122,$D$3)</f>
        <v>GBp</v>
      </c>
      <c r="E122" t="s">
        <v>1544</v>
      </c>
      <c r="F122" s="99">
        <f>_xll.BDP(C122,$F$3)</f>
        <v>202.6</v>
      </c>
      <c r="G122" s="99">
        <f>_xll.BDP(C122,$G$3)</f>
        <v>202</v>
      </c>
      <c r="H122" s="100">
        <f>IF(OR(OR(G122="#N/A N/A",G122="#N/A Real Time"),OR(F122="#N/A N/A",F122="#N/A Real Time")),0,  G122 - F122)</f>
        <v>-0.59999999999999432</v>
      </c>
      <c r="I122" s="101">
        <f>IF(OR(F122=0,F122="#N/A N/A"),0,H122 / F122*100)</f>
        <v>-0.29615004935833872</v>
      </c>
      <c r="J122" s="102">
        <v>396268</v>
      </c>
      <c r="K122" t="str">
        <f>CONCATENATE(D139,D122, " Curncy")</f>
        <v>USDGBp Curncy</v>
      </c>
      <c r="L122">
        <f>IF(D122 = D139,1,_xll.BDP(K122,$L$3))</f>
        <v>1</v>
      </c>
      <c r="M122" s="226">
        <f>IF(D122 = D139,1,_xll.BDP(K122,$M$3)*L122)</f>
        <v>0.82989999999999997</v>
      </c>
      <c r="N122" s="104">
        <f>H122*J122*R122/M122</f>
        <v>-2864.933124472801</v>
      </c>
      <c r="O122" s="231">
        <f>N122 / U139</f>
        <v>-1.3792231537127942E-5</v>
      </c>
      <c r="P122" s="140">
        <f>IF(OR(OR(J122=0,G122 = "#N/A N/A"),G122="#N/A Real Time"),0,G122*J122*R122/M122)</f>
        <v>964527.48523918551</v>
      </c>
      <c r="Q122" s="236">
        <f>P122 / U139*100</f>
        <v>0.46433846174997845</v>
      </c>
      <c r="R122">
        <f>IF(EXACT(D122,UPPER(D122)),1,0.01)/T122</f>
        <v>0.01</v>
      </c>
      <c r="S122">
        <v>0</v>
      </c>
      <c r="T122">
        <v>1</v>
      </c>
      <c r="V122" s="107">
        <f>_xll.BDH(C122,$V$3,$D$1,$D$1)</f>
        <v>204.4</v>
      </c>
      <c r="W122" s="107">
        <f>IF(OR(OR(F122="#N/A N/A",F122="#N/A Real Time"),OR(V122="#N/A N/A",V122="#N/A Real Time")),0,  F122 - V122)</f>
        <v>-1.8000000000000114</v>
      </c>
      <c r="X122" s="117">
        <f>IF(OR(V122=0,V122="#N/A N/A"),0,W122 / V122*100)</f>
        <v>-0.88062622309198202</v>
      </c>
      <c r="Y122" s="109">
        <v>396268</v>
      </c>
      <c r="Z122" s="110">
        <f>IF(D122 = D139,1,_xll.BDP(K122,$Z$3)*L122)</f>
        <v>0.82699999999999996</v>
      </c>
      <c r="AA122" s="241">
        <f>W122*Y122*R122/Z122 / AB139</f>
        <v>-4.1671781978855199E-5</v>
      </c>
      <c r="AB122" s="111"/>
    </row>
    <row r="123" spans="1:28" x14ac:dyDescent="0.2">
      <c r="B123">
        <v>10257</v>
      </c>
      <c r="C123" t="s">
        <v>996</v>
      </c>
      <c r="D123" t="str">
        <f>_xll.BDP(C123,$D$3)</f>
        <v>GBp</v>
      </c>
      <c r="E123" t="s">
        <v>1079</v>
      </c>
      <c r="F123" s="146">
        <f>_xll.BDP(C123,$F$3)</f>
        <v>170.5</v>
      </c>
      <c r="G123" s="146">
        <f>_xll.BDP(C123,$G$3)</f>
        <v>169.9</v>
      </c>
      <c r="H123" s="124">
        <f t="shared" si="14"/>
        <v>-0.59999999999999432</v>
      </c>
      <c r="I123" s="35">
        <f t="shared" si="15"/>
        <v>-0.3519061583577679</v>
      </c>
      <c r="J123" s="147">
        <v>1309003</v>
      </c>
      <c r="K123" t="str">
        <f>CONCATENATE(D139,D123, " Curncy")</f>
        <v>USDGBp Curncy</v>
      </c>
      <c r="L123">
        <f>IF(D123 = D139,1,_xll.BDP(K123,$L$3))</f>
        <v>1</v>
      </c>
      <c r="M123" s="224">
        <f>IF(D123 = D139,1,_xll.BDP(K123,$M$3)*L123)</f>
        <v>0.82989999999999997</v>
      </c>
      <c r="N123" s="147">
        <f t="shared" si="16"/>
        <v>-9463.8125075309399</v>
      </c>
      <c r="O123" s="229">
        <f>N123 / U139</f>
        <v>-4.5560258357462856E-5</v>
      </c>
      <c r="P123" s="148">
        <f t="shared" si="17"/>
        <v>2679836.2417158694</v>
      </c>
      <c r="Q123" s="234">
        <f>P123 / U139*100</f>
        <v>1.2901146491555018</v>
      </c>
      <c r="R123">
        <f t="shared" si="18"/>
        <v>0.01</v>
      </c>
      <c r="S123">
        <v>0</v>
      </c>
      <c r="T123">
        <v>1</v>
      </c>
      <c r="V123" s="144">
        <f>_xll.BDH(C123,$V$3,$D$1,$D$1)</f>
        <v>170</v>
      </c>
      <c r="W123" s="144">
        <f t="shared" si="19"/>
        <v>0.5</v>
      </c>
      <c r="X123" s="145">
        <f t="shared" si="20"/>
        <v>0.29411764705882354</v>
      </c>
      <c r="Y123" s="149">
        <v>1309003</v>
      </c>
      <c r="Z123" s="150">
        <f>IF(D123 = D139,1,_xll.BDP(K123,$Z$3)*L123)</f>
        <v>0.82699999999999996</v>
      </c>
      <c r="AA123" s="239">
        <f>W123*Y123*R123/Z123 / AB139</f>
        <v>3.8237651472731589E-5</v>
      </c>
      <c r="AB123" s="111"/>
    </row>
    <row r="124" spans="1:28" x14ac:dyDescent="0.2">
      <c r="B124">
        <v>6418</v>
      </c>
      <c r="C124" t="s">
        <v>1556</v>
      </c>
      <c r="D124" t="str">
        <f>_xll.BDP(C124,$D$3)</f>
        <v>GBp</v>
      </c>
      <c r="E124" t="s">
        <v>1557</v>
      </c>
      <c r="F124" s="146">
        <f>_xll.BDP(C124,$F$3)</f>
        <v>175.9</v>
      </c>
      <c r="G124" s="146">
        <f>_xll.BDP(C124,$G$3)</f>
        <v>177.3</v>
      </c>
      <c r="H124" s="124">
        <f>IF(OR(OR(G124="#N/A N/A",G124="#N/A Real Time"),OR(F124="#N/A N/A",F124="#N/A Real Time")),0,  G124 - F124)</f>
        <v>1.4000000000000057</v>
      </c>
      <c r="I124" s="35">
        <f>IF(OR(F124=0,F124="#N/A N/A"),0,H124 / F124*100)</f>
        <v>0.79590676520750747</v>
      </c>
      <c r="J124" s="147">
        <v>1232244</v>
      </c>
      <c r="K124" t="str">
        <f>CONCATENATE(D139,D124, " Curncy")</f>
        <v>USDGBp Curncy</v>
      </c>
      <c r="L124">
        <f>IF(D124 = D139,1,_xll.BDP(K124,$L$3))</f>
        <v>1</v>
      </c>
      <c r="M124" s="224">
        <f>IF(D124 = D139,1,_xll.BDP(K124,$M$3)*L124)</f>
        <v>0.82989999999999997</v>
      </c>
      <c r="N124" s="147">
        <f>H124*J124*R124/M124</f>
        <v>20787.343053380009</v>
      </c>
      <c r="O124" s="229">
        <f>N124 / U139</f>
        <v>1.0007348722552952E-4</v>
      </c>
      <c r="P124" s="148">
        <f>IF(OR(OR(J124=0,G124 = "#N/A N/A"),G124="#N/A Real Time"),0,G124*J124*R124/M124)</f>
        <v>2632568.516688758</v>
      </c>
      <c r="Q124" s="234">
        <f>P124 / U139*100</f>
        <v>1.2673592346490226</v>
      </c>
      <c r="R124">
        <f>IF(EXACT(D124,UPPER(D124)),1,0.01)/T124</f>
        <v>0.01</v>
      </c>
      <c r="S124">
        <v>0</v>
      </c>
      <c r="T124">
        <v>1</v>
      </c>
      <c r="V124" s="144">
        <f>_xll.BDH(C124,$V$3,$D$1,$D$1)</f>
        <v>177.1</v>
      </c>
      <c r="W124" s="144">
        <f>IF(OR(OR(F124="#N/A N/A",F124="#N/A Real Time"),OR(V124="#N/A N/A",V124="#N/A Real Time")),0,  F124 - V124)</f>
        <v>-1.1999999999999886</v>
      </c>
      <c r="X124" s="145">
        <f>IF(OR(V124=0,V124="#N/A N/A"),0,W124 / V124*100)</f>
        <v>-0.67758328627893205</v>
      </c>
      <c r="Y124" s="149">
        <v>1232244</v>
      </c>
      <c r="Z124" s="150">
        <f>IF(D124 = D139,1,_xll.BDP(K124,$Z$3)*L124)</f>
        <v>0.82699999999999996</v>
      </c>
      <c r="AA124" s="239">
        <f>W124*Y124*R124/Z124 / AB139</f>
        <v>-8.6389015031496598E-5</v>
      </c>
      <c r="AB124" s="111"/>
    </row>
    <row r="125" spans="1:28" x14ac:dyDescent="0.2">
      <c r="B125">
        <v>19477</v>
      </c>
      <c r="C125" t="s">
        <v>62</v>
      </c>
      <c r="D125" t="str">
        <f>_xll.BDP(C125,$D$3)</f>
        <v>GBp</v>
      </c>
      <c r="E125" t="s">
        <v>268</v>
      </c>
      <c r="F125" s="146" t="str">
        <f>_xll.BDP(C125,$F$3)</f>
        <v>#N/A N/A</v>
      </c>
      <c r="G125" s="146" t="str">
        <f>_xll.BDP(C125,$G$3)</f>
        <v>#N/A Real Time</v>
      </c>
      <c r="H125" s="124">
        <f t="shared" si="14"/>
        <v>0</v>
      </c>
      <c r="I125" s="35">
        <f t="shared" si="15"/>
        <v>0</v>
      </c>
      <c r="J125" s="147">
        <v>2366057</v>
      </c>
      <c r="K125" t="str">
        <f>CONCATENATE(D139,D125, " Curncy")</f>
        <v>USDGBp Curncy</v>
      </c>
      <c r="L125">
        <f>IF(D125 = D139,1,_xll.BDP(K125,$L$3))</f>
        <v>1</v>
      </c>
      <c r="M125" s="224">
        <f>IF(D125 = D139,1,_xll.BDP(K125,$M$3)*L125)</f>
        <v>0.82989999999999997</v>
      </c>
      <c r="N125" s="147">
        <f t="shared" si="16"/>
        <v>0</v>
      </c>
      <c r="O125" s="229">
        <f>N125 / U139</f>
        <v>0</v>
      </c>
      <c r="P125" s="148">
        <f t="shared" si="17"/>
        <v>0</v>
      </c>
      <c r="Q125" s="234">
        <f>P125 / U139*100</f>
        <v>0</v>
      </c>
      <c r="R125">
        <f t="shared" si="18"/>
        <v>0.01</v>
      </c>
      <c r="S125">
        <v>0</v>
      </c>
      <c r="T125">
        <v>1</v>
      </c>
      <c r="V125" s="144" t="str">
        <f>_xll.BDH(C125,$V$3,$D$1,$D$1)</f>
        <v>#N/A N/A</v>
      </c>
      <c r="W125" s="144">
        <f t="shared" si="19"/>
        <v>0</v>
      </c>
      <c r="X125" s="145">
        <f t="shared" si="20"/>
        <v>0</v>
      </c>
      <c r="Y125" s="149">
        <v>2366057</v>
      </c>
      <c r="Z125" s="150">
        <f>IF(D125 = D139,1,_xll.BDP(K125,$Z$3)*L125)</f>
        <v>0.82699999999999996</v>
      </c>
      <c r="AA125" s="239">
        <f>W125*Y125*R125/Z125 / AB139</f>
        <v>0</v>
      </c>
      <c r="AB125" s="111"/>
    </row>
    <row r="126" spans="1:28" x14ac:dyDescent="0.2">
      <c r="B126">
        <v>3419</v>
      </c>
      <c r="C126" t="s">
        <v>3</v>
      </c>
      <c r="D126" t="str">
        <f>_xll.BDP(C126,$D$3)</f>
        <v>GBp</v>
      </c>
      <c r="E126" t="s">
        <v>370</v>
      </c>
      <c r="F126" s="146">
        <f>_xll.BDP(C126,$F$3)</f>
        <v>93.06</v>
      </c>
      <c r="G126" s="146">
        <f>_xll.BDP(C126,$G$3)</f>
        <v>92.96</v>
      </c>
      <c r="H126" s="124">
        <f t="shared" si="14"/>
        <v>-0.10000000000000853</v>
      </c>
      <c r="I126" s="35">
        <f t="shared" si="15"/>
        <v>-0.10745755426607408</v>
      </c>
      <c r="J126" s="147">
        <v>1480032</v>
      </c>
      <c r="K126" t="str">
        <f>CONCATENATE(D139,D126, " Curncy")</f>
        <v>USDGBp Curncy</v>
      </c>
      <c r="L126">
        <f>IF(D126 = D139,1,_xll.BDP(K126,$L$3))</f>
        <v>1</v>
      </c>
      <c r="M126" s="224">
        <f>IF(D126 = D139,1,_xll.BDP(K126,$M$3)*L126)</f>
        <v>0.82989999999999997</v>
      </c>
      <c r="N126" s="147">
        <f t="shared" si="16"/>
        <v>-1783.3859501146237</v>
      </c>
      <c r="O126" s="229">
        <f>N126 / U139</f>
        <v>-8.5854960222040286E-6</v>
      </c>
      <c r="P126" s="148">
        <f t="shared" si="17"/>
        <v>1657835.579226413</v>
      </c>
      <c r="Q126" s="234">
        <f>P126 / U139*100</f>
        <v>0.79810771022401861</v>
      </c>
      <c r="R126">
        <f t="shared" si="18"/>
        <v>0.01</v>
      </c>
      <c r="S126">
        <v>0</v>
      </c>
      <c r="T126">
        <v>1</v>
      </c>
      <c r="V126" s="144">
        <f>_xll.BDH(C126,$V$3,$D$1,$D$1)</f>
        <v>92.67</v>
      </c>
      <c r="W126" s="144">
        <f t="shared" si="19"/>
        <v>0.39000000000000057</v>
      </c>
      <c r="X126" s="145">
        <f t="shared" si="20"/>
        <v>0.42084817092910393</v>
      </c>
      <c r="Y126" s="149">
        <v>1480032</v>
      </c>
      <c r="Z126" s="150">
        <f>IF(D126 = D139,1,_xll.BDP(K126,$Z$3)*L126)</f>
        <v>0.82699999999999996</v>
      </c>
      <c r="AA126" s="239">
        <f>W126*Y126*R126/Z126 / AB139</f>
        <v>3.3722229262959799E-5</v>
      </c>
      <c r="AB126" s="111"/>
    </row>
    <row r="127" spans="1:28" x14ac:dyDescent="0.2">
      <c r="A127" s="158" t="s">
        <v>1532</v>
      </c>
      <c r="B127" s="158"/>
      <c r="C127" s="158"/>
      <c r="D127" s="158"/>
      <c r="E127" s="158" t="s">
        <v>19</v>
      </c>
      <c r="F127" s="159"/>
      <c r="G127" s="159"/>
      <c r="H127" s="160"/>
      <c r="I127" s="161"/>
      <c r="J127" s="162"/>
      <c r="K127" s="158"/>
      <c r="L127" s="158"/>
      <c r="M127" s="227"/>
      <c r="N127" s="163">
        <f xml:space="preserve"> SUM(N107:N126)</f>
        <v>-492334.38040727819</v>
      </c>
      <c r="O127" s="232">
        <f xml:space="preserve"> SUM(O107:O126)</f>
        <v>-2.37017391793924E-3</v>
      </c>
      <c r="P127" s="164">
        <f xml:space="preserve"> SUM(P107:P126)</f>
        <v>76557960.413905308</v>
      </c>
      <c r="Q127" s="237">
        <f xml:space="preserve"> SUM(Q107:Q126)</f>
        <v>36.856187218442059</v>
      </c>
      <c r="R127" s="158"/>
      <c r="S127" s="158"/>
      <c r="T127" s="158"/>
      <c r="U127" s="158"/>
      <c r="V127" s="165"/>
      <c r="W127" s="165"/>
      <c r="X127" s="166"/>
      <c r="Y127" s="167"/>
      <c r="Z127" s="168"/>
      <c r="AA127" s="242">
        <f xml:space="preserve"> SUM(AA107:AA126)</f>
        <v>-7.9605178879585067E-4</v>
      </c>
      <c r="AB127" s="169"/>
    </row>
    <row r="128" spans="1:28" x14ac:dyDescent="0.2">
      <c r="F128" s="146"/>
      <c r="G128" s="146"/>
      <c r="H128" s="124"/>
      <c r="I128" s="35"/>
      <c r="J128" s="147"/>
      <c r="M128" s="224"/>
      <c r="N128" s="147"/>
      <c r="O128" s="229"/>
      <c r="P128" s="148"/>
      <c r="Q128" s="234"/>
      <c r="V128" s="144"/>
      <c r="W128" s="144"/>
      <c r="X128" s="145"/>
      <c r="Y128" s="149"/>
      <c r="Z128" s="150"/>
      <c r="AA128" s="239"/>
      <c r="AB128" s="111"/>
    </row>
    <row r="129" spans="1:28" x14ac:dyDescent="0.2">
      <c r="B129">
        <v>32199</v>
      </c>
      <c r="C129" t="s">
        <v>1558</v>
      </c>
      <c r="D129" t="str">
        <f>_xll.BDP(C129,$D$3)</f>
        <v>USD</v>
      </c>
      <c r="E129" t="s">
        <v>1559</v>
      </c>
      <c r="F129" s="146">
        <f>_xll.BDP(C129,$F$3)</f>
        <v>2.2000000000000002</v>
      </c>
      <c r="G129" s="146">
        <f>_xll.BDP(C129,$G$3)</f>
        <v>2.2309999999999999</v>
      </c>
      <c r="H129" s="124">
        <f>IF(OR(OR(G129="#N/A N/A",G129="#N/A Real Time"),OR(F129="#N/A N/A",F129="#N/A Real Time")),0,  G129 - F129)</f>
        <v>3.0999999999999694E-2</v>
      </c>
      <c r="I129" s="35">
        <f>IF(OR(F129=0,F129="#N/A N/A"),0,H129 / F129*100)</f>
        <v>1.4090909090908952</v>
      </c>
      <c r="J129" s="147">
        <v>12467</v>
      </c>
      <c r="K129" t="str">
        <f>CONCATENATE(D139,D129, " Curncy")</f>
        <v>USDUSD Curncy</v>
      </c>
      <c r="L129">
        <f>IF(D129 = D139,1,_xll.BDP(K129,$L$3))</f>
        <v>1</v>
      </c>
      <c r="M129" s="224">
        <f>IF(D129 = D139,1,_xll.BDP(K129,$M$3)*L129)</f>
        <v>1</v>
      </c>
      <c r="N129" s="147">
        <f>H129*J129*R129/M129</f>
        <v>386.47699999999617</v>
      </c>
      <c r="O129" s="229">
        <f>N129 / U139</f>
        <v>1.8605601025173768E-6</v>
      </c>
      <c r="P129" s="148">
        <f>IF(OR(OR(J129=0,G129 = "#N/A N/A"),G129="#N/A Real Time"),0,G129*J129*R129/M129)</f>
        <v>27813.876999999997</v>
      </c>
      <c r="Q129" s="234">
        <f>P129 / U139*100</f>
        <v>1.3390030931342929E-2</v>
      </c>
      <c r="R129">
        <f>IF(EXACT(D129,UPPER(D129)),1,0.01)/T129</f>
        <v>1</v>
      </c>
      <c r="S129">
        <v>0</v>
      </c>
      <c r="T129">
        <v>1</v>
      </c>
      <c r="V129" s="144">
        <f>_xll.BDH(C129,$V$3,$D$1,$D$1)</f>
        <v>2.23</v>
      </c>
      <c r="W129" s="144">
        <f>IF(OR(OR(F129="#N/A N/A",F129="#N/A Real Time"),OR(V129="#N/A N/A",V129="#N/A Real Time")),0,  F129 - V129)</f>
        <v>-2.9999999999999805E-2</v>
      </c>
      <c r="X129" s="145">
        <f>IF(OR(V129=0,V129="#N/A N/A"),0,W129 / V129*100)</f>
        <v>-1.345291479820619</v>
      </c>
      <c r="Y129" s="149">
        <v>12467</v>
      </c>
      <c r="Z129" s="150">
        <f>IF(D129 = D139,1,_xll.BDP(K129,$Z$3)*L129)</f>
        <v>1</v>
      </c>
      <c r="AA129" s="239">
        <f>W129*Y129*R129/Z129 / AB139</f>
        <v>-1.8070463322987857E-6</v>
      </c>
      <c r="AB129" s="111"/>
    </row>
    <row r="130" spans="1:28" x14ac:dyDescent="0.2">
      <c r="B130">
        <v>1462</v>
      </c>
      <c r="C130" t="s">
        <v>791</v>
      </c>
      <c r="D130" t="str">
        <f>_xll.BDP(C130,$D$3)</f>
        <v>USD</v>
      </c>
      <c r="E130" t="s">
        <v>858</v>
      </c>
      <c r="F130" s="146">
        <f>_xll.BDP(C130,$F$3)</f>
        <v>132.81</v>
      </c>
      <c r="G130" s="146">
        <f>_xll.BDP(C130,$G$3)</f>
        <v>132.41999999999999</v>
      </c>
      <c r="H130" s="124">
        <f t="shared" ref="H130:H136" si="21">IF(OR(OR(G130="#N/A N/A",G130="#N/A Real Time"),OR(F130="#N/A N/A",F130="#N/A Real Time")),0,  G130 - F130)</f>
        <v>-0.39000000000001478</v>
      </c>
      <c r="I130" s="35">
        <f t="shared" ref="I130:I136" si="22">IF(OR(F130=0,F130="#N/A N/A"),0,H130 / F130*100)</f>
        <v>-0.29365258640163749</v>
      </c>
      <c r="J130" s="147">
        <v>17122</v>
      </c>
      <c r="K130" t="str">
        <f>CONCATENATE(D139,D130, " Curncy")</f>
        <v>USDUSD Curncy</v>
      </c>
      <c r="L130">
        <f>IF(D130 = D139,1,_xll.BDP(K130,$L$3))</f>
        <v>1</v>
      </c>
      <c r="M130" s="224">
        <f>IF(D130 = D139,1,_xll.BDP(K130,$M$3)*L130)</f>
        <v>1</v>
      </c>
      <c r="N130" s="147">
        <f t="shared" ref="N130:N136" si="23">H130*J130*R130/M130</f>
        <v>-6677.5800000002528</v>
      </c>
      <c r="O130" s="229">
        <f>N130 / U139</f>
        <v>-3.2146903772717594E-5</v>
      </c>
      <c r="P130" s="148">
        <f t="shared" ref="P130:P136" si="24">IF(OR(OR(J130=0,G130 = "#N/A N/A"),G130="#N/A Real Time"),0,G130*J130*R130/M130)</f>
        <v>2267295.2399999998</v>
      </c>
      <c r="Q130" s="234">
        <f>P130 / U139*100</f>
        <v>1.0915110250213083</v>
      </c>
      <c r="R130">
        <f t="shared" ref="R130:R136" si="25">IF(EXACT(D130,UPPER(D130)),1,0.01)/T130</f>
        <v>1</v>
      </c>
      <c r="S130">
        <v>0</v>
      </c>
      <c r="T130">
        <v>1</v>
      </c>
      <c r="V130" s="144">
        <f>_xll.BDH(C130,$V$3,$D$1,$D$1)</f>
        <v>130.61000000000001</v>
      </c>
      <c r="W130" s="144">
        <f t="shared" ref="W130:W136" si="26">IF(OR(OR(F130="#N/A N/A",F130="#N/A Real Time"),OR(V130="#N/A N/A",V130="#N/A Real Time")),0,  F130 - V130)</f>
        <v>2.1999999999999886</v>
      </c>
      <c r="X130" s="145">
        <f t="shared" ref="X130:X136" si="27">IF(OR(V130=0,V130="#N/A N/A"),0,W130 / V130*100)</f>
        <v>1.6844039506928938</v>
      </c>
      <c r="Y130" s="149">
        <v>17122</v>
      </c>
      <c r="Z130" s="150">
        <f>IF(D130 = D139,1,_xll.BDP(K130,$Z$3)*L130)</f>
        <v>1</v>
      </c>
      <c r="AA130" s="239">
        <f>W130*Y130*R130/Z130 / AB139</f>
        <v>1.8199658849646713E-4</v>
      </c>
      <c r="AB130" s="111"/>
    </row>
    <row r="131" spans="1:28" x14ac:dyDescent="0.2">
      <c r="B131">
        <v>19642</v>
      </c>
      <c r="C131" t="s">
        <v>55</v>
      </c>
      <c r="D131" t="str">
        <f>_xll.BDP(C131,$D$3)</f>
        <v>USD</v>
      </c>
      <c r="E131" t="s">
        <v>265</v>
      </c>
      <c r="F131" s="146">
        <f>_xll.BDP(C131,$F$3)</f>
        <v>13.68</v>
      </c>
      <c r="G131" s="146">
        <f>_xll.BDP(C131,$G$3)</f>
        <v>13.5</v>
      </c>
      <c r="H131" s="124">
        <f t="shared" si="21"/>
        <v>-0.17999999999999972</v>
      </c>
      <c r="I131" s="35">
        <f t="shared" si="22"/>
        <v>-1.3157894736842086</v>
      </c>
      <c r="J131" s="147">
        <v>334043</v>
      </c>
      <c r="K131" t="str">
        <f>CONCATENATE(D139,D131, " Curncy")</f>
        <v>USDUSD Curncy</v>
      </c>
      <c r="L131">
        <f>IF(D131 = D139,1,_xll.BDP(K131,$L$3))</f>
        <v>1</v>
      </c>
      <c r="M131" s="224">
        <f>IF(D131 = D139,1,_xll.BDP(K131,$M$3)*L131)</f>
        <v>1</v>
      </c>
      <c r="N131" s="147">
        <f t="shared" si="23"/>
        <v>-60127.739999999903</v>
      </c>
      <c r="O131" s="229">
        <f>N131 / U139</f>
        <v>-2.8946424780398086E-4</v>
      </c>
      <c r="P131" s="148">
        <f t="shared" si="24"/>
        <v>4509580.5</v>
      </c>
      <c r="Q131" s="234">
        <f>P131 / U139*100</f>
        <v>2.1709818585298595</v>
      </c>
      <c r="R131">
        <f t="shared" si="25"/>
        <v>1</v>
      </c>
      <c r="S131">
        <v>0</v>
      </c>
      <c r="T131">
        <v>1</v>
      </c>
      <c r="V131" s="144">
        <f>_xll.BDH(C131,$V$3,$D$1,$D$1)</f>
        <v>13.25</v>
      </c>
      <c r="W131" s="144">
        <f t="shared" si="26"/>
        <v>0.42999999999999972</v>
      </c>
      <c r="X131" s="145">
        <f t="shared" si="27"/>
        <v>3.2452830188679229</v>
      </c>
      <c r="Y131" s="149">
        <v>334043</v>
      </c>
      <c r="Z131" s="150">
        <f>IF(D131 = D139,1,_xll.BDP(K131,$Z$3)*L131)</f>
        <v>1</v>
      </c>
      <c r="AA131" s="239">
        <f>W131*Y131*R131/Z131 / AB139</f>
        <v>6.9399589992630501E-4</v>
      </c>
      <c r="AB131" s="111"/>
    </row>
    <row r="132" spans="1:28" ht="12" customHeight="1" x14ac:dyDescent="0.2">
      <c r="B132">
        <v>4377</v>
      </c>
      <c r="C132" t="s">
        <v>1357</v>
      </c>
      <c r="D132" t="str">
        <f>_xll.BDP(C132,$D$3)</f>
        <v>USD</v>
      </c>
      <c r="E132" t="s">
        <v>1358</v>
      </c>
      <c r="F132" s="146">
        <f>_xll.BDP(C132,$F$3)</f>
        <v>129.18</v>
      </c>
      <c r="G132" s="146">
        <f>_xll.BDP(C132,$G$3)</f>
        <v>127.88500000000001</v>
      </c>
      <c r="H132" s="124">
        <f t="shared" si="21"/>
        <v>-1.2950000000000017</v>
      </c>
      <c r="I132" s="35">
        <f t="shared" si="22"/>
        <v>-1.0024771636476246</v>
      </c>
      <c r="J132" s="147">
        <v>10227</v>
      </c>
      <c r="K132" t="str">
        <f>CONCATENATE(D139,D132, " Curncy")</f>
        <v>USDUSD Curncy</v>
      </c>
      <c r="L132">
        <f>IF(D132 = D139,1,_xll.BDP(K132,$L$3))</f>
        <v>1</v>
      </c>
      <c r="M132" s="224">
        <f>IF(D132 = D139,1,_xll.BDP(K132,$M$3)*L132)</f>
        <v>1</v>
      </c>
      <c r="N132" s="147">
        <f t="shared" si="23"/>
        <v>-13243.965000000018</v>
      </c>
      <c r="O132" s="229">
        <f>N132 / U139</f>
        <v>-6.3758497603057427E-5</v>
      </c>
      <c r="P132" s="148">
        <f t="shared" si="24"/>
        <v>1307879.895</v>
      </c>
      <c r="Q132" s="234">
        <f>P132 / U139*100</f>
        <v>0.62963362671559753</v>
      </c>
      <c r="R132">
        <f t="shared" si="25"/>
        <v>1</v>
      </c>
      <c r="S132">
        <v>0</v>
      </c>
      <c r="T132">
        <v>1</v>
      </c>
      <c r="V132" s="144">
        <f>_xll.BDH(C132,$V$3,$D$1,$D$1)</f>
        <v>128.25</v>
      </c>
      <c r="W132" s="144">
        <f t="shared" si="26"/>
        <v>0.93000000000000682</v>
      </c>
      <c r="X132" s="145">
        <f t="shared" si="27"/>
        <v>0.72514619883041465</v>
      </c>
      <c r="Y132" s="149">
        <v>10227</v>
      </c>
      <c r="Z132" s="150">
        <f>IF(D132 = D139,1,_xll.BDP(K132,$Z$3)*L132)</f>
        <v>1</v>
      </c>
      <c r="AA132" s="239">
        <f>W132*Y132*R132/Z132 / AB139</f>
        <v>4.5953360716533092E-5</v>
      </c>
      <c r="AB132" s="111"/>
    </row>
    <row r="133" spans="1:28" x14ac:dyDescent="0.2">
      <c r="B133">
        <v>24161</v>
      </c>
      <c r="C133" t="s">
        <v>1154</v>
      </c>
      <c r="D133" t="str">
        <f>_xll.BDP(C133,$D$3)</f>
        <v>USD</v>
      </c>
      <c r="E133" t="s">
        <v>1155</v>
      </c>
      <c r="F133" s="146">
        <f>_xll.BDP(C133,$F$3)</f>
        <v>8.4550000000000001</v>
      </c>
      <c r="G133" s="146">
        <f>_xll.BDP(C133,$G$3)</f>
        <v>8.4550000000000001</v>
      </c>
      <c r="H133" s="124">
        <f t="shared" si="21"/>
        <v>0</v>
      </c>
      <c r="I133" s="35">
        <f t="shared" si="22"/>
        <v>0</v>
      </c>
      <c r="J133" s="147">
        <v>3078476</v>
      </c>
      <c r="K133" t="str">
        <f>CONCATENATE(D139,D133, " Curncy")</f>
        <v>USDUSD Curncy</v>
      </c>
      <c r="L133">
        <f>IF(D133 = D139,1,_xll.BDP(K133,$L$3))</f>
        <v>1</v>
      </c>
      <c r="M133" s="224">
        <f>IF(D133 = D139,1,_xll.BDP(K133,$M$3)*L133)</f>
        <v>1</v>
      </c>
      <c r="N133" s="147">
        <f t="shared" si="23"/>
        <v>0</v>
      </c>
      <c r="O133" s="229">
        <f>N133 / U139</f>
        <v>0</v>
      </c>
      <c r="P133" s="148">
        <f t="shared" si="24"/>
        <v>26028514.580000002</v>
      </c>
      <c r="Q133" s="234">
        <f>P133 / U139*100</f>
        <v>12.53052982592504</v>
      </c>
      <c r="R133">
        <f t="shared" si="25"/>
        <v>1</v>
      </c>
      <c r="S133">
        <v>0</v>
      </c>
      <c r="T133">
        <v>1</v>
      </c>
      <c r="V133" s="144">
        <f>_xll.BDH(C133,$V$3,$D$1,$D$1)</f>
        <v>8</v>
      </c>
      <c r="W133" s="144">
        <f t="shared" si="26"/>
        <v>0.45500000000000007</v>
      </c>
      <c r="X133" s="145">
        <f t="shared" si="27"/>
        <v>5.6875000000000009</v>
      </c>
      <c r="Y133" s="149">
        <v>3078476</v>
      </c>
      <c r="Z133" s="150">
        <f>IF(D133 = D139,1,_xll.BDP(K133,$Z$3)*L133)</f>
        <v>1</v>
      </c>
      <c r="AA133" s="239">
        <f>W133*Y133*R133/Z133 / AB139</f>
        <v>6.7675775728343974E-3</v>
      </c>
      <c r="AB133" s="111"/>
    </row>
    <row r="134" spans="1:28" x14ac:dyDescent="0.2">
      <c r="B134">
        <v>29157</v>
      </c>
      <c r="C134" t="s">
        <v>1571</v>
      </c>
      <c r="D134" t="str">
        <f>_xll.BDP(C134,$D$3)</f>
        <v>USD</v>
      </c>
      <c r="E134" t="s">
        <v>1572</v>
      </c>
      <c r="F134" s="146">
        <f>_xll.BDP(C134,$F$3)</f>
        <v>82.89</v>
      </c>
      <c r="G134" s="146">
        <f>_xll.BDP(C134,$G$3)</f>
        <v>83.06</v>
      </c>
      <c r="H134" s="124">
        <f t="shared" si="21"/>
        <v>0.17000000000000171</v>
      </c>
      <c r="I134" s="35">
        <f t="shared" si="22"/>
        <v>0.20509108456991401</v>
      </c>
      <c r="J134" s="147">
        <v>29702</v>
      </c>
      <c r="K134" t="str">
        <f>CONCATENATE(D139,D134, " Curncy")</f>
        <v>USDUSD Curncy</v>
      </c>
      <c r="L134">
        <f>IF(D134 = D139,1,_xll.BDP(K134,$L$3))</f>
        <v>1</v>
      </c>
      <c r="M134" s="224">
        <f>IF(D134 = D139,1,_xll.BDP(K134,$M$3)*L134)</f>
        <v>1</v>
      </c>
      <c r="N134" s="147">
        <f t="shared" si="23"/>
        <v>5049.3400000000511</v>
      </c>
      <c r="O134" s="229">
        <f>N134 / U139</f>
        <v>2.4308304370105541E-5</v>
      </c>
      <c r="P134" s="148">
        <f t="shared" si="24"/>
        <v>2467048.12</v>
      </c>
      <c r="Q134" s="234">
        <f>P134 / U139*100</f>
        <v>1.1876751535182033</v>
      </c>
      <c r="R134">
        <f t="shared" si="25"/>
        <v>1</v>
      </c>
      <c r="S134">
        <v>0</v>
      </c>
      <c r="T134">
        <v>1</v>
      </c>
      <c r="V134" s="144">
        <f>_xll.BDH(C134,$V$3,$D$1,$D$1)</f>
        <v>82.2</v>
      </c>
      <c r="W134" s="144">
        <f t="shared" si="26"/>
        <v>0.68999999999999773</v>
      </c>
      <c r="X134" s="145">
        <f t="shared" si="27"/>
        <v>0.83941605839415789</v>
      </c>
      <c r="Y134" s="149">
        <v>29702</v>
      </c>
      <c r="Z134" s="150">
        <f>IF(D134 = D139,1,_xll.BDP(K134,$Z$3)*L134)</f>
        <v>1</v>
      </c>
      <c r="AA134" s="239">
        <f>W134*Y134*R134/Z134 / AB139</f>
        <v>9.9019529455730352E-5</v>
      </c>
      <c r="AB134" s="111"/>
    </row>
    <row r="135" spans="1:28" x14ac:dyDescent="0.2">
      <c r="B135">
        <v>553</v>
      </c>
      <c r="C135" t="s">
        <v>1281</v>
      </c>
      <c r="D135" t="str">
        <f>_xll.BDP(C135,$D$3)</f>
        <v>USD</v>
      </c>
      <c r="E135" t="s">
        <v>1282</v>
      </c>
      <c r="F135" s="146">
        <f>_xll.BDP(C135,$F$3)</f>
        <v>6.32</v>
      </c>
      <c r="G135" s="146">
        <f>_xll.BDP(C135,$G$3)</f>
        <v>6.2549999999999999</v>
      </c>
      <c r="H135" s="124">
        <f t="shared" si="21"/>
        <v>-6.5000000000000391E-2</v>
      </c>
      <c r="I135" s="35">
        <f t="shared" si="22"/>
        <v>-1.028481012658234</v>
      </c>
      <c r="J135" s="147">
        <v>62745</v>
      </c>
      <c r="K135" t="str">
        <f>CONCATENATE(D139,D135, " Curncy")</f>
        <v>USDUSD Curncy</v>
      </c>
      <c r="L135">
        <f>IF(D135 = D139,1,_xll.BDP(K135,$L$3))</f>
        <v>1</v>
      </c>
      <c r="M135" s="224">
        <f>IF(D135 = D139,1,_xll.BDP(K135,$M$3)*L135)</f>
        <v>1</v>
      </c>
      <c r="N135" s="147">
        <f t="shared" si="23"/>
        <v>-4078.4250000000247</v>
      </c>
      <c r="O135" s="229">
        <f>N135 / U139</f>
        <v>-1.9634169267794858E-5</v>
      </c>
      <c r="P135" s="148">
        <f t="shared" si="24"/>
        <v>392469.97499999998</v>
      </c>
      <c r="Q135" s="234">
        <f>P135 / U139*100</f>
        <v>0.18894112118470166</v>
      </c>
      <c r="R135">
        <f t="shared" si="25"/>
        <v>1</v>
      </c>
      <c r="S135">
        <v>0</v>
      </c>
      <c r="T135">
        <v>1</v>
      </c>
      <c r="V135" s="144">
        <f>_xll.BDH(C135,$V$3,$D$1,$D$1)</f>
        <v>6.15</v>
      </c>
      <c r="W135" s="144">
        <f t="shared" si="26"/>
        <v>0.16999999999999993</v>
      </c>
      <c r="X135" s="145">
        <f t="shared" si="27"/>
        <v>2.7642276422764214</v>
      </c>
      <c r="Y135" s="149">
        <v>62745</v>
      </c>
      <c r="Z135" s="150">
        <f>IF(D135 = D139,1,_xll.BDP(K135,$Z$3)*L135)</f>
        <v>1</v>
      </c>
      <c r="AA135" s="239">
        <f>W135*Y135*R135/Z135 / AB139</f>
        <v>5.1536404803120138E-5</v>
      </c>
      <c r="AB135" s="111"/>
    </row>
    <row r="136" spans="1:28" x14ac:dyDescent="0.2">
      <c r="B136">
        <v>25072</v>
      </c>
      <c r="C136" t="s">
        <v>28</v>
      </c>
      <c r="D136" t="str">
        <f>_xll.BDP(C136,$D$3)</f>
        <v>USD</v>
      </c>
      <c r="E136" t="s">
        <v>219</v>
      </c>
      <c r="F136" s="146">
        <f>_xll.BDP(C136,$F$3)</f>
        <v>34.369999999999997</v>
      </c>
      <c r="G136" s="146">
        <f>_xll.BDP(C136,$G$3)</f>
        <v>33.9527</v>
      </c>
      <c r="H136" s="124">
        <f t="shared" si="21"/>
        <v>-0.41729999999999734</v>
      </c>
      <c r="I136" s="35">
        <f t="shared" si="22"/>
        <v>-1.2141402385801494</v>
      </c>
      <c r="J136" s="147">
        <v>27481</v>
      </c>
      <c r="K136" t="str">
        <f>CONCATENATE(D139,D136, " Curncy")</f>
        <v>USDUSD Curncy</v>
      </c>
      <c r="L136">
        <f>IF(D136 = D139,1,_xll.BDP(K136,$L$3))</f>
        <v>1</v>
      </c>
      <c r="M136" s="224">
        <f>IF(D136 = D139,1,_xll.BDP(K136,$M$3)*L136)</f>
        <v>1</v>
      </c>
      <c r="N136" s="147">
        <f t="shared" si="23"/>
        <v>-11467.821299999927</v>
      </c>
      <c r="O136" s="229">
        <f>N136 / U139</f>
        <v>-5.5207866893965312E-5</v>
      </c>
      <c r="P136" s="148">
        <f t="shared" si="24"/>
        <v>933054.14870000002</v>
      </c>
      <c r="Q136" s="234">
        <f>P136 / U139*100</f>
        <v>0.44918671035004748</v>
      </c>
      <c r="R136">
        <f t="shared" si="25"/>
        <v>1</v>
      </c>
      <c r="S136">
        <v>0</v>
      </c>
      <c r="T136">
        <v>1</v>
      </c>
      <c r="V136" s="144">
        <f>_xll.BDH(C136,$V$3,$D$1,$D$1)</f>
        <v>33.9</v>
      </c>
      <c r="W136" s="144">
        <f t="shared" si="26"/>
        <v>0.46999999999999886</v>
      </c>
      <c r="X136" s="145">
        <f t="shared" si="27"/>
        <v>1.3864306784660734</v>
      </c>
      <c r="Y136" s="149">
        <v>27481</v>
      </c>
      <c r="Z136" s="150">
        <f>IF(D136 = D139,1,_xll.BDP(K136,$Z$3)*L136)</f>
        <v>1</v>
      </c>
      <c r="AA136" s="239">
        <f>W136*Y136*R136/Z136 / AB139</f>
        <v>6.2404579880790556E-5</v>
      </c>
      <c r="AB136" s="111"/>
    </row>
    <row r="137" spans="1:28" x14ac:dyDescent="0.2">
      <c r="A137" s="158" t="s">
        <v>1533</v>
      </c>
      <c r="B137" s="158"/>
      <c r="C137" s="158"/>
      <c r="D137" s="158"/>
      <c r="E137" s="158" t="s">
        <v>26</v>
      </c>
      <c r="F137" s="181"/>
      <c r="G137" s="181"/>
      <c r="H137" s="182"/>
      <c r="I137" s="183"/>
      <c r="J137" s="184"/>
      <c r="K137" s="158"/>
      <c r="L137" s="158"/>
      <c r="M137" s="225"/>
      <c r="N137" s="184">
        <f xml:space="preserve"> SUM(N128:N136)</f>
        <v>-90159.714300000051</v>
      </c>
      <c r="O137" s="230">
        <f xml:space="preserve"> SUM(O128:O136)</f>
        <v>-4.3404282086889314E-4</v>
      </c>
      <c r="P137" s="185">
        <f xml:space="preserve"> SUM(P128:P136)</f>
        <v>37933656.335699998</v>
      </c>
      <c r="Q137" s="235">
        <f xml:space="preserve"> SUM(Q128:Q136)</f>
        <v>18.2618493521761</v>
      </c>
      <c r="R137" s="158"/>
      <c r="S137" s="158"/>
      <c r="T137" s="158"/>
      <c r="U137" s="158"/>
      <c r="V137" s="186"/>
      <c r="W137" s="186"/>
      <c r="X137" s="187"/>
      <c r="Y137" s="188"/>
      <c r="Z137" s="189"/>
      <c r="AA137" s="240">
        <f xml:space="preserve"> SUM(AA128:AA136)</f>
        <v>7.9006768897810463E-3</v>
      </c>
      <c r="AB137" s="169"/>
    </row>
    <row r="138" spans="1:28" x14ac:dyDescent="0.2">
      <c r="F138" s="146"/>
      <c r="G138" s="146"/>
      <c r="H138" s="124"/>
      <c r="I138" s="35"/>
      <c r="J138" s="147"/>
      <c r="M138" s="224"/>
      <c r="N138" s="147"/>
      <c r="O138" s="229"/>
      <c r="P138" s="148"/>
      <c r="Q138" s="234"/>
      <c r="V138" s="144"/>
      <c r="W138" s="144"/>
      <c r="X138" s="145"/>
      <c r="Y138" s="149"/>
      <c r="Z138" s="150"/>
      <c r="AA138" s="239"/>
      <c r="AB138" s="111"/>
    </row>
    <row r="139" spans="1:28" ht="12.75" thickBot="1" x14ac:dyDescent="0.25">
      <c r="A139" s="170" t="s">
        <v>1534</v>
      </c>
      <c r="B139" s="170"/>
      <c r="C139" s="170"/>
      <c r="D139" s="170" t="s">
        <v>31</v>
      </c>
      <c r="E139" s="170" t="s">
        <v>1162</v>
      </c>
      <c r="F139" s="171"/>
      <c r="G139" s="171"/>
      <c r="H139" s="172"/>
      <c r="I139" s="173"/>
      <c r="J139" s="174"/>
      <c r="K139" s="170"/>
      <c r="L139" s="170"/>
      <c r="M139" s="228"/>
      <c r="N139" s="176">
        <f>N127+N106+N103+N137+N99+N94+N90+N83+N80+N86</f>
        <v>-1522773.0863886718</v>
      </c>
      <c r="O139" s="233">
        <f>O127+O106+O103+O137+O99+O94+O90+O83+O80+O86</f>
        <v>-7.3308653547870571E-3</v>
      </c>
      <c r="P139" s="192">
        <f>P127+P106+P103+P137+P99+P94+P90+P83+P80+P86</f>
        <v>159571706.86610869</v>
      </c>
      <c r="Q139" s="238">
        <f>Q127+Q106+Q103+Q137+Q99+Q94+Q90+Q83+Q80+Q86</f>
        <v>76.820289767743716</v>
      </c>
      <c r="R139" s="170"/>
      <c r="S139" s="170"/>
      <c r="T139" s="170"/>
      <c r="U139" s="170">
        <v>207720782.29404399</v>
      </c>
      <c r="V139" s="171"/>
      <c r="W139" s="171"/>
      <c r="X139" s="173"/>
      <c r="Y139" s="174"/>
      <c r="Z139" s="175"/>
      <c r="AA139" s="233">
        <f>AA127+AA106+AA103+AA137+AA99+AA94+AA90+AA83+AA80+AA86</f>
        <v>6.310546615197545E-3</v>
      </c>
      <c r="AB139" s="170">
        <v>206973110.38185209</v>
      </c>
    </row>
    <row r="140" spans="1:28" ht="12.75" thickTop="1" x14ac:dyDescent="0.2"/>
    <row r="149" ht="12" customHeight="1" x14ac:dyDescent="0.2"/>
    <row r="153" ht="12" customHeight="1" x14ac:dyDescent="0.2"/>
    <row r="158" ht="12" customHeight="1" x14ac:dyDescent="0.2"/>
    <row r="163" ht="12" customHeight="1" x14ac:dyDescent="0.2"/>
  </sheetData>
  <customSheetViews>
    <customSheetView guid="{431D21D0-B32E-418C-AFF6-7D93FC0CED8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1"/>
    </customSheetView>
    <customSheetView guid="{EB667C6F-96FB-4562-B61F-31E28A34DE67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2"/>
    </customSheetView>
    <customSheetView guid="{48A0ED3C-7998-4604-A8E4-6B878980E086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3"/>
    </customSheetView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  <pageSetup paperSize="9" orientation="portrait" horizontalDpi="4294967293" verticalDpi="0" r:id="rId4"/>
    </customSheetView>
  </customSheetView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OEI</vt:lpstr>
      <vt:lpstr>SWAN</vt:lpstr>
      <vt:lpstr>GILT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2022-11-28T15:31:55Z</dcterms:modified>
</cp:coreProperties>
</file>