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\Source\Repos\kiwix-js-windows\"/>
    </mc:Choice>
  </mc:AlternateContent>
  <bookViews>
    <workbookView xWindow="0" yWindow="0" windowWidth="22500" windowHeight="12360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9" i="1" l="1"/>
  <c r="D49" i="1"/>
  <c r="C49" i="1"/>
  <c r="E49" i="1"/>
  <c r="G49" i="1"/>
  <c r="E46" i="1"/>
  <c r="E47" i="1"/>
  <c r="E48" i="1"/>
  <c r="E50" i="1"/>
  <c r="G46" i="1"/>
  <c r="G47" i="1"/>
  <c r="G48" i="1"/>
  <c r="G50" i="1"/>
  <c r="E14" i="1"/>
  <c r="G14" i="1"/>
  <c r="E32" i="1"/>
  <c r="G32" i="1"/>
  <c r="F48" i="1" l="1"/>
  <c r="D48" i="1"/>
  <c r="C48" i="1"/>
  <c r="G28" i="1" l="1"/>
  <c r="G29" i="1"/>
  <c r="G10" i="1"/>
  <c r="G11" i="1"/>
  <c r="E10" i="1"/>
  <c r="E28" i="1"/>
  <c r="E29" i="1"/>
  <c r="E11" i="1"/>
  <c r="F30" i="1"/>
  <c r="F31" i="1" s="1"/>
  <c r="D30" i="1"/>
  <c r="D31" i="1" s="1"/>
  <c r="C30" i="1"/>
  <c r="C31" i="1" s="1"/>
  <c r="F12" i="1"/>
  <c r="F13" i="1" s="1"/>
  <c r="D12" i="1"/>
  <c r="D13" i="1" s="1"/>
  <c r="C12" i="1"/>
  <c r="C13" i="1" s="1"/>
  <c r="E31" i="1" l="1"/>
  <c r="G31" i="1"/>
  <c r="E13" i="1"/>
  <c r="G13" i="1"/>
  <c r="G12" i="1"/>
  <c r="G30" i="1"/>
  <c r="E30" i="1"/>
  <c r="E12" i="1"/>
</calcChain>
</file>

<file path=xl/sharedStrings.xml><?xml version="1.0" encoding="utf-8"?>
<sst xmlns="http://schemas.openxmlformats.org/spreadsheetml/2006/main" count="78" uniqueCount="30">
  <si>
    <t>Test:</t>
  </si>
  <si>
    <t>ZIM</t>
  </si>
  <si>
    <t>wikipedia_es_all_2017-05.zim</t>
  </si>
  <si>
    <t>Event</t>
  </si>
  <si>
    <t>Article</t>
  </si>
  <si>
    <t>"Bolivia"</t>
  </si>
  <si>
    <t>OS</t>
  </si>
  <si>
    <t>HTML Received</t>
  </si>
  <si>
    <t>First Paint</t>
  </si>
  <si>
    <t>Legend</t>
  </si>
  <si>
    <t>HTML Received = time from click on article title to receipt of raw HTML</t>
  </si>
  <si>
    <t>Kiwix-js-windows 0.7.2.0 jQuery Mode</t>
  </si>
  <si>
    <t xml:space="preserve">Windows 10 Pro 15063 </t>
  </si>
  <si>
    <t>Browser</t>
  </si>
  <si>
    <t>MS Edge 40 15063</t>
  </si>
  <si>
    <t>First Paint = time from HTML Received to first paint of page with all CSS loaded (images load subsequently)</t>
  </si>
  <si>
    <t>CSS from cache (desktop CSS)</t>
  </si>
  <si>
    <t>Firefox 54.0.1 (32bit)</t>
  </si>
  <si>
    <t>CSS from ZIM (ms) baseline</t>
  </si>
  <si>
    <t>CSS DT gain to baseline</t>
  </si>
  <si>
    <t>CSS from cache (mobile  xform)</t>
  </si>
  <si>
    <t>CSS MB gain to baseline</t>
  </si>
  <si>
    <t>Times in milliseconds</t>
  </si>
  <si>
    <t>UWP Windows 10 Mobile App (Edge Engine 15.15063)</t>
  </si>
  <si>
    <t xml:space="preserve">Windows 10 Mobile 10.0.15063.414 on Lumia 950XL </t>
  </si>
  <si>
    <t>Time to Document Ready</t>
  </si>
  <si>
    <t>Total to render 6 CSS sheets</t>
  </si>
  <si>
    <t>Time to Document Ready = total time from click on article title to render of last image</t>
  </si>
  <si>
    <t>Time to extract 253 images</t>
  </si>
  <si>
    <t>Total to extract 6 CSS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</si>
</sst>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4" fontId="0" fillId="0" borderId="0" xfId="0" applyNumberFormat="1"/>
    <xf numFmtId="4" fontId="2" fillId="0" borderId="0" xfId="0" applyNumberFormat="1" applyFont="1"/>
    <xf numFmtId="2" fontId="0" fillId="0" borderId="0" xfId="0" applyNumberForma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4" fontId="3" fillId="0" borderId="0" xfId="0" applyNumberFormat="1" applyFont="1" applyAlignment="1">
      <alignment horizontal="right"/>
    </xf>
    <xf numFmtId="3" fontId="0" fillId="0" borderId="0" xfId="1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4" fontId="0" fillId="0" borderId="0" xfId="0" applyNumberFormat="1" applyFont="1"/>
    <xf numFmtId="4" fontId="0" fillId="0" borderId="0" xfId="0" applyNumberFormat="1" applyFont="1" applyAlignment="1">
      <alignment horizontal="right"/>
    </xf>
    <xf numFmtId="0" fontId="2" fillId="4" borderId="0" xfId="0" applyFont="1" applyFill="1"/>
    <xf numFmtId="0" fontId="0" fillId="4" borderId="0" xfId="0" applyFill="1"/>
    <xf numFmtId="2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9">
    <dxf>
      <numFmt numFmtId="4" formatCode="#,##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9:G14" totalsRowShown="0" headerRowDxfId="8">
  <autoFilter ref="B9:G14"/>
  <tableColumns count="6">
    <tableColumn id="1" name="Event"/>
    <tableColumn id="2" name="CSS from ZIM (ms) baseline"/>
    <tableColumn id="3" name="CSS from cache (desktop CSS)"/>
    <tableColumn id="5" name="CSS DT gain to baseline" dataDxfId="7">
      <calculatedColumnFormula>"+" &amp; ROUND((Table1[[#This Row],[CSS from ZIM (ms) baseline]]-Table1[[#This Row],[CSS from cache (desktop CSS)]])/Table1[[#This Row],[CSS from cache (desktop CSS)]]*100,1) &amp; "%"</calculatedColumnFormula>
    </tableColumn>
    <tableColumn id="4" name="CSS from cache (mobile  xform)"/>
    <tableColumn id="6" name="CSS MB gain to baseline" dataDxfId="6">
      <calculatedColumnFormula>"+" &amp; ROUND((Table1[[#This Row],[CSS from ZIM (ms) baseline]]-Table1[[#This Row],[CSS from cache (mobile  xform)]])/Table1[[#This Row],[CSS from cache (mobile  xform)]]*100,1) &amp; "%"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B27:G32" totalsRowShown="0" headerRowDxfId="5">
  <autoFilter ref="B27:G32"/>
  <tableColumns count="6">
    <tableColumn id="1" name="Event"/>
    <tableColumn id="2" name="CSS from ZIM (ms) baseline"/>
    <tableColumn id="3" name="CSS from cache (desktop CSS)"/>
    <tableColumn id="5" name="CSS DT gain to baseline" dataDxfId="4">
      <calculatedColumnFormula>"+" &amp; ROUND((Table14[[#This Row],[CSS from ZIM (ms) baseline]]-Table14[[#This Row],[CSS from cache (desktop CSS)]])/Table14[[#This Row],[CSS from cache (desktop CSS)]]*100,1) &amp; "%"</calculatedColumnFormula>
    </tableColumn>
    <tableColumn id="4" name="CSS from cache (mobile  xform)"/>
    <tableColumn id="6" name="CSS MB gain to baseline" dataDxfId="3">
      <calculatedColumnFormula>"+" &amp; ROUND((Table14[[#This Row],[CSS from ZIM (ms) baseline]]-Table14[[#This Row],[CSS from cache (mobile  xform)]])/Table14[[#This Row],[CSS from cache (mobile  xform)]]*100,1) &amp; "%"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2" name="Table143" displayName="Table143" ref="B45:G50" totalsRowShown="0" headerRowDxfId="2">
  <autoFilter ref="B45:G50"/>
  <tableColumns count="6">
    <tableColumn id="1" name="Event"/>
    <tableColumn id="2" name="CSS from ZIM (ms) baseline"/>
    <tableColumn id="3" name="CSS from cache (desktop CSS)"/>
    <tableColumn id="5" name="CSS DT gain to baseline" dataDxfId="1">
      <calculatedColumnFormula>"+" &amp; ROUND((Table143[[#This Row],[CSS from ZIM (ms) baseline]]-Table143[[#This Row],[CSS from cache (desktop CSS)]])/Table143[[#This Row],[CSS from cache (desktop CSS)]]*100,1) &amp; "%"</calculatedColumnFormula>
    </tableColumn>
    <tableColumn id="4" name="CSS from cache (mobile  xform)"/>
    <tableColumn id="6" name="CSS MB gain to baseline" dataDxfId="0">
      <calculatedColumnFormula>"+" &amp; ROUND((Table143[[#This Row],[CSS from ZIM (ms) baseline]]-Table143[[#This Row],[CSS from cache (mobile  xform)]])/Table143[[#This Row],[CSS from cache (mobile  xform)]]*100,1) &amp; "%"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5"/>
  <sheetViews>
    <sheetView tabSelected="1" topLeftCell="A25" workbookViewId="0">
      <selection activeCell="D29" sqref="D29"/>
    </sheetView>
  </sheetViews>
  <sheetFormatPr defaultRowHeight="14.25" x14ac:dyDescent="0.45"/>
  <cols>
    <col min="2" max="2" width="26.265625" bestFit="1" customWidth="1"/>
    <col min="3" max="3" width="14.73046875" customWidth="1"/>
    <col min="4" max="4" width="15.86328125" customWidth="1"/>
    <col min="5" max="5" width="11.6640625" customWidth="1"/>
    <col min="6" max="6" width="14.796875" customWidth="1"/>
    <col min="7" max="7" width="11.53125" customWidth="1"/>
  </cols>
  <sheetData>
    <row r="3" spans="2:7" x14ac:dyDescent="0.45">
      <c r="B3" s="8" t="s">
        <v>0</v>
      </c>
      <c r="C3" s="8" t="s">
        <v>11</v>
      </c>
      <c r="D3" s="7"/>
      <c r="E3" s="7"/>
      <c r="F3" s="7"/>
      <c r="G3" s="7"/>
    </row>
    <row r="4" spans="2:7" x14ac:dyDescent="0.45">
      <c r="B4" s="8" t="s">
        <v>1</v>
      </c>
      <c r="C4" s="7" t="s">
        <v>2</v>
      </c>
      <c r="D4" s="7"/>
      <c r="E4" s="7"/>
      <c r="F4" s="7" t="s">
        <v>22</v>
      </c>
      <c r="G4" s="7"/>
    </row>
    <row r="5" spans="2:7" x14ac:dyDescent="0.45">
      <c r="B5" s="8" t="s">
        <v>4</v>
      </c>
      <c r="C5" s="7" t="s">
        <v>5</v>
      </c>
      <c r="D5" s="7"/>
      <c r="E5" s="7"/>
      <c r="F5" s="7"/>
      <c r="G5" s="7"/>
    </row>
    <row r="6" spans="2:7" x14ac:dyDescent="0.45">
      <c r="B6" s="8" t="s">
        <v>13</v>
      </c>
      <c r="C6" s="8" t="s">
        <v>14</v>
      </c>
      <c r="D6" s="7"/>
      <c r="E6" s="7"/>
      <c r="F6" s="7"/>
      <c r="G6" s="7"/>
    </row>
    <row r="7" spans="2:7" x14ac:dyDescent="0.45">
      <c r="B7" s="8" t="s">
        <v>6</v>
      </c>
      <c r="C7" s="7" t="s">
        <v>12</v>
      </c>
      <c r="D7" s="7"/>
      <c r="E7" s="7"/>
      <c r="F7" s="7"/>
      <c r="G7" s="7"/>
    </row>
    <row r="9" spans="2:7" ht="28.5" x14ac:dyDescent="0.45">
      <c r="B9" s="6" t="s">
        <v>3</v>
      </c>
      <c r="C9" s="5" t="s">
        <v>18</v>
      </c>
      <c r="D9" s="5" t="s">
        <v>16</v>
      </c>
      <c r="E9" s="5" t="s">
        <v>19</v>
      </c>
      <c r="F9" s="5" t="s">
        <v>20</v>
      </c>
      <c r="G9" s="5" t="s">
        <v>21</v>
      </c>
    </row>
    <row r="10" spans="2:7" x14ac:dyDescent="0.45">
      <c r="B10" t="s">
        <v>7</v>
      </c>
      <c r="C10" s="2">
        <v>2058.0500000000002</v>
      </c>
      <c r="D10" s="2">
        <v>2046.7349999999999</v>
      </c>
      <c r="E10" s="11" t="str">
        <f>"+" &amp; ROUND((Table1[[#This Row],[CSS from ZIM (ms) baseline]]-Table1[[#This Row],[CSS from cache (desktop CSS)]])/Table1[[#This Row],[CSS from cache (desktop CSS)]]*100,1) &amp; "%"</f>
        <v>+0.6%</v>
      </c>
      <c r="F10" s="2">
        <v>2066.48</v>
      </c>
      <c r="G10" s="11" t="str">
        <f>"+" &amp; ROUND((Table1[[#This Row],[CSS from ZIM (ms) baseline]]-Table1[[#This Row],[CSS from cache (mobile  xform)]])/Table1[[#This Row],[CSS from cache (mobile  xform)]]*100,1) &amp; "%"</f>
        <v>+-0.4%</v>
      </c>
    </row>
    <row r="11" spans="2:7" x14ac:dyDescent="0.45">
      <c r="B11" t="s">
        <v>8</v>
      </c>
      <c r="C11" s="2">
        <v>13070.21</v>
      </c>
      <c r="D11" s="4">
        <v>566.28</v>
      </c>
      <c r="E11" s="12" t="str">
        <f>"+" &amp; ROUND((Table1[[#This Row],[CSS from ZIM (ms) baseline]]-Table1[[#This Row],[CSS from cache (desktop CSS)]])/Table1[[#This Row],[CSS from cache (desktop CSS)]]*100,1) &amp; "%"</f>
        <v>+2208.1%</v>
      </c>
      <c r="F11" s="2">
        <v>3144.855</v>
      </c>
      <c r="G11" s="14" t="str">
        <f>"+" &amp; ROUND((Table1[[#This Row],[CSS from ZIM (ms) baseline]]-Table1[[#This Row],[CSS from cache (mobile  xform)]])/Table1[[#This Row],[CSS from cache (mobile  xform)]]*100,1) &amp; "%"</f>
        <v>+315.6%</v>
      </c>
    </row>
    <row r="12" spans="2:7" x14ac:dyDescent="0.45">
      <c r="B12" t="s">
        <v>26</v>
      </c>
      <c r="C12" s="16">
        <f>C10+C11</f>
        <v>15128.259999999998</v>
      </c>
      <c r="D12" s="16">
        <f>D10+D11</f>
        <v>2613.0149999999999</v>
      </c>
      <c r="E12" s="17" t="str">
        <f>"+" &amp; ROUND((Table1[[#This Row],[CSS from ZIM (ms) baseline]]-Table1[[#This Row],[CSS from cache (desktop CSS)]])/Table1[[#This Row],[CSS from cache (desktop CSS)]]*100,1) &amp; "%"</f>
        <v>+479%</v>
      </c>
      <c r="F12" s="16">
        <f>F10+F11</f>
        <v>5211.335</v>
      </c>
      <c r="G12" s="17" t="str">
        <f>"+" &amp; ROUND((Table1[[#This Row],[CSS from ZIM (ms) baseline]]-Table1[[#This Row],[CSS from cache (mobile  xform)]])/Table1[[#This Row],[CSS from cache (mobile  xform)]]*100,1) &amp; "%"</f>
        <v>+190.3%</v>
      </c>
    </row>
    <row r="13" spans="2:7" x14ac:dyDescent="0.45">
      <c r="B13" t="s">
        <v>28</v>
      </c>
      <c r="C13" s="16">
        <f>C14-C12</f>
        <v>8157.41</v>
      </c>
      <c r="D13" s="16">
        <f>D14-D12</f>
        <v>6472.84</v>
      </c>
      <c r="E13" s="22" t="str">
        <f>"+" &amp; ROUND((Table1[[#This Row],[CSS from ZIM (ms) baseline]]-Table1[[#This Row],[CSS from cache (desktop CSS)]])/Table1[[#This Row],[CSS from cache (desktop CSS)]]*100,1) &amp; "%"</f>
        <v>+26%</v>
      </c>
      <c r="F13" s="16">
        <f>F14-F12</f>
        <v>3871.54</v>
      </c>
      <c r="G13" s="17" t="str">
        <f>"+" &amp; ROUND((Table1[[#This Row],[CSS from ZIM (ms) baseline]]-Table1[[#This Row],[CSS from cache (mobile  xform)]])/Table1[[#This Row],[CSS from cache (mobile  xform)]]*100,1) &amp; "%"</f>
        <v>+110.7%</v>
      </c>
    </row>
    <row r="14" spans="2:7" x14ac:dyDescent="0.45">
      <c r="B14" t="s">
        <v>25</v>
      </c>
      <c r="C14" s="3">
        <v>23285.67</v>
      </c>
      <c r="D14" s="3">
        <v>9085.8549999999996</v>
      </c>
      <c r="E14" s="21" t="str">
        <f>"+" &amp; ROUND((Table1[[#This Row],[CSS from ZIM (ms) baseline]]-Table1[[#This Row],[CSS from cache (desktop CSS)]])/Table1[[#This Row],[CSS from cache (desktop CSS)]]*100,1) &amp; "%"</f>
        <v>+156.3%</v>
      </c>
      <c r="F14" s="16">
        <v>9082.875</v>
      </c>
      <c r="G14" s="17" t="str">
        <f>"+" &amp; ROUND((Table1[[#This Row],[CSS from ZIM (ms) baseline]]-Table1[[#This Row],[CSS from cache (mobile  xform)]])/Table1[[#This Row],[CSS from cache (mobile  xform)]]*100,1) &amp; "%"</f>
        <v>+156.4%</v>
      </c>
    </row>
    <row r="16" spans="2:7" x14ac:dyDescent="0.45">
      <c r="B16" s="1" t="s">
        <v>9</v>
      </c>
    </row>
    <row r="17" spans="2:7" x14ac:dyDescent="0.45">
      <c r="B17" t="s">
        <v>10</v>
      </c>
    </row>
    <row r="18" spans="2:7" x14ac:dyDescent="0.45">
      <c r="B18" t="s">
        <v>15</v>
      </c>
    </row>
    <row r="19" spans="2:7" x14ac:dyDescent="0.45">
      <c r="B19" t="s">
        <v>27</v>
      </c>
    </row>
    <row r="21" spans="2:7" x14ac:dyDescent="0.45">
      <c r="B21" s="9" t="s">
        <v>0</v>
      </c>
      <c r="C21" s="9" t="s">
        <v>11</v>
      </c>
      <c r="D21" s="10"/>
      <c r="E21" s="10"/>
      <c r="F21" s="10"/>
      <c r="G21" s="10"/>
    </row>
    <row r="22" spans="2:7" x14ac:dyDescent="0.45">
      <c r="B22" s="9" t="s">
        <v>1</v>
      </c>
      <c r="C22" s="10" t="s">
        <v>2</v>
      </c>
      <c r="D22" s="10"/>
      <c r="E22" s="10"/>
      <c r="F22" s="10" t="s">
        <v>22</v>
      </c>
      <c r="G22" s="10"/>
    </row>
    <row r="23" spans="2:7" x14ac:dyDescent="0.45">
      <c r="B23" s="9" t="s">
        <v>4</v>
      </c>
      <c r="C23" s="10" t="s">
        <v>5</v>
      </c>
      <c r="D23" s="10"/>
      <c r="E23" s="10"/>
      <c r="F23" s="10"/>
      <c r="G23" s="10"/>
    </row>
    <row r="24" spans="2:7" x14ac:dyDescent="0.45">
      <c r="B24" s="9" t="s">
        <v>13</v>
      </c>
      <c r="C24" s="9" t="s">
        <v>17</v>
      </c>
      <c r="D24" s="10"/>
      <c r="E24" s="10"/>
      <c r="F24" s="10"/>
      <c r="G24" s="10"/>
    </row>
    <row r="25" spans="2:7" x14ac:dyDescent="0.45">
      <c r="B25" s="9" t="s">
        <v>6</v>
      </c>
      <c r="C25" s="10" t="s">
        <v>12</v>
      </c>
      <c r="D25" s="10"/>
      <c r="E25" s="10"/>
      <c r="F25" s="10"/>
      <c r="G25" s="10"/>
    </row>
    <row r="27" spans="2:7" ht="28.5" x14ac:dyDescent="0.45">
      <c r="B27" s="6" t="s">
        <v>3</v>
      </c>
      <c r="C27" s="5" t="s">
        <v>18</v>
      </c>
      <c r="D27" s="5" t="s">
        <v>16</v>
      </c>
      <c r="E27" s="5" t="s">
        <v>19</v>
      </c>
      <c r="F27" s="5" t="s">
        <v>20</v>
      </c>
      <c r="G27" s="5" t="s">
        <v>21</v>
      </c>
    </row>
    <row r="28" spans="2:7" x14ac:dyDescent="0.45">
      <c r="B28" t="s">
        <v>7</v>
      </c>
      <c r="C28" s="2">
        <v>319.04000000000002</v>
      </c>
      <c r="D28" s="2">
        <v>293.94</v>
      </c>
      <c r="E28" s="11" t="str">
        <f>"+" &amp; ROUND((Table14[[#This Row],[CSS from ZIM (ms) baseline]]-Table14[[#This Row],[CSS from cache (desktop CSS)]])/Table14[[#This Row],[CSS from cache (desktop CSS)]]*100,1) &amp; "%"</f>
        <v>+8.5%</v>
      </c>
      <c r="F28" s="2">
        <v>317.58999999999997</v>
      </c>
      <c r="G28" s="11" t="str">
        <f>"+" &amp; ROUND((Table14[[#This Row],[CSS from ZIM (ms) baseline]]-Table14[[#This Row],[CSS from cache (mobile  xform)]])/Table14[[#This Row],[CSS from cache (mobile  xform)]]*100,1) &amp; "%"</f>
        <v>+0.5%</v>
      </c>
    </row>
    <row r="29" spans="2:7" x14ac:dyDescent="0.45">
      <c r="B29" t="s">
        <v>8</v>
      </c>
      <c r="C29" s="2">
        <v>1053.74</v>
      </c>
      <c r="D29" s="4">
        <v>469.34</v>
      </c>
      <c r="E29" s="15" t="str">
        <f>"+" &amp; ROUND((Table14[[#This Row],[CSS from ZIM (ms) baseline]]-Table14[[#This Row],[CSS from cache (desktop CSS)]])/Table14[[#This Row],[CSS from cache (desktop CSS)]]*100,1) &amp; "%"</f>
        <v>+124.5%</v>
      </c>
      <c r="F29" s="2">
        <v>653.02</v>
      </c>
      <c r="G29" s="14" t="str">
        <f>"+" &amp; ROUND((Table14[[#This Row],[CSS from ZIM (ms) baseline]]-Table14[[#This Row],[CSS from cache (mobile  xform)]])/Table14[[#This Row],[CSS from cache (mobile  xform)]]*100,1) &amp; "%"</f>
        <v>+61.4%</v>
      </c>
    </row>
    <row r="30" spans="2:7" x14ac:dyDescent="0.45">
      <c r="B30" t="s">
        <v>29</v>
      </c>
      <c r="C30" s="16">
        <f>C28+C29</f>
        <v>1372.78</v>
      </c>
      <c r="D30" s="16">
        <f>D28+D29</f>
        <v>763.28</v>
      </c>
      <c r="E30" s="17" t="str">
        <f>"+" &amp; ROUND((Table14[[#This Row],[CSS from ZIM (ms) baseline]]-Table14[[#This Row],[CSS from cache (desktop CSS)]])/Table14[[#This Row],[CSS from cache (desktop CSS)]]*100,1) &amp; "%"</f>
        <v>+79.9%</v>
      </c>
      <c r="F30" s="16">
        <f>F28+F29</f>
        <v>970.6099999999999</v>
      </c>
      <c r="G30" s="17" t="str">
        <f>"+" &amp; ROUND((Table14[[#This Row],[CSS from ZIM (ms) baseline]]-Table14[[#This Row],[CSS from cache (mobile  xform)]])/Table14[[#This Row],[CSS from cache (mobile  xform)]]*100,1) &amp; "%"</f>
        <v>+41.4%</v>
      </c>
    </row>
    <row r="31" spans="2:7" x14ac:dyDescent="0.45">
      <c r="B31" t="s">
        <v>28</v>
      </c>
      <c r="C31" s="16">
        <f>C32-C30</f>
        <v>5073.67</v>
      </c>
      <c r="D31" s="16">
        <f>D32-D30</f>
        <v>4071.5200000000004</v>
      </c>
      <c r="E31" s="23" t="str">
        <f>"+" &amp; ROUND((Table14[[#This Row],[CSS from ZIM (ms) baseline]]-Table14[[#This Row],[CSS from cache (desktop CSS)]])/Table14[[#This Row],[CSS from cache (desktop CSS)]]*100,1) &amp; "%"</f>
        <v>+24.6%</v>
      </c>
      <c r="F31" s="16">
        <f>F32-F30</f>
        <v>4289.33</v>
      </c>
      <c r="G31" s="17" t="str">
        <f>"+" &amp; ROUND((Table14[[#This Row],[CSS from ZIM (ms) baseline]]-Table14[[#This Row],[CSS from cache (mobile  xform)]])/Table14[[#This Row],[CSS from cache (mobile  xform)]]*100,1) &amp; "%"</f>
        <v>+18.3%</v>
      </c>
    </row>
    <row r="32" spans="2:7" x14ac:dyDescent="0.45">
      <c r="B32" t="s">
        <v>25</v>
      </c>
      <c r="C32" s="3">
        <v>6446.45</v>
      </c>
      <c r="D32" s="3">
        <v>4834.8</v>
      </c>
      <c r="E32" s="20" t="str">
        <f>"+" &amp; ROUND((Table14[[#This Row],[CSS from ZIM (ms) baseline]]-Table14[[#This Row],[CSS from cache (desktop CSS)]])/Table14[[#This Row],[CSS from cache (desktop CSS)]]*100,1) &amp; "%"</f>
        <v>+33.3%</v>
      </c>
      <c r="F32" s="16">
        <v>5259.94</v>
      </c>
      <c r="G32" s="17" t="str">
        <f>"+" &amp; ROUND((Table14[[#This Row],[CSS from ZIM (ms) baseline]]-Table14[[#This Row],[CSS from cache (mobile  xform)]])/Table14[[#This Row],[CSS from cache (mobile  xform)]]*100,1) &amp; "%"</f>
        <v>+22.6%</v>
      </c>
    </row>
    <row r="34" spans="2:7" x14ac:dyDescent="0.45">
      <c r="B34" s="1" t="s">
        <v>9</v>
      </c>
    </row>
    <row r="35" spans="2:7" x14ac:dyDescent="0.45">
      <c r="B35" t="s">
        <v>10</v>
      </c>
    </row>
    <row r="36" spans="2:7" x14ac:dyDescent="0.45">
      <c r="B36" t="s">
        <v>15</v>
      </c>
    </row>
    <row r="37" spans="2:7" x14ac:dyDescent="0.45">
      <c r="B37" t="s">
        <v>27</v>
      </c>
    </row>
    <row r="39" spans="2:7" x14ac:dyDescent="0.45">
      <c r="B39" s="18" t="s">
        <v>0</v>
      </c>
      <c r="C39" s="18" t="s">
        <v>11</v>
      </c>
      <c r="D39" s="19"/>
      <c r="E39" s="19"/>
      <c r="F39" s="19"/>
      <c r="G39" s="19"/>
    </row>
    <row r="40" spans="2:7" x14ac:dyDescent="0.45">
      <c r="B40" s="18" t="s">
        <v>1</v>
      </c>
      <c r="C40" s="19" t="s">
        <v>2</v>
      </c>
      <c r="D40" s="19"/>
      <c r="E40" s="19"/>
      <c r="F40" s="19" t="s">
        <v>22</v>
      </c>
      <c r="G40" s="19"/>
    </row>
    <row r="41" spans="2:7" x14ac:dyDescent="0.45">
      <c r="B41" s="18" t="s">
        <v>4</v>
      </c>
      <c r="C41" s="19" t="s">
        <v>5</v>
      </c>
      <c r="D41" s="19"/>
      <c r="E41" s="19"/>
      <c r="F41" s="19"/>
      <c r="G41" s="19"/>
    </row>
    <row r="42" spans="2:7" x14ac:dyDescent="0.45">
      <c r="B42" s="18" t="s">
        <v>13</v>
      </c>
      <c r="C42" s="18" t="s">
        <v>23</v>
      </c>
      <c r="D42" s="19"/>
      <c r="E42" s="19"/>
      <c r="F42" s="19"/>
      <c r="G42" s="19"/>
    </row>
    <row r="43" spans="2:7" x14ac:dyDescent="0.45">
      <c r="B43" s="18" t="s">
        <v>6</v>
      </c>
      <c r="C43" s="19" t="s">
        <v>24</v>
      </c>
      <c r="D43" s="19"/>
      <c r="E43" s="19"/>
      <c r="F43" s="19"/>
      <c r="G43" s="19"/>
    </row>
    <row r="45" spans="2:7" ht="28.5" x14ac:dyDescent="0.45">
      <c r="B45" s="6" t="s">
        <v>3</v>
      </c>
      <c r="C45" s="5" t="s">
        <v>18</v>
      </c>
      <c r="D45" s="5" t="s">
        <v>16</v>
      </c>
      <c r="E45" s="5" t="s">
        <v>19</v>
      </c>
      <c r="F45" s="5" t="s">
        <v>20</v>
      </c>
      <c r="G45" s="5" t="s">
        <v>21</v>
      </c>
    </row>
    <row r="46" spans="2:7" x14ac:dyDescent="0.45">
      <c r="B46" t="s">
        <v>7</v>
      </c>
      <c r="C46" s="2">
        <v>5152.8500000000004</v>
      </c>
      <c r="D46" s="2">
        <v>4935.7700000000004</v>
      </c>
      <c r="E46" s="11" t="str">
        <f>"+" &amp; ROUND((Table143[[#This Row],[CSS from ZIM (ms) baseline]]-Table143[[#This Row],[CSS from cache (desktop CSS)]])/Table143[[#This Row],[CSS from cache (desktop CSS)]]*100,1) &amp; "%"</f>
        <v>+4.4%</v>
      </c>
      <c r="F46" s="2">
        <v>4940.18</v>
      </c>
      <c r="G46" s="11" t="str">
        <f>"+" &amp; ROUND((Table143[[#This Row],[CSS from ZIM (ms) baseline]]-Table143[[#This Row],[CSS from cache (mobile  xform)]])/Table143[[#This Row],[CSS from cache (mobile  xform)]]*100,1) &amp; "%"</f>
        <v>+4.3%</v>
      </c>
    </row>
    <row r="47" spans="2:7" x14ac:dyDescent="0.45">
      <c r="B47" t="s">
        <v>8</v>
      </c>
      <c r="C47" s="2">
        <v>30980.57</v>
      </c>
      <c r="D47" s="4">
        <v>1297.31</v>
      </c>
      <c r="E47" s="15" t="str">
        <f>"+" &amp; ROUND((Table143[[#This Row],[CSS from ZIM (ms) baseline]]-Table143[[#This Row],[CSS from cache (desktop CSS)]])/Table143[[#This Row],[CSS from cache (desktop CSS)]]*100,1) &amp; "%"</f>
        <v>+2288.1%</v>
      </c>
      <c r="F47" s="2">
        <v>9250.73</v>
      </c>
      <c r="G47" s="14" t="str">
        <f>"+" &amp; ROUND((Table143[[#This Row],[CSS from ZIM (ms) baseline]]-Table143[[#This Row],[CSS from cache (mobile  xform)]])/Table143[[#This Row],[CSS from cache (mobile  xform)]]*100,1) &amp; "%"</f>
        <v>+234.9%</v>
      </c>
    </row>
    <row r="48" spans="2:7" x14ac:dyDescent="0.45">
      <c r="B48" t="s">
        <v>29</v>
      </c>
      <c r="C48" s="3">
        <f>C46+C47</f>
        <v>36133.42</v>
      </c>
      <c r="D48" s="3">
        <f>D46+D47</f>
        <v>6233.08</v>
      </c>
      <c r="E48" s="13" t="str">
        <f>"+" &amp; ROUND((Table143[[#This Row],[CSS from ZIM (ms) baseline]]-Table143[[#This Row],[CSS from cache (desktop CSS)]])/Table143[[#This Row],[CSS from cache (desktop CSS)]]*100,1) &amp; "%"</f>
        <v>+479.7%</v>
      </c>
      <c r="F48" s="16">
        <f>F46+F47</f>
        <v>14190.91</v>
      </c>
      <c r="G48" s="17" t="str">
        <f>"+" &amp; ROUND((Table143[[#This Row],[CSS from ZIM (ms) baseline]]-Table143[[#This Row],[CSS from cache (mobile  xform)]])/Table143[[#This Row],[CSS from cache (mobile  xform)]]*100,1) &amp; "%"</f>
        <v>+154.6%</v>
      </c>
    </row>
    <row r="49" spans="2:7" x14ac:dyDescent="0.45">
      <c r="B49" t="s">
        <v>28</v>
      </c>
      <c r="C49" s="16">
        <f>C50-C48</f>
        <v>27117.43</v>
      </c>
      <c r="D49" s="16">
        <f>D50-D48</f>
        <v>22202.614999999998</v>
      </c>
      <c r="E49" s="20" t="str">
        <f>"+" &amp; ROUND((Table143[[#This Row],[CSS from ZIM (ms) baseline]]-Table143[[#This Row],[CSS from cache (desktop CSS)]])/Table143[[#This Row],[CSS from cache (desktop CSS)]]*100,1) &amp; "%"</f>
        <v>+22.1%</v>
      </c>
      <c r="F49" s="16">
        <f>F50-F48</f>
        <v>13136.355</v>
      </c>
      <c r="G49" s="17" t="str">
        <f>"+" &amp; ROUND((Table143[[#This Row],[CSS from ZIM (ms) baseline]]-Table143[[#This Row],[CSS from cache (mobile  xform)]])/Table143[[#This Row],[CSS from cache (mobile  xform)]]*100,1) &amp; "%"</f>
        <v>+106.4%</v>
      </c>
    </row>
    <row r="50" spans="2:7" x14ac:dyDescent="0.45">
      <c r="B50" t="s">
        <v>25</v>
      </c>
      <c r="C50" s="3">
        <v>63250.85</v>
      </c>
      <c r="D50" s="3">
        <v>28435.695</v>
      </c>
      <c r="E50" s="20" t="str">
        <f>"+" &amp; ROUND((Table143[[#This Row],[CSS from ZIM (ms) baseline]]-Table143[[#This Row],[CSS from cache (desktop CSS)]])/Table143[[#This Row],[CSS from cache (desktop CSS)]]*100,1) &amp; "%"</f>
        <v>+122.4%</v>
      </c>
      <c r="F50" s="16">
        <v>27327.264999999999</v>
      </c>
      <c r="G50" s="17" t="str">
        <f>"+" &amp; ROUND((Table143[[#This Row],[CSS from ZIM (ms) baseline]]-Table143[[#This Row],[CSS from cache (mobile  xform)]])/Table143[[#This Row],[CSS from cache (mobile  xform)]]*100,1) &amp; "%"</f>
        <v>+131.5%</v>
      </c>
    </row>
    <row r="52" spans="2:7" x14ac:dyDescent="0.45">
      <c r="B52" s="1" t="s">
        <v>9</v>
      </c>
    </row>
    <row r="53" spans="2:7" x14ac:dyDescent="0.45">
      <c r="B53" t="s">
        <v>10</v>
      </c>
    </row>
    <row r="54" spans="2:7" x14ac:dyDescent="0.45">
      <c r="B54" t="s">
        <v>15</v>
      </c>
    </row>
    <row r="55" spans="2:7" x14ac:dyDescent="0.45">
      <c r="B55" t="s">
        <v>27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Kantaris</dc:creator>
  <cp:lastModifiedBy>Geoffrey Kantaris</cp:lastModifiedBy>
  <dcterms:created xsi:type="dcterms:W3CDTF">2017-07-16T16:30:21Z</dcterms:created>
  <dcterms:modified xsi:type="dcterms:W3CDTF">2017-07-20T22:02:42Z</dcterms:modified>
</cp:coreProperties>
</file>