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shingu_1\"/>
    </mc:Choice>
  </mc:AlternateContent>
  <bookViews>
    <workbookView xWindow="0" yWindow="0" windowWidth="14370" windowHeight="7485" activeTab="4"/>
  </bookViews>
  <sheets>
    <sheet name="상품코드표" sheetId="1" r:id="rId1"/>
    <sheet name="상품입고내역서" sheetId="2" r:id="rId2"/>
    <sheet name="동적인 영역" sheetId="3" r:id="rId3"/>
    <sheet name="회원증명서" sheetId="4" r:id="rId4"/>
    <sheet name="조건부서식" sheetId="5" r:id="rId5"/>
  </sheets>
  <externalReferences>
    <externalReference r:id="rId6"/>
  </externalReferences>
  <definedNames>
    <definedName name="가입일">'동적인 영역'!$F$4:$F$7</definedName>
    <definedName name="동적상품코드표">OFFSET(상품코드표!$B$10,0,0,COUNTA(상품코드표!$B:$B)-1,9)</definedName>
    <definedName name="발행번호">회원증명서!$D$4</definedName>
    <definedName name="부서명">조건부서식!$E$7:$E$10</definedName>
    <definedName name="사원명단">OFFSET([1]직원명단!$A$4,0,0,COUNTA([1]직원명단!$A:$A)-1,9)</definedName>
    <definedName name="상품코드">상품코드표!$B$10:$B$15</definedName>
    <definedName name="상품코드표">상품코드표!$B$10:$D$15</definedName>
    <definedName name="성명">'동적인 영역'!$B$4:$B$7</definedName>
    <definedName name="주민번호">'동적인 영역'!$C$4:$C$7</definedName>
    <definedName name="주소">'동적인 영역'!$I$4:$I$7</definedName>
    <definedName name="지약">'동적인 영역'!$H$4:$H$7</definedName>
    <definedName name="지역">'동적인 영역'!$H$4:$H$7</definedName>
    <definedName name="직급">조건부서식!$F$7:$F$10</definedName>
    <definedName name="탈퇴일">'동적인 영역'!$G$4:$G$7</definedName>
    <definedName name="할인율표">상품코드표!$C$3:$H$4</definedName>
    <definedName name="회원번호">'동적인 영역'!$A$4:$A$7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D8" i="4"/>
  <c r="B7" i="4"/>
  <c r="B6" i="4"/>
  <c r="B5" i="4"/>
  <c r="B4" i="4"/>
  <c r="B3" i="4"/>
  <c r="G7" i="2"/>
  <c r="F6" i="2"/>
  <c r="F7" i="2"/>
  <c r="D6" i="2"/>
  <c r="G6" i="2" s="1"/>
  <c r="D7" i="2"/>
  <c r="C6" i="2"/>
  <c r="C7" i="2"/>
  <c r="C5" i="2"/>
  <c r="C4" i="2"/>
  <c r="J5" i="2" s="1"/>
  <c r="F5" i="2"/>
  <c r="F4" i="2"/>
  <c r="D5" i="2"/>
  <c r="D4" i="2"/>
  <c r="D6" i="4" l="1"/>
  <c r="G5" i="2"/>
  <c r="G4" i="2"/>
</calcChain>
</file>

<file path=xl/sharedStrings.xml><?xml version="1.0" encoding="utf-8"?>
<sst xmlns="http://schemas.openxmlformats.org/spreadsheetml/2006/main" count="104" uniqueCount="86">
  <si>
    <t>상품코드</t>
    <phoneticPr fontId="2" type="noConversion"/>
  </si>
  <si>
    <t>M001</t>
    <phoneticPr fontId="2" type="noConversion"/>
  </si>
  <si>
    <t>P001</t>
    <phoneticPr fontId="2" type="noConversion"/>
  </si>
  <si>
    <t>P002</t>
    <phoneticPr fontId="2" type="noConversion"/>
  </si>
  <si>
    <t>C001</t>
    <phoneticPr fontId="2" type="noConversion"/>
  </si>
  <si>
    <t>C002</t>
    <phoneticPr fontId="2" type="noConversion"/>
  </si>
  <si>
    <t>D001</t>
    <phoneticPr fontId="2" type="noConversion"/>
  </si>
  <si>
    <t>상품명</t>
    <phoneticPr fontId="2" type="noConversion"/>
  </si>
  <si>
    <t>단가</t>
    <phoneticPr fontId="2" type="noConversion"/>
  </si>
  <si>
    <t>MP3</t>
    <phoneticPr fontId="2" type="noConversion"/>
  </si>
  <si>
    <t>PDA</t>
    <phoneticPr fontId="2" type="noConversion"/>
  </si>
  <si>
    <t>PSP</t>
    <phoneticPr fontId="2" type="noConversion"/>
  </si>
  <si>
    <t>Computer</t>
    <phoneticPr fontId="2" type="noConversion"/>
  </si>
  <si>
    <t>전자사전</t>
  </si>
  <si>
    <t>전자사전</t>
    <phoneticPr fontId="2" type="noConversion"/>
  </si>
  <si>
    <t>Notebook</t>
    <phoneticPr fontId="2" type="noConversion"/>
  </si>
  <si>
    <t>수량</t>
    <phoneticPr fontId="2" type="noConversion"/>
  </si>
  <si>
    <t>할인율</t>
    <phoneticPr fontId="2" type="noConversion"/>
  </si>
  <si>
    <t>상품 수량별 할인율표</t>
    <phoneticPr fontId="2" type="noConversion"/>
  </si>
  <si>
    <t>상품 코드표</t>
    <phoneticPr fontId="2" type="noConversion"/>
  </si>
  <si>
    <t>입고날짜</t>
    <phoneticPr fontId="2" type="noConversion"/>
  </si>
  <si>
    <t>금액</t>
    <phoneticPr fontId="2" type="noConversion"/>
  </si>
  <si>
    <t>5월8일</t>
    <phoneticPr fontId="2" type="noConversion"/>
  </si>
  <si>
    <t>5월9일</t>
    <phoneticPr fontId="2" type="noConversion"/>
  </si>
  <si>
    <t>성명</t>
    <phoneticPr fontId="2" type="noConversion"/>
  </si>
  <si>
    <t>사번</t>
    <phoneticPr fontId="2" type="noConversion"/>
  </si>
  <si>
    <t>주민번호</t>
    <phoneticPr fontId="2" type="noConversion"/>
  </si>
  <si>
    <t>부서</t>
    <phoneticPr fontId="2" type="noConversion"/>
  </si>
  <si>
    <t>직위</t>
    <phoneticPr fontId="2" type="noConversion"/>
  </si>
  <si>
    <t>입사일</t>
    <phoneticPr fontId="2" type="noConversion"/>
  </si>
  <si>
    <t>퇴사일</t>
    <phoneticPr fontId="2" type="noConversion"/>
  </si>
  <si>
    <t>지역</t>
    <phoneticPr fontId="2" type="noConversion"/>
  </si>
  <si>
    <t>주소</t>
    <phoneticPr fontId="2" type="noConversion"/>
  </si>
  <si>
    <t>P95001</t>
    <phoneticPr fontId="2" type="noConversion"/>
  </si>
  <si>
    <t>P98000</t>
    <phoneticPr fontId="2" type="noConversion"/>
  </si>
  <si>
    <t>P03003</t>
    <phoneticPr fontId="2" type="noConversion"/>
  </si>
  <si>
    <t>P03004</t>
    <phoneticPr fontId="2" type="noConversion"/>
  </si>
  <si>
    <t>정유진</t>
    <phoneticPr fontId="2" type="noConversion"/>
  </si>
  <si>
    <t>홍길동</t>
    <phoneticPr fontId="2" type="noConversion"/>
  </si>
  <si>
    <t>홍미라</t>
    <phoneticPr fontId="2" type="noConversion"/>
  </si>
  <si>
    <t>대장금</t>
    <phoneticPr fontId="2" type="noConversion"/>
  </si>
  <si>
    <t>650210-2******</t>
    <phoneticPr fontId="2" type="noConversion"/>
  </si>
  <si>
    <t>700217-1******</t>
    <phoneticPr fontId="2" type="noConversion"/>
  </si>
  <si>
    <t>710213-2******</t>
  </si>
  <si>
    <t>710213-2******</t>
    <phoneticPr fontId="2" type="noConversion"/>
  </si>
  <si>
    <t>651203-2******</t>
    <phoneticPr fontId="2" type="noConversion"/>
  </si>
  <si>
    <t>영업부</t>
    <phoneticPr fontId="2" type="noConversion"/>
  </si>
  <si>
    <t>관리부</t>
    <phoneticPr fontId="2" type="noConversion"/>
  </si>
  <si>
    <t>생산부</t>
    <phoneticPr fontId="2" type="noConversion"/>
  </si>
  <si>
    <t>홍보부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</si>
  <si>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</si>
  <si>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</si>
  <si>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</si>
  <si>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부장</t>
    <phoneticPr fontId="2" type="noConversion"/>
  </si>
  <si>
    <t>서울시 강동구 천호동</t>
    <phoneticPr fontId="2" type="noConversion"/>
  </si>
  <si>
    <t>서울시 종로구 수송동</t>
    <phoneticPr fontId="2" type="noConversion"/>
  </si>
  <si>
    <t>서울시 가남구 도곡동</t>
    <phoneticPr fontId="2" type="noConversion"/>
  </si>
  <si>
    <t>서울시 강서구 내발산동</t>
    <phoneticPr fontId="2" type="noConversion"/>
  </si>
  <si>
    <t>5월 18일</t>
    <phoneticPr fontId="2" type="noConversion"/>
  </si>
  <si>
    <t xml:space="preserve">       개수
상품명 </t>
    <phoneticPr fontId="2" type="noConversion"/>
  </si>
  <si>
    <t>회원 증명서</t>
    <phoneticPr fontId="2" type="noConversion"/>
  </si>
  <si>
    <t>회원번호</t>
    <phoneticPr fontId="2" type="noConversion"/>
  </si>
  <si>
    <t>성명</t>
    <phoneticPr fontId="2" type="noConversion"/>
  </si>
  <si>
    <t>주민등록번호</t>
    <phoneticPr fontId="2" type="noConversion"/>
  </si>
  <si>
    <t>회원기간</t>
    <phoneticPr fontId="2" type="noConversion"/>
  </si>
  <si>
    <t>탈퇴구분</t>
    <phoneticPr fontId="2" type="noConversion"/>
  </si>
  <si>
    <t>클 럽 지 역</t>
    <phoneticPr fontId="2" type="noConversion"/>
  </si>
  <si>
    <t>위의 사실을 증명합니다.</t>
    <phoneticPr fontId="2" type="noConversion"/>
  </si>
  <si>
    <t>우리 스포츠클럽</t>
    <phoneticPr fontId="2" type="noConversion"/>
  </si>
  <si>
    <t>사원</t>
  </si>
  <si>
    <t>사원명단목록</t>
    <phoneticPr fontId="2" type="noConversion"/>
  </si>
  <si>
    <t>이름</t>
    <phoneticPr fontId="2" type="noConversion"/>
  </si>
  <si>
    <t>부서명</t>
    <phoneticPr fontId="2" type="noConversion"/>
  </si>
  <si>
    <t>직급</t>
    <phoneticPr fontId="2" type="noConversion"/>
  </si>
  <si>
    <t>근속연수</t>
    <phoneticPr fontId="2" type="noConversion"/>
  </si>
  <si>
    <t>기본급</t>
    <phoneticPr fontId="2" type="noConversion"/>
  </si>
  <si>
    <t>김송인</t>
    <phoneticPr fontId="2" type="noConversion"/>
  </si>
  <si>
    <t>생산팀</t>
    <phoneticPr fontId="2" type="noConversion"/>
  </si>
  <si>
    <t>홍철인</t>
    <phoneticPr fontId="2" type="noConversion"/>
  </si>
  <si>
    <t>인사팀</t>
    <phoneticPr fontId="2" type="noConversion"/>
  </si>
  <si>
    <t>사원</t>
    <phoneticPr fontId="2" type="noConversion"/>
  </si>
  <si>
    <t>and</t>
    <phoneticPr fontId="2" type="noConversion"/>
  </si>
  <si>
    <t>김수철</t>
    <phoneticPr fontId="2" type="noConversion"/>
  </si>
  <si>
    <t>영업팀</t>
    <phoneticPr fontId="2" type="noConversion"/>
  </si>
  <si>
    <t>나문이</t>
    <phoneticPr fontId="2" type="noConversion"/>
  </si>
  <si>
    <t>생산팀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</si>
</sst>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&quot;개 이상&quot;"/>
    <numFmt numFmtId="178" formatCode="yyyy&quot;년&quot;\ 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백분율" xfId="1" builtinId="5"/>
    <cellStyle name="표준" xfId="0" builtinId="0"/>
  </cellStyles>
  <dxfs count="16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1649;&#50896;&#47749;&#4580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명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C3" sqref="C3:H4"/>
    </sheetView>
  </sheetViews>
  <sheetFormatPr defaultRowHeight="16.5" x14ac:dyDescent="0.3"/>
  <sheetData>
    <row r="2" spans="2:13" x14ac:dyDescent="0.3">
      <c r="C2" s="7" t="s">
        <v>18</v>
      </c>
      <c r="D2" s="7"/>
      <c r="E2" s="7"/>
    </row>
    <row r="3" spans="2:13" x14ac:dyDescent="0.3">
      <c r="B3" t="s">
        <v>16</v>
      </c>
      <c r="C3">
        <v>100</v>
      </c>
      <c r="D3">
        <v>200</v>
      </c>
      <c r="E3">
        <v>300</v>
      </c>
      <c r="F3">
        <v>400</v>
      </c>
      <c r="G3">
        <v>500</v>
      </c>
    </row>
    <row r="4" spans="2:13" x14ac:dyDescent="0.3">
      <c r="B4" t="s">
        <v>17</v>
      </c>
      <c r="C4" s="1">
        <v>0.05</v>
      </c>
      <c r="D4" s="1">
        <v>0.1</v>
      </c>
      <c r="E4" s="1">
        <v>0.15</v>
      </c>
      <c r="F4" s="1">
        <v>0.2</v>
      </c>
      <c r="G4" s="1">
        <v>0.25</v>
      </c>
      <c r="H4" s="1"/>
    </row>
    <row r="8" spans="2:13" x14ac:dyDescent="0.3">
      <c r="B8" s="7" t="s">
        <v>19</v>
      </c>
      <c r="C8" s="7"/>
      <c r="D8" s="7"/>
    </row>
    <row r="9" spans="2:13" x14ac:dyDescent="0.3">
      <c r="B9" t="s">
        <v>0</v>
      </c>
      <c r="C9" t="s">
        <v>7</v>
      </c>
      <c r="D9" t="s">
        <v>8</v>
      </c>
    </row>
    <row r="10" spans="2:13" x14ac:dyDescent="0.3">
      <c r="B10" t="s">
        <v>1</v>
      </c>
      <c r="C10" t="s">
        <v>9</v>
      </c>
      <c r="D10">
        <v>235000</v>
      </c>
      <c r="M10">
        <v>500</v>
      </c>
    </row>
    <row r="11" spans="2:13" x14ac:dyDescent="0.3">
      <c r="B11" t="s">
        <v>2</v>
      </c>
      <c r="C11" t="s">
        <v>10</v>
      </c>
      <c r="D11">
        <v>350000</v>
      </c>
      <c r="M11" s="1">
        <v>0.25</v>
      </c>
    </row>
    <row r="12" spans="2:13" x14ac:dyDescent="0.3">
      <c r="B12" t="s">
        <v>3</v>
      </c>
      <c r="C12" t="s">
        <v>11</v>
      </c>
      <c r="D12">
        <v>543000</v>
      </c>
    </row>
    <row r="13" spans="2:13" x14ac:dyDescent="0.3">
      <c r="B13" t="s">
        <v>4</v>
      </c>
      <c r="C13" t="s">
        <v>12</v>
      </c>
      <c r="D13">
        <v>985000</v>
      </c>
    </row>
    <row r="14" spans="2:13" x14ac:dyDescent="0.3">
      <c r="B14" t="s">
        <v>5</v>
      </c>
      <c r="C14" t="s">
        <v>15</v>
      </c>
      <c r="D14">
        <v>1150000</v>
      </c>
    </row>
    <row r="15" spans="2:13" x14ac:dyDescent="0.3">
      <c r="B15" t="s">
        <v>6</v>
      </c>
      <c r="C15" t="s">
        <v>14</v>
      </c>
      <c r="D15">
        <v>256000</v>
      </c>
    </row>
  </sheetData>
  <mergeCells count="2">
    <mergeCell ref="C2:E2"/>
    <mergeCell ref="B8:D8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>
      <selection activeCell="K7" sqref="K7"/>
    </sheetView>
  </sheetViews>
  <sheetFormatPr defaultRowHeight="16.5" x14ac:dyDescent="0.3"/>
  <cols>
    <col min="3" max="3" width="9" bestFit="1" customWidth="1"/>
    <col min="4" max="4" width="8.875" bestFit="1" customWidth="1"/>
    <col min="7" max="7" width="11" bestFit="1" customWidth="1"/>
    <col min="10" max="10" width="10.875" bestFit="1" customWidth="1"/>
  </cols>
  <sheetData>
    <row r="3" spans="1:10" x14ac:dyDescent="0.3">
      <c r="A3" t="s">
        <v>20</v>
      </c>
      <c r="B3" t="s">
        <v>0</v>
      </c>
      <c r="C3" t="s">
        <v>7</v>
      </c>
      <c r="D3" t="s">
        <v>8</v>
      </c>
      <c r="E3" t="s">
        <v>16</v>
      </c>
      <c r="F3" t="s">
        <v>17</v>
      </c>
      <c r="G3" t="s">
        <v>21</v>
      </c>
    </row>
    <row r="4" spans="1:10" ht="33" x14ac:dyDescent="0.3">
      <c r="A4" t="s">
        <v>22</v>
      </c>
      <c r="B4" t="s">
        <v>1</v>
      </c>
      <c r="C4" t="str">
        <f ca="1">VLOOKUP(B4,동적상품코드표,2,FALSE)</f>
        <v>MP3</v>
      </c>
      <c r="D4">
        <f>VLOOKUP(B4,상품코드표,3,FALSE)</f>
        <v>235000</v>
      </c>
      <c r="E4">
        <v>100</v>
      </c>
      <c r="F4" s="2">
        <f>IFERROR(HLOOKUP(E4,할인율표,2,TRUE),"")</f>
        <v>0.05</v>
      </c>
      <c r="G4" s="3">
        <f>D4*E4-D4*E4*F4</f>
        <v>22325000</v>
      </c>
      <c r="I4" s="6" t="s">
        <v>59</v>
      </c>
      <c r="J4" s="5">
        <v>20</v>
      </c>
    </row>
    <row r="5" spans="1:10" x14ac:dyDescent="0.3">
      <c r="A5" t="s">
        <v>23</v>
      </c>
      <c r="B5" t="s">
        <v>6</v>
      </c>
      <c r="C5" t="str">
        <f ca="1">VLOOKUP(B5,동적상품코드표,2,FALSE)</f>
        <v>전자사전</v>
      </c>
      <c r="D5">
        <f>VLOOKUP(B5,상품코드표,3,FALSE)</f>
        <v>256000</v>
      </c>
      <c r="E5">
        <v>200</v>
      </c>
      <c r="F5" s="2">
        <f>IFERROR(HLOOKUP(E5,할인율표,2,TRUE),"")</f>
        <v>0.1</v>
      </c>
      <c r="G5" s="3">
        <f>D5*E5-D5*E5*F5</f>
        <v>46080000</v>
      </c>
      <c r="I5" t="s">
        <v>13</v>
      </c>
      <c r="J5">
        <f ca="1">COUNTIFS(C4:C7,I5,E4:E7,"&gt;=" &amp; J4)</f>
        <v>2</v>
      </c>
    </row>
    <row r="6" spans="1:10" x14ac:dyDescent="0.3">
      <c r="A6" t="s">
        <v>58</v>
      </c>
      <c r="B6" t="s">
        <v>4</v>
      </c>
      <c r="C6" t="str">
        <f ca="1">VLOOKUP(B6,동적상품코드표,2,FALSE)</f>
        <v>Computer</v>
      </c>
      <c r="D6">
        <f>VLOOKUP(B6,상품코드표,3,FALSE)</f>
        <v>985000</v>
      </c>
      <c r="E6">
        <v>20</v>
      </c>
      <c r="F6" s="2" t="str">
        <f>IFERROR(HLOOKUP(E6,할인율표,2,TRUE),"")</f>
        <v/>
      </c>
      <c r="G6" s="3">
        <f>D6*E6</f>
        <v>19700000</v>
      </c>
    </row>
    <row r="7" spans="1:10" x14ac:dyDescent="0.3">
      <c r="A7" t="s">
        <v>58</v>
      </c>
      <c r="B7" t="s">
        <v>6</v>
      </c>
      <c r="C7" t="str">
        <f ca="1">VLOOKUP(B7,동적상품코드표,2,FALSE)</f>
        <v>전자사전</v>
      </c>
      <c r="D7">
        <f>VLOOKUP(B7,상품코드표,3,FALSE)</f>
        <v>256000</v>
      </c>
      <c r="E7">
        <v>30</v>
      </c>
      <c r="F7" s="2" t="str">
        <f>IFERROR(HLOOKUP(E7,할인율표,2,TRUE),"")</f>
        <v/>
      </c>
      <c r="G7" s="3">
        <f>D7*E7</f>
        <v>7680000</v>
      </c>
    </row>
  </sheetData>
  <phoneticPr fontId="2" type="noConversion"/>
  <dataValidations count="2">
    <dataValidation type="list" allowBlank="1" showInputMessage="1" showErrorMessage="1" sqref="B4">
      <formula1>상품코드</formula1>
    </dataValidation>
    <dataValidation type="list" allowBlank="1" showInputMessage="1" showErrorMessage="1" sqref="J4">
      <formula1>$E$4:$E$7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상품코드표!$C$10:$C$15</xm:f>
          </x14:formula1>
          <xm:sqref>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C4" sqref="C4:C7"/>
    </sheetView>
  </sheetViews>
  <sheetFormatPr defaultRowHeight="16.5" x14ac:dyDescent="0.3"/>
  <cols>
    <col min="3" max="3" width="14.125" bestFit="1" customWidth="1"/>
    <col min="6" max="7" width="11.125" bestFit="1" customWidth="1"/>
    <col min="9" max="9" width="22.75" bestFit="1" customWidth="1"/>
  </cols>
  <sheetData>
    <row r="3" spans="1:9" x14ac:dyDescent="0.3">
      <c r="A3" t="s">
        <v>25</v>
      </c>
      <c r="B3" t="s">
        <v>24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</row>
    <row r="4" spans="1:9" x14ac:dyDescent="0.3">
      <c r="A4" t="s">
        <v>33</v>
      </c>
      <c r="B4" t="s">
        <v>37</v>
      </c>
      <c r="C4" t="s">
        <v>41</v>
      </c>
      <c r="D4" t="s">
        <v>46</v>
      </c>
      <c r="E4" t="s">
        <v>50</v>
      </c>
      <c r="F4" s="4">
        <v>35064</v>
      </c>
      <c r="G4" s="4">
        <v>39020</v>
      </c>
      <c r="H4">
        <v>1</v>
      </c>
      <c r="I4" t="s">
        <v>54</v>
      </c>
    </row>
    <row r="5" spans="1:9" x14ac:dyDescent="0.3">
      <c r="A5" t="s">
        <v>34</v>
      </c>
      <c r="B5" t="s">
        <v>38</v>
      </c>
      <c r="C5" t="s">
        <v>42</v>
      </c>
      <c r="D5" t="s">
        <v>47</v>
      </c>
      <c r="E5" t="s">
        <v>51</v>
      </c>
      <c r="F5" s="4">
        <v>36160</v>
      </c>
      <c r="G5" s="4">
        <v>38478</v>
      </c>
      <c r="H5">
        <v>2</v>
      </c>
      <c r="I5" t="s">
        <v>55</v>
      </c>
    </row>
    <row r="6" spans="1:9" x14ac:dyDescent="0.3">
      <c r="A6" t="s">
        <v>35</v>
      </c>
      <c r="B6" t="s">
        <v>39</v>
      </c>
      <c r="C6" t="s">
        <v>44</v>
      </c>
      <c r="D6" t="s">
        <v>48</v>
      </c>
      <c r="E6" t="s">
        <v>52</v>
      </c>
      <c r="F6" s="4">
        <v>38868</v>
      </c>
      <c r="H6">
        <v>3</v>
      </c>
      <c r="I6" t="s">
        <v>56</v>
      </c>
    </row>
    <row r="7" spans="1:9" x14ac:dyDescent="0.3">
      <c r="A7" t="s">
        <v>36</v>
      </c>
      <c r="B7" t="s">
        <v>40</v>
      </c>
      <c r="C7" t="s">
        <v>45</v>
      </c>
      <c r="D7" t="s">
        <v>49</v>
      </c>
      <c r="E7" t="s">
        <v>53</v>
      </c>
      <c r="F7" s="4">
        <v>37437</v>
      </c>
      <c r="G7" s="4">
        <v>39020</v>
      </c>
      <c r="H7">
        <v>1</v>
      </c>
      <c r="I7" t="s">
        <v>57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6" sqref="F6"/>
    </sheetView>
  </sheetViews>
  <sheetFormatPr defaultRowHeight="16.5" x14ac:dyDescent="0.3"/>
  <cols>
    <col min="2" max="2" width="11.625" bestFit="1" customWidth="1"/>
    <col min="3" max="3" width="13" bestFit="1" customWidth="1"/>
    <col min="4" max="4" width="14.125" bestFit="1" customWidth="1"/>
  </cols>
  <sheetData>
    <row r="1" spans="1:7" x14ac:dyDescent="0.3">
      <c r="A1" s="7" t="s">
        <v>60</v>
      </c>
      <c r="B1" s="7"/>
      <c r="C1" s="7"/>
      <c r="D1" s="7"/>
      <c r="E1" s="7"/>
      <c r="F1" s="7"/>
      <c r="G1" s="7"/>
    </row>
    <row r="3" spans="1:7" x14ac:dyDescent="0.3">
      <c r="A3" t="s">
        <v>61</v>
      </c>
      <c r="B3" t="str">
        <f>INDEX(회원번호,MATCH(발행번호,주민번호,0))</f>
        <v>P03003</v>
      </c>
    </row>
    <row r="4" spans="1:7" x14ac:dyDescent="0.3">
      <c r="A4" t="s">
        <v>62</v>
      </c>
      <c r="B4" t="str">
        <f>INDEX(성명,MATCH(발행번호,주민번호,0))</f>
        <v>홍미라</v>
      </c>
      <c r="C4" t="s">
        <v>63</v>
      </c>
      <c r="D4" t="s">
        <v>43</v>
      </c>
    </row>
    <row r="5" spans="1:7" x14ac:dyDescent="0.3">
      <c r="A5" t="s">
        <v>32</v>
      </c>
      <c r="B5" s="7" t="str">
        <f>INDEX(주소,MATCH(발행번호,주민번호,0))</f>
        <v>서울시 가남구 도곡동</v>
      </c>
      <c r="C5" s="7"/>
      <c r="D5" s="7"/>
    </row>
    <row r="6" spans="1:7" x14ac:dyDescent="0.3">
      <c r="A6" s="7" t="s">
        <v>64</v>
      </c>
      <c r="B6" s="9">
        <f>INDEX(가입일,MATCH(발행번호,주민번호,0))</f>
        <v>38868</v>
      </c>
      <c r="C6" s="9"/>
      <c r="D6" s="7" t="str">
        <f ca="1">"( " &amp; DATEDIF(B6,B7,"y")&amp;"년" &amp; DATEDIF(B6,B7,"ym")&amp;"개월 )"</f>
        <v>( 9년4개월 )</v>
      </c>
    </row>
    <row r="7" spans="1:7" x14ac:dyDescent="0.3">
      <c r="A7" s="7"/>
      <c r="B7" s="9">
        <f ca="1">IF(INDEX(탈퇴일,MATCH(발행번호,주민번호,0))="",TODAY(),INDEX(탈퇴일,MATCH(발행번호,주민번호,0)))</f>
        <v>42283</v>
      </c>
      <c r="C7" s="9"/>
      <c r="D7" s="7"/>
    </row>
    <row r="8" spans="1:7" x14ac:dyDescent="0.3">
      <c r="A8" t="s">
        <v>65</v>
      </c>
      <c r="B8" t="str">
        <f>IF(INDEX(탈퇴일,MATCH(발행번호,주민번호,0))="","현재 회원임", "회원 탈퇴")</f>
        <v>현재 회원임</v>
      </c>
      <c r="C8" t="s">
        <v>66</v>
      </c>
      <c r="D8" t="str">
        <f>CHOOSE(INDEX(지역,MATCH(발행번호,주민번호,0)),"해운대구","동래구","강서구","부산진구")</f>
        <v>강서구</v>
      </c>
    </row>
    <row r="10" spans="1:7" x14ac:dyDescent="0.3">
      <c r="B10" s="7" t="s">
        <v>67</v>
      </c>
      <c r="C10" s="7"/>
      <c r="D10" s="7"/>
    </row>
    <row r="11" spans="1:7" x14ac:dyDescent="0.3">
      <c r="B11" s="8">
        <v>40631</v>
      </c>
      <c r="C11" s="7"/>
      <c r="D11" s="7"/>
    </row>
    <row r="14" spans="1:7" x14ac:dyDescent="0.3">
      <c r="B14" s="7" t="s">
        <v>68</v>
      </c>
      <c r="C14" s="7"/>
      <c r="D14" s="7"/>
    </row>
    <row r="15" spans="1:7" x14ac:dyDescent="0.3">
      <c r="B15" s="7"/>
      <c r="C15" s="7"/>
      <c r="D15" s="7"/>
    </row>
  </sheetData>
  <mergeCells count="9">
    <mergeCell ref="B10:D10"/>
    <mergeCell ref="B11:D11"/>
    <mergeCell ref="B14:D15"/>
    <mergeCell ref="A1:G1"/>
    <mergeCell ref="B5:D5"/>
    <mergeCell ref="A6:A7"/>
    <mergeCell ref="B6:C6"/>
    <mergeCell ref="B7:C7"/>
    <mergeCell ref="D6:D7"/>
  </mergeCells>
  <phoneticPr fontId="2" type="noConversion"/>
  <dataValidations count="1">
    <dataValidation type="list" allowBlank="1" showInputMessage="1" showErrorMessage="1" sqref="D4">
      <formula1>주민번호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0"/>
  <sheetViews>
    <sheetView tabSelected="1" workbookViewId="0">
      <selection activeCell="C6" sqref="C6:H10"/>
    </sheetView>
  </sheetViews>
  <sheetFormatPr defaultRowHeight="16.5" x14ac:dyDescent="0.3"/>
  <sheetData>
    <row r="4" spans="3:14" x14ac:dyDescent="0.3">
      <c r="D4" s="7" t="s">
        <v>70</v>
      </c>
      <c r="E4" s="7"/>
    </row>
    <row r="6" spans="3:14" x14ac:dyDescent="0.3">
      <c r="C6" t="s">
        <v>25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</row>
    <row r="7" spans="3:14" x14ac:dyDescent="0.3">
      <c r="C7">
        <v>10001</v>
      </c>
      <c r="D7" t="s">
        <v>76</v>
      </c>
      <c r="E7" t="s">
        <v>77</v>
      </c>
      <c r="F7" t="s">
        <v>52</v>
      </c>
      <c r="G7">
        <v>5</v>
      </c>
      <c r="H7">
        <v>1200000</v>
      </c>
    </row>
    <row r="8" spans="3:14" x14ac:dyDescent="0.3">
      <c r="C8">
        <v>100002</v>
      </c>
      <c r="D8" t="s">
        <v>78</v>
      </c>
      <c r="E8" t="s">
        <v>79</v>
      </c>
      <c r="F8" t="s">
        <v>80</v>
      </c>
      <c r="G8">
        <v>2</v>
      </c>
      <c r="H8">
        <v>950000</v>
      </c>
      <c r="J8" t="s">
        <v>72</v>
      </c>
      <c r="K8" t="s">
        <v>85</v>
      </c>
      <c r="L8" t="s">
        <v>81</v>
      </c>
      <c r="M8" t="s">
        <v>73</v>
      </c>
      <c r="N8" t="s">
        <v>69</v>
      </c>
    </row>
    <row r="9" spans="3:14" x14ac:dyDescent="0.3">
      <c r="C9">
        <v>10003</v>
      </c>
      <c r="D9" t="s">
        <v>82</v>
      </c>
      <c r="E9" t="s">
        <v>83</v>
      </c>
      <c r="F9" t="s">
        <v>51</v>
      </c>
      <c r="G9">
        <v>8</v>
      </c>
      <c r="H9">
        <v>1500000</v>
      </c>
    </row>
    <row r="10" spans="3:14" x14ac:dyDescent="0.3">
      <c r="C10">
        <v>10004</v>
      </c>
      <c r="D10" t="s">
        <v>84</v>
      </c>
      <c r="E10" t="s">
        <v>77</v>
      </c>
      <c r="F10" t="s">
        <v>80</v>
      </c>
      <c r="G10">
        <v>3</v>
      </c>
      <c r="H10">
        <v>950000</v>
      </c>
    </row>
  </sheetData>
  <mergeCells count="1">
    <mergeCell ref="D4:E4"/>
  </mergeCells>
  <phoneticPr fontId="2" type="noConversion"/>
  <conditionalFormatting sqref="C7:H10">
    <cfRule type="expression" dxfId="3" priority="3">
      <formula>AND($E7=$K$8,$F7=$N$8)</formula>
    </cfRule>
  </conditionalFormatting>
  <conditionalFormatting sqref="L12">
    <cfRule type="expression" dxfId="5" priority="2">
      <formula>AND($E7=$K$8,$F7=$N$8)</formula>
    </cfRule>
  </conditionalFormatting>
  <conditionalFormatting sqref="K8">
    <cfRule type="expression" dxfId="4" priority="1">
      <formula>AND($E7=$K$8,$F7=$N$8)</formula>
    </cfRule>
  </conditionalFormatting>
  <dataValidations count="2">
    <dataValidation type="list" allowBlank="1" showInputMessage="1" showErrorMessage="1" sqref="N8">
      <formula1>직급</formula1>
    </dataValidation>
    <dataValidation type="list" allowBlank="1" showInputMessage="1" showErrorMessage="1" sqref="K8">
      <formula1>부서명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14</vt:i4>
      </vt:variant>
    </vt:vector>
  </HeadingPairs>
  <TitlesOfParts>
    <vt:vector size="19" baseType="lpstr">
      <vt:lpstr>상품코드표</vt:lpstr>
      <vt:lpstr>상품입고내역서</vt:lpstr>
      <vt:lpstr>동적인 영역</vt:lpstr>
      <vt:lpstr>회원증명서</vt:lpstr>
      <vt:lpstr>조건부서식</vt:lpstr>
      <vt:lpstr>가입일</vt:lpstr>
      <vt:lpstr>발행번호</vt:lpstr>
      <vt:lpstr>부서명</vt:lpstr>
      <vt:lpstr>상품코드</vt:lpstr>
      <vt:lpstr>상품코드표</vt:lpstr>
      <vt:lpstr>성명</vt:lpstr>
      <vt:lpstr>주민번호</vt:lpstr>
      <vt:lpstr>주소</vt:lpstr>
      <vt:lpstr>지약</vt:lpstr>
      <vt:lpstr>지역</vt:lpstr>
      <vt:lpstr>직급</vt:lpstr>
      <vt:lpstr>탈퇴일</vt:lpstr>
      <vt:lpstr>할인율표</vt:lpstr>
      <vt:lpstr>회원번호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2015-09-22T06:19:17Z</dcterms:created>
  <dcterms:modified xsi:type="dcterms:W3CDTF">2015-10-06T05:20:52Z</dcterms:modified>
</cp:coreProperties>
</file>