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winan/sandbox/MIDI-Router/03-analysis/"/>
    </mc:Choice>
  </mc:AlternateContent>
  <xr:revisionPtr revIDLastSave="0" documentId="10_ncr:8100000_{19B8F602-CF19-4F44-BAC7-312C008E8B10}" xr6:coauthVersionLast="32" xr6:coauthVersionMax="32" xr10:uidLastSave="{00000000-0000-0000-0000-000000000000}"/>
  <bookViews>
    <workbookView xWindow="0" yWindow="460" windowWidth="27260" windowHeight="21320" xr2:uid="{051525F0-2D76-4EDF-9021-A475D103B1CF}"/>
  </bookViews>
  <sheets>
    <sheet name="Power" sheetId="1" r:id="rId1"/>
    <sheet name="Net Loa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K6" i="2"/>
  <c r="J6" i="2"/>
  <c r="G26" i="2"/>
  <c r="G3" i="2"/>
  <c r="G4" i="2"/>
  <c r="G5" i="2"/>
  <c r="G2" i="2"/>
  <c r="F2" i="2" s="1"/>
  <c r="E5" i="2"/>
  <c r="E4" i="2"/>
  <c r="E3" i="2"/>
  <c r="E2" i="2"/>
  <c r="F5" i="2" l="1"/>
  <c r="F4" i="2"/>
  <c r="F3" i="2"/>
  <c r="D3" i="1"/>
  <c r="D16" i="1"/>
  <c r="D15" i="1"/>
  <c r="D2" i="1"/>
  <c r="D4" i="1" l="1"/>
  <c r="C12" i="1"/>
  <c r="D6" i="1"/>
  <c r="D7" i="1"/>
  <c r="D5" i="1"/>
  <c r="C11" i="1"/>
  <c r="D11" i="1" s="1"/>
  <c r="D10" i="1" s="1"/>
  <c r="C10" i="1" s="1"/>
  <c r="C9" i="1"/>
  <c r="D9" i="1" s="1"/>
  <c r="D8" i="1" s="1"/>
  <c r="C13" i="1"/>
  <c r="D13" i="1" s="1"/>
  <c r="D12" i="1" s="1"/>
  <c r="C8" i="1" l="1"/>
</calcChain>
</file>

<file path=xl/sharedStrings.xml><?xml version="1.0" encoding="utf-8"?>
<sst xmlns="http://schemas.openxmlformats.org/spreadsheetml/2006/main" count="157" uniqueCount="71">
  <si>
    <t>Supply</t>
  </si>
  <si>
    <t>Module</t>
  </si>
  <si>
    <t>Logic</t>
  </si>
  <si>
    <t>MIDI Input</t>
  </si>
  <si>
    <t>MIDI Output</t>
  </si>
  <si>
    <t>MIDI Thru</t>
  </si>
  <si>
    <t>UI Interface</t>
  </si>
  <si>
    <t>Current</t>
  </si>
  <si>
    <t>Power</t>
  </si>
  <si>
    <t>Notes</t>
  </si>
  <si>
    <t>1mA controller
2mA for each LED</t>
  </si>
  <si>
    <t>Power dissipated by the LDO: (5-3.3)*Io</t>
  </si>
  <si>
    <t>Total Power</t>
  </si>
  <si>
    <t>LED Power</t>
  </si>
  <si>
    <t>Assembly</t>
  </si>
  <si>
    <t>Logic Board</t>
  </si>
  <si>
    <t>MIDI IN1</t>
  </si>
  <si>
    <t>MIDI IN2</t>
  </si>
  <si>
    <t>MIDI IN3</t>
  </si>
  <si>
    <t>MIDI IN4</t>
  </si>
  <si>
    <t>Net-Source</t>
  </si>
  <si>
    <t>Net-Sink</t>
  </si>
  <si>
    <t>MIDI IN1-3V</t>
  </si>
  <si>
    <t>MIDI IN3-3V</t>
  </si>
  <si>
    <t>MIDI IN4-3V</t>
  </si>
  <si>
    <t>MIDI IN2-3V</t>
  </si>
  <si>
    <t>Signal Conditioning Board</t>
  </si>
  <si>
    <t>FPGA IN1</t>
  </si>
  <si>
    <t>FPGA IN2</t>
  </si>
  <si>
    <t>FPGA IN3</t>
  </si>
  <si>
    <t>FPGA IN4</t>
  </si>
  <si>
    <t>FPGA OUT1</t>
  </si>
  <si>
    <t>FPGA OUT2</t>
  </si>
  <si>
    <t>FPGA OUT3</t>
  </si>
  <si>
    <t>FPGA OUT4</t>
  </si>
  <si>
    <t>MIDI OUT1-3V</t>
  </si>
  <si>
    <t>MIDI OUT2-3V</t>
  </si>
  <si>
    <t>MIDI OUT3-3V</t>
  </si>
  <si>
    <t>MIDI OUT4-3V</t>
  </si>
  <si>
    <t>MIDI OUT1</t>
  </si>
  <si>
    <t>MIDI OUT2</t>
  </si>
  <si>
    <t>MIDI OUT3</t>
  </si>
  <si>
    <t>MIDI OUT4</t>
  </si>
  <si>
    <t>REFO clock</t>
  </si>
  <si>
    <t>REFO clk out</t>
  </si>
  <si>
    <t>FPGA clk</t>
  </si>
  <si>
    <t>REFO clk in</t>
  </si>
  <si>
    <t>SPI SCK</t>
  </si>
  <si>
    <t>SPI SS</t>
  </si>
  <si>
    <t>SPI MOSI</t>
  </si>
  <si>
    <t>SPI MISO</t>
  </si>
  <si>
    <t>FPGA SCK</t>
  </si>
  <si>
    <t>FPGA SS</t>
  </si>
  <si>
    <t>FPGA SDI</t>
  </si>
  <si>
    <t>FPGO SDO</t>
  </si>
  <si>
    <t>I2C SCL</t>
  </si>
  <si>
    <t>I2C SDA</t>
  </si>
  <si>
    <t>I2C bus SCL</t>
  </si>
  <si>
    <t>I2C bus SDA</t>
  </si>
  <si>
    <t>MODE LED</t>
  </si>
  <si>
    <t>MODE LED out</t>
  </si>
  <si>
    <t>Load Model</t>
  </si>
  <si>
    <t>resistive</t>
  </si>
  <si>
    <t>capacitive</t>
  </si>
  <si>
    <t>voltage</t>
  </si>
  <si>
    <t>load current
[mA]</t>
  </si>
  <si>
    <t>Rth
[kΩ]</t>
  </si>
  <si>
    <t>capacitance
[pF]</t>
  </si>
  <si>
    <t>frequency
[MHz]</t>
  </si>
  <si>
    <t>No significant effect</t>
  </si>
  <si>
    <t>Time constant of RC circuit less than 1% of CPU clock.
No significant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</si>
</sst>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90C2-1C56-4754-AF3D-F121259FF360}">
  <dimension ref="A1:E16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1.33203125" bestFit="1" customWidth="1"/>
    <col min="5" max="5" width="34.1640625" bestFit="1" customWidth="1"/>
  </cols>
  <sheetData>
    <row r="1" spans="1:5" x14ac:dyDescent="0.2">
      <c r="A1" t="s">
        <v>1</v>
      </c>
      <c r="B1" t="s">
        <v>0</v>
      </c>
      <c r="C1" t="s">
        <v>7</v>
      </c>
      <c r="D1" t="s">
        <v>8</v>
      </c>
      <c r="E1" t="s">
        <v>9</v>
      </c>
    </row>
    <row r="2" spans="1:5" x14ac:dyDescent="0.2">
      <c r="A2" t="s">
        <v>2</v>
      </c>
      <c r="B2">
        <v>5</v>
      </c>
      <c r="D2">
        <f>(B2-B3)*(C3+C5+C6+C7)</f>
        <v>3.0600000000000006E-2</v>
      </c>
    </row>
    <row r="3" spans="1:5" x14ac:dyDescent="0.2">
      <c r="B3">
        <v>3.3</v>
      </c>
      <c r="C3">
        <v>1.4999999999999999E-2</v>
      </c>
      <c r="D3">
        <f>B3*C3 + (B3-B4)*C4</f>
        <v>5.3699999999999998E-2</v>
      </c>
    </row>
    <row r="4" spans="1:5" x14ac:dyDescent="0.2">
      <c r="B4">
        <v>1.2</v>
      </c>
      <c r="C4">
        <v>2E-3</v>
      </c>
      <c r="D4">
        <f>B4*C4</f>
        <v>2.3999999999999998E-3</v>
      </c>
    </row>
    <row r="5" spans="1:5" x14ac:dyDescent="0.2">
      <c r="A5" t="s">
        <v>3</v>
      </c>
      <c r="B5">
        <v>3.3</v>
      </c>
      <c r="C5">
        <v>1E-3</v>
      </c>
      <c r="D5">
        <f>B5*C5</f>
        <v>3.3E-3</v>
      </c>
    </row>
    <row r="6" spans="1:5" x14ac:dyDescent="0.2">
      <c r="A6" t="s">
        <v>5</v>
      </c>
      <c r="B6">
        <v>3.3</v>
      </c>
      <c r="C6">
        <v>1E-3</v>
      </c>
      <c r="D6">
        <f t="shared" ref="D6:D7" si="0">B6*C6</f>
        <v>3.3E-3</v>
      </c>
    </row>
    <row r="7" spans="1:5" x14ac:dyDescent="0.2">
      <c r="A7" t="s">
        <v>4</v>
      </c>
      <c r="B7">
        <v>3.3</v>
      </c>
      <c r="C7">
        <v>1E-3</v>
      </c>
      <c r="D7">
        <f t="shared" si="0"/>
        <v>3.3E-3</v>
      </c>
    </row>
    <row r="8" spans="1:5" x14ac:dyDescent="0.2">
      <c r="A8" t="s">
        <v>6</v>
      </c>
      <c r="B8">
        <v>5</v>
      </c>
      <c r="C8">
        <f>D8/B8</f>
        <v>1.0098000000000001E-2</v>
      </c>
      <c r="D8">
        <f>(B8-B9)*D9</f>
        <v>5.0490000000000007E-2</v>
      </c>
      <c r="E8" t="s">
        <v>11</v>
      </c>
    </row>
    <row r="9" spans="1:5" ht="30" x14ac:dyDescent="0.2">
      <c r="B9">
        <v>3.3</v>
      </c>
      <c r="C9">
        <f>4*0.002 + 0.001</f>
        <v>9.0000000000000011E-3</v>
      </c>
      <c r="D9">
        <f>B9*C9</f>
        <v>2.9700000000000001E-2</v>
      </c>
      <c r="E9" s="1" t="s">
        <v>10</v>
      </c>
    </row>
    <row r="10" spans="1:5" x14ac:dyDescent="0.2">
      <c r="A10" t="s">
        <v>6</v>
      </c>
      <c r="B10">
        <v>5</v>
      </c>
      <c r="C10">
        <f>D10/B10</f>
        <v>1.0098000000000001E-2</v>
      </c>
      <c r="D10">
        <f>(B10-B11)*D11</f>
        <v>5.0490000000000007E-2</v>
      </c>
      <c r="E10" t="s">
        <v>11</v>
      </c>
    </row>
    <row r="11" spans="1:5" ht="30" x14ac:dyDescent="0.2">
      <c r="B11">
        <v>3.3</v>
      </c>
      <c r="C11">
        <f>4*0.002 + 0.001</f>
        <v>9.0000000000000011E-3</v>
      </c>
      <c r="D11">
        <f>B11*C11</f>
        <v>2.9700000000000001E-2</v>
      </c>
      <c r="E11" s="1" t="s">
        <v>10</v>
      </c>
    </row>
    <row r="12" spans="1:5" x14ac:dyDescent="0.2">
      <c r="A12" t="s">
        <v>6</v>
      </c>
      <c r="B12">
        <v>5</v>
      </c>
      <c r="C12">
        <f>D12/B12</f>
        <v>1.0098000000000001E-2</v>
      </c>
      <c r="D12">
        <f>(B12-B13)*D13</f>
        <v>5.0490000000000007E-2</v>
      </c>
      <c r="E12" t="s">
        <v>11</v>
      </c>
    </row>
    <row r="13" spans="1:5" ht="30" x14ac:dyDescent="0.2">
      <c r="B13">
        <v>3.3</v>
      </c>
      <c r="C13">
        <f>4*0.002 + 0.001</f>
        <v>9.0000000000000011E-3</v>
      </c>
      <c r="D13">
        <f>B13*C13</f>
        <v>2.9700000000000001E-2</v>
      </c>
      <c r="E13" s="1" t="s">
        <v>10</v>
      </c>
    </row>
    <row r="15" spans="1:5" x14ac:dyDescent="0.2">
      <c r="A15" t="s">
        <v>12</v>
      </c>
      <c r="D15">
        <f>D2+D8+D10+D12</f>
        <v>0.18207000000000004</v>
      </c>
    </row>
    <row r="16" spans="1:5" x14ac:dyDescent="0.2">
      <c r="A16" t="s">
        <v>13</v>
      </c>
      <c r="D16">
        <f>D8+D10+D12</f>
        <v>0.15147000000000002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FA17-CAA3-434F-B3D1-3C7666269FE8}">
  <dimension ref="A1:L26"/>
  <sheetViews>
    <sheetView workbookViewId="0">
      <selection activeCell="L18" sqref="L18"/>
    </sheetView>
  </sheetViews>
  <sheetFormatPr baseColWidth="10" defaultRowHeight="15" x14ac:dyDescent="0.2"/>
  <cols>
    <col min="1" max="1" width="21" bestFit="1" customWidth="1"/>
    <col min="2" max="2" width="11.83203125" bestFit="1" customWidth="1"/>
    <col min="3" max="3" width="12" bestFit="1" customWidth="1"/>
    <col min="10" max="11" width="11.83203125" bestFit="1" customWidth="1"/>
    <col min="12" max="12" width="41.83203125" bestFit="1" customWidth="1"/>
  </cols>
  <sheetData>
    <row r="1" spans="1:12" ht="30" x14ac:dyDescent="0.2">
      <c r="A1" t="s">
        <v>14</v>
      </c>
      <c r="B1" t="s">
        <v>20</v>
      </c>
      <c r="C1" t="s">
        <v>21</v>
      </c>
      <c r="D1" t="s">
        <v>61</v>
      </c>
      <c r="E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8</v>
      </c>
      <c r="K1" s="1" t="s">
        <v>7</v>
      </c>
      <c r="L1" s="1" t="s">
        <v>9</v>
      </c>
    </row>
    <row r="2" spans="1:12" x14ac:dyDescent="0.2">
      <c r="A2" t="s">
        <v>26</v>
      </c>
      <c r="B2" t="s">
        <v>16</v>
      </c>
      <c r="C2" t="s">
        <v>22</v>
      </c>
      <c r="D2" t="s">
        <v>62</v>
      </c>
      <c r="E2">
        <f>5-3.3</f>
        <v>1.7000000000000002</v>
      </c>
      <c r="F2">
        <f>E2/G2</f>
        <v>0.255</v>
      </c>
      <c r="G2">
        <f>10*20/(10+20)</f>
        <v>6.666666666666667</v>
      </c>
      <c r="L2" t="s">
        <v>69</v>
      </c>
    </row>
    <row r="3" spans="1:12" x14ac:dyDescent="0.2">
      <c r="A3" t="s">
        <v>26</v>
      </c>
      <c r="B3" t="s">
        <v>17</v>
      </c>
      <c r="C3" t="s">
        <v>25</v>
      </c>
      <c r="D3" t="s">
        <v>62</v>
      </c>
      <c r="E3">
        <f>5-3.3</f>
        <v>1.7000000000000002</v>
      </c>
      <c r="F3">
        <f t="shared" ref="F3:F5" si="0">E3/G3</f>
        <v>0.255</v>
      </c>
      <c r="G3">
        <f t="shared" ref="G3:G5" si="1">10*20/(10+20)</f>
        <v>6.666666666666667</v>
      </c>
      <c r="L3" t="s">
        <v>69</v>
      </c>
    </row>
    <row r="4" spans="1:12" x14ac:dyDescent="0.2">
      <c r="A4" t="s">
        <v>26</v>
      </c>
      <c r="B4" t="s">
        <v>18</v>
      </c>
      <c r="C4" t="s">
        <v>23</v>
      </c>
      <c r="D4" t="s">
        <v>62</v>
      </c>
      <c r="E4">
        <f>5-3.3</f>
        <v>1.7000000000000002</v>
      </c>
      <c r="F4">
        <f t="shared" si="0"/>
        <v>0.255</v>
      </c>
      <c r="G4">
        <f t="shared" si="1"/>
        <v>6.666666666666667</v>
      </c>
      <c r="L4" t="s">
        <v>69</v>
      </c>
    </row>
    <row r="5" spans="1:12" x14ac:dyDescent="0.2">
      <c r="A5" t="s">
        <v>26</v>
      </c>
      <c r="B5" t="s">
        <v>19</v>
      </c>
      <c r="C5" t="s">
        <v>24</v>
      </c>
      <c r="D5" t="s">
        <v>62</v>
      </c>
      <c r="E5">
        <f>5-3.3</f>
        <v>1.7000000000000002</v>
      </c>
      <c r="F5">
        <f t="shared" si="0"/>
        <v>0.255</v>
      </c>
      <c r="G5">
        <f t="shared" si="1"/>
        <v>6.666666666666667</v>
      </c>
      <c r="L5" t="s">
        <v>69</v>
      </c>
    </row>
    <row r="6" spans="1:12" x14ac:dyDescent="0.2">
      <c r="A6" t="s">
        <v>15</v>
      </c>
      <c r="B6" t="s">
        <v>22</v>
      </c>
      <c r="C6" t="s">
        <v>27</v>
      </c>
      <c r="D6" t="s">
        <v>63</v>
      </c>
      <c r="E6">
        <v>3.3</v>
      </c>
      <c r="H6">
        <v>50</v>
      </c>
      <c r="I6">
        <v>3.125E-2</v>
      </c>
      <c r="J6" s="2">
        <f>0.5*E6^2*I6/1000000*H6/1000000000000</f>
        <v>8.5078124999999996E-18</v>
      </c>
      <c r="K6" s="2">
        <f>J6/E6</f>
        <v>2.5781249999999999E-18</v>
      </c>
      <c r="L6" t="s">
        <v>69</v>
      </c>
    </row>
    <row r="7" spans="1:12" x14ac:dyDescent="0.2">
      <c r="A7" t="s">
        <v>15</v>
      </c>
      <c r="B7" t="s">
        <v>25</v>
      </c>
      <c r="C7" t="s">
        <v>28</v>
      </c>
      <c r="D7" t="s">
        <v>63</v>
      </c>
      <c r="E7">
        <v>3.3</v>
      </c>
      <c r="H7">
        <v>50</v>
      </c>
      <c r="I7">
        <v>3.125E-2</v>
      </c>
      <c r="J7" s="2">
        <f t="shared" ref="J7:J25" si="2">0.5*E7^2*I7/1000000*H7/1000000000000</f>
        <v>8.5078124999999996E-18</v>
      </c>
      <c r="K7" s="2">
        <f t="shared" ref="K7:K25" si="3">J7/E7</f>
        <v>2.5781249999999999E-18</v>
      </c>
      <c r="L7" t="s">
        <v>69</v>
      </c>
    </row>
    <row r="8" spans="1:12" x14ac:dyDescent="0.2">
      <c r="A8" t="s">
        <v>15</v>
      </c>
      <c r="B8" t="s">
        <v>23</v>
      </c>
      <c r="C8" t="s">
        <v>29</v>
      </c>
      <c r="D8" t="s">
        <v>63</v>
      </c>
      <c r="E8">
        <v>3.3</v>
      </c>
      <c r="H8">
        <v>50</v>
      </c>
      <c r="I8">
        <v>3.125E-2</v>
      </c>
      <c r="J8" s="2">
        <f t="shared" si="2"/>
        <v>8.5078124999999996E-18</v>
      </c>
      <c r="K8" s="2">
        <f t="shared" si="3"/>
        <v>2.5781249999999999E-18</v>
      </c>
      <c r="L8" t="s">
        <v>69</v>
      </c>
    </row>
    <row r="9" spans="1:12" x14ac:dyDescent="0.2">
      <c r="A9" t="s">
        <v>15</v>
      </c>
      <c r="B9" t="s">
        <v>24</v>
      </c>
      <c r="C9" t="s">
        <v>30</v>
      </c>
      <c r="D9" t="s">
        <v>63</v>
      </c>
      <c r="E9">
        <v>3.3</v>
      </c>
      <c r="H9">
        <v>50</v>
      </c>
      <c r="I9">
        <v>3.125E-2</v>
      </c>
      <c r="J9" s="2">
        <f t="shared" si="2"/>
        <v>8.5078124999999996E-18</v>
      </c>
      <c r="K9" s="2">
        <f t="shared" si="3"/>
        <v>2.5781249999999999E-18</v>
      </c>
      <c r="L9" t="s">
        <v>69</v>
      </c>
    </row>
    <row r="10" spans="1:12" x14ac:dyDescent="0.2">
      <c r="A10" t="s">
        <v>15</v>
      </c>
      <c r="B10" t="s">
        <v>31</v>
      </c>
      <c r="C10" t="s">
        <v>35</v>
      </c>
      <c r="D10" t="s">
        <v>63</v>
      </c>
      <c r="E10">
        <v>3.3</v>
      </c>
      <c r="H10">
        <v>50</v>
      </c>
      <c r="I10">
        <v>3.125E-2</v>
      </c>
      <c r="J10" s="2">
        <f t="shared" si="2"/>
        <v>8.5078124999999996E-18</v>
      </c>
      <c r="K10" s="2">
        <f t="shared" si="3"/>
        <v>2.5781249999999999E-18</v>
      </c>
      <c r="L10" t="s">
        <v>69</v>
      </c>
    </row>
    <row r="11" spans="1:12" x14ac:dyDescent="0.2">
      <c r="A11" t="s">
        <v>15</v>
      </c>
      <c r="B11" t="s">
        <v>32</v>
      </c>
      <c r="C11" t="s">
        <v>36</v>
      </c>
      <c r="D11" t="s">
        <v>63</v>
      </c>
      <c r="E11">
        <v>3.3</v>
      </c>
      <c r="H11">
        <v>50</v>
      </c>
      <c r="I11">
        <v>3.125E-2</v>
      </c>
      <c r="J11" s="2">
        <f t="shared" si="2"/>
        <v>8.5078124999999996E-18</v>
      </c>
      <c r="K11" s="2">
        <f t="shared" si="3"/>
        <v>2.5781249999999999E-18</v>
      </c>
      <c r="L11" t="s">
        <v>69</v>
      </c>
    </row>
    <row r="12" spans="1:12" x14ac:dyDescent="0.2">
      <c r="A12" t="s">
        <v>15</v>
      </c>
      <c r="B12" t="s">
        <v>33</v>
      </c>
      <c r="C12" t="s">
        <v>37</v>
      </c>
      <c r="D12" t="s">
        <v>63</v>
      </c>
      <c r="E12">
        <v>3.3</v>
      </c>
      <c r="H12">
        <v>50</v>
      </c>
      <c r="I12">
        <v>3.125E-2</v>
      </c>
      <c r="J12" s="2">
        <f t="shared" si="2"/>
        <v>8.5078124999999996E-18</v>
      </c>
      <c r="K12" s="2">
        <f t="shared" si="3"/>
        <v>2.5781249999999999E-18</v>
      </c>
      <c r="L12" t="s">
        <v>69</v>
      </c>
    </row>
    <row r="13" spans="1:12" x14ac:dyDescent="0.2">
      <c r="A13" t="s">
        <v>15</v>
      </c>
      <c r="B13" t="s">
        <v>34</v>
      </c>
      <c r="C13" t="s">
        <v>38</v>
      </c>
      <c r="D13" t="s">
        <v>63</v>
      </c>
      <c r="E13">
        <v>3.3</v>
      </c>
      <c r="H13">
        <v>50</v>
      </c>
      <c r="I13">
        <v>3.125E-2</v>
      </c>
      <c r="J13" s="2">
        <f t="shared" si="2"/>
        <v>8.5078124999999996E-18</v>
      </c>
      <c r="K13" s="2">
        <f t="shared" si="3"/>
        <v>2.5781249999999999E-18</v>
      </c>
      <c r="L13" t="s">
        <v>69</v>
      </c>
    </row>
    <row r="14" spans="1:12" x14ac:dyDescent="0.2">
      <c r="A14" t="s">
        <v>26</v>
      </c>
      <c r="B14" t="s">
        <v>35</v>
      </c>
      <c r="C14" t="s">
        <v>39</v>
      </c>
      <c r="D14" t="s">
        <v>63</v>
      </c>
      <c r="E14">
        <v>5</v>
      </c>
      <c r="H14">
        <v>50</v>
      </c>
      <c r="I14">
        <v>3.125E-2</v>
      </c>
      <c r="J14" s="2">
        <f t="shared" si="2"/>
        <v>1.953125E-17</v>
      </c>
      <c r="K14" s="2">
        <f t="shared" si="3"/>
        <v>3.9062500000000003E-18</v>
      </c>
      <c r="L14" t="s">
        <v>69</v>
      </c>
    </row>
    <row r="15" spans="1:12" x14ac:dyDescent="0.2">
      <c r="A15" t="s">
        <v>26</v>
      </c>
      <c r="B15" t="s">
        <v>36</v>
      </c>
      <c r="C15" t="s">
        <v>40</v>
      </c>
      <c r="D15" t="s">
        <v>63</v>
      </c>
      <c r="E15">
        <v>5</v>
      </c>
      <c r="H15">
        <v>50</v>
      </c>
      <c r="I15">
        <v>3.125E-2</v>
      </c>
      <c r="J15" s="2">
        <f t="shared" si="2"/>
        <v>1.953125E-17</v>
      </c>
      <c r="K15" s="2">
        <f t="shared" si="3"/>
        <v>3.9062500000000003E-18</v>
      </c>
      <c r="L15" t="s">
        <v>69</v>
      </c>
    </row>
    <row r="16" spans="1:12" x14ac:dyDescent="0.2">
      <c r="A16" t="s">
        <v>26</v>
      </c>
      <c r="B16" t="s">
        <v>37</v>
      </c>
      <c r="C16" t="s">
        <v>41</v>
      </c>
      <c r="D16" t="s">
        <v>63</v>
      </c>
      <c r="E16">
        <v>5</v>
      </c>
      <c r="H16">
        <v>50</v>
      </c>
      <c r="I16">
        <v>3.125E-2</v>
      </c>
      <c r="J16" s="2">
        <f t="shared" si="2"/>
        <v>1.953125E-17</v>
      </c>
      <c r="K16" s="2">
        <f t="shared" si="3"/>
        <v>3.9062500000000003E-18</v>
      </c>
      <c r="L16" t="s">
        <v>69</v>
      </c>
    </row>
    <row r="17" spans="1:12" x14ac:dyDescent="0.2">
      <c r="A17" t="s">
        <v>26</v>
      </c>
      <c r="B17" t="s">
        <v>38</v>
      </c>
      <c r="C17" t="s">
        <v>42</v>
      </c>
      <c r="D17" t="s">
        <v>63</v>
      </c>
      <c r="E17">
        <v>5</v>
      </c>
      <c r="H17">
        <v>50</v>
      </c>
      <c r="I17">
        <v>3.125E-2</v>
      </c>
      <c r="J17" s="2">
        <f t="shared" si="2"/>
        <v>1.953125E-17</v>
      </c>
      <c r="K17" s="2">
        <f t="shared" si="3"/>
        <v>3.9062500000000003E-18</v>
      </c>
      <c r="L17" t="s">
        <v>69</v>
      </c>
    </row>
    <row r="18" spans="1:12" ht="30" x14ac:dyDescent="0.2">
      <c r="A18" t="s">
        <v>15</v>
      </c>
      <c r="B18" t="s">
        <v>43</v>
      </c>
      <c r="C18" t="s">
        <v>46</v>
      </c>
      <c r="D18" t="s">
        <v>62</v>
      </c>
      <c r="E18">
        <v>3.3</v>
      </c>
      <c r="F18" s="2">
        <f>K19</f>
        <v>2.6399999999999999E-15</v>
      </c>
      <c r="G18" s="2"/>
      <c r="J18" s="2"/>
      <c r="K18" s="2"/>
      <c r="L18" s="1" t="s">
        <v>70</v>
      </c>
    </row>
    <row r="19" spans="1:12" x14ac:dyDescent="0.2">
      <c r="A19" t="s">
        <v>15</v>
      </c>
      <c r="B19" t="s">
        <v>44</v>
      </c>
      <c r="C19" t="s">
        <v>45</v>
      </c>
      <c r="D19" t="s">
        <v>63</v>
      </c>
      <c r="E19">
        <v>3.3</v>
      </c>
      <c r="H19">
        <v>50</v>
      </c>
      <c r="I19">
        <v>32</v>
      </c>
      <c r="J19" s="2">
        <f t="shared" si="2"/>
        <v>8.7119999999999996E-15</v>
      </c>
      <c r="K19" s="2">
        <f t="shared" si="3"/>
        <v>2.6399999999999999E-15</v>
      </c>
      <c r="L19" t="s">
        <v>69</v>
      </c>
    </row>
    <row r="20" spans="1:12" x14ac:dyDescent="0.2">
      <c r="A20" t="s">
        <v>15</v>
      </c>
      <c r="B20" t="s">
        <v>47</v>
      </c>
      <c r="C20" t="s">
        <v>51</v>
      </c>
      <c r="D20" t="s">
        <v>63</v>
      </c>
      <c r="E20">
        <v>3.3</v>
      </c>
      <c r="I20">
        <v>16</v>
      </c>
      <c r="J20" s="2">
        <f t="shared" si="2"/>
        <v>0</v>
      </c>
      <c r="K20" s="2">
        <f t="shared" si="3"/>
        <v>0</v>
      </c>
      <c r="L20" t="s">
        <v>69</v>
      </c>
    </row>
    <row r="21" spans="1:12" x14ac:dyDescent="0.2">
      <c r="A21" t="s">
        <v>15</v>
      </c>
      <c r="B21" t="s">
        <v>48</v>
      </c>
      <c r="C21" t="s">
        <v>52</v>
      </c>
      <c r="D21" t="s">
        <v>63</v>
      </c>
      <c r="E21">
        <v>3.3</v>
      </c>
      <c r="I21">
        <v>2</v>
      </c>
      <c r="J21" s="2">
        <f t="shared" si="2"/>
        <v>0</v>
      </c>
      <c r="K21" s="2">
        <f t="shared" si="3"/>
        <v>0</v>
      </c>
      <c r="L21" t="s">
        <v>69</v>
      </c>
    </row>
    <row r="22" spans="1:12" x14ac:dyDescent="0.2">
      <c r="A22" t="s">
        <v>15</v>
      </c>
      <c r="B22" t="s">
        <v>49</v>
      </c>
      <c r="C22" t="s">
        <v>53</v>
      </c>
      <c r="D22" t="s">
        <v>63</v>
      </c>
      <c r="E22">
        <v>3.3</v>
      </c>
      <c r="I22">
        <v>16</v>
      </c>
      <c r="J22" s="2">
        <f t="shared" si="2"/>
        <v>0</v>
      </c>
      <c r="K22" s="2">
        <f t="shared" si="3"/>
        <v>0</v>
      </c>
      <c r="L22" t="s">
        <v>69</v>
      </c>
    </row>
    <row r="23" spans="1:12" x14ac:dyDescent="0.2">
      <c r="A23" t="s">
        <v>15</v>
      </c>
      <c r="B23" t="s">
        <v>50</v>
      </c>
      <c r="C23" t="s">
        <v>54</v>
      </c>
      <c r="D23" t="s">
        <v>63</v>
      </c>
      <c r="E23">
        <v>3.3</v>
      </c>
      <c r="I23">
        <v>16</v>
      </c>
      <c r="J23" s="2">
        <f t="shared" si="2"/>
        <v>0</v>
      </c>
      <c r="K23" s="2">
        <f t="shared" si="3"/>
        <v>0</v>
      </c>
      <c r="L23" t="s">
        <v>69</v>
      </c>
    </row>
    <row r="24" spans="1:12" x14ac:dyDescent="0.2">
      <c r="A24" t="s">
        <v>15</v>
      </c>
      <c r="B24" t="s">
        <v>55</v>
      </c>
      <c r="C24" t="s">
        <v>57</v>
      </c>
      <c r="D24" t="s">
        <v>63</v>
      </c>
      <c r="E24">
        <v>3.3</v>
      </c>
      <c r="I24">
        <v>0.1</v>
      </c>
      <c r="J24" s="2">
        <f t="shared" si="2"/>
        <v>0</v>
      </c>
      <c r="K24" s="2">
        <f t="shared" si="3"/>
        <v>0</v>
      </c>
      <c r="L24" t="s">
        <v>69</v>
      </c>
    </row>
    <row r="25" spans="1:12" x14ac:dyDescent="0.2">
      <c r="A25" t="s">
        <v>15</v>
      </c>
      <c r="B25" t="s">
        <v>56</v>
      </c>
      <c r="C25" t="s">
        <v>58</v>
      </c>
      <c r="D25" t="s">
        <v>63</v>
      </c>
      <c r="E25">
        <v>3.3</v>
      </c>
      <c r="I25">
        <v>0.1</v>
      </c>
      <c r="J25" s="2">
        <f t="shared" si="2"/>
        <v>0</v>
      </c>
      <c r="K25" s="2">
        <f t="shared" si="3"/>
        <v>0</v>
      </c>
      <c r="L25" t="s">
        <v>69</v>
      </c>
    </row>
    <row r="26" spans="1:12" x14ac:dyDescent="0.2">
      <c r="A26" t="s">
        <v>15</v>
      </c>
      <c r="B26" t="s">
        <v>59</v>
      </c>
      <c r="C26" t="s">
        <v>60</v>
      </c>
      <c r="D26" t="s">
        <v>62</v>
      </c>
      <c r="E26">
        <v>3.3</v>
      </c>
      <c r="F26">
        <v>2</v>
      </c>
      <c r="G26">
        <f>E26/F26</f>
        <v>1.65</v>
      </c>
      <c r="I26">
        <v>9.9999999999999995E-7</v>
      </c>
      <c r="L2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</vt:lpstr>
      <vt:lpstr>Net 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Microsoft Office User</cp:lastModifiedBy>
  <dcterms:created xsi:type="dcterms:W3CDTF">2018-04-13T23:53:31Z</dcterms:created>
  <dcterms:modified xsi:type="dcterms:W3CDTF">2018-04-23T19:55:09Z</dcterms:modified>
</cp:coreProperties>
</file>