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kjang\Desktop\"/>
    </mc:Choice>
  </mc:AlternateContent>
  <xr:revisionPtr revIDLastSave="0" documentId="13_ncr:1_{4E5098C3-46E8-43ED-AFF5-34E320D17467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9" i="1" l="1"/>
  <c r="C62" i="1" s="1"/>
  <c r="C61" i="1"/>
  <c r="C60" i="1"/>
  <c r="C58" i="1"/>
  <c r="C57" i="1"/>
  <c r="B61" i="1"/>
  <c r="B60" i="1"/>
  <c r="B59" i="1"/>
  <c r="B58" i="1"/>
  <c r="B57" i="1"/>
  <c r="B62" i="1" s="1"/>
  <c r="C55" i="1"/>
  <c r="B49" i="1"/>
  <c r="B48" i="1"/>
  <c r="B47" i="1"/>
  <c r="B44" i="1"/>
  <c r="B50" i="1"/>
  <c r="B46" i="1"/>
  <c r="B43" i="1"/>
  <c r="B42" i="1"/>
  <c r="B41" i="1"/>
  <c r="B40" i="1"/>
  <c r="B39" i="1"/>
  <c r="D21" i="1"/>
  <c r="D18" i="1"/>
  <c r="E18" i="1"/>
  <c r="E17" i="1"/>
  <c r="E21" i="1" s="1"/>
  <c r="E16" i="1"/>
  <c r="D17" i="1"/>
  <c r="D9" i="1"/>
  <c r="D16" i="1"/>
  <c r="D15" i="1"/>
  <c r="B17" i="1"/>
  <c r="C16" i="1"/>
  <c r="C21" i="1" s="1"/>
  <c r="C17" i="1"/>
  <c r="B16" i="1"/>
  <c r="C15" i="1"/>
  <c r="B15" i="1"/>
  <c r="B55" i="1"/>
  <c r="B18" i="1"/>
  <c r="B19" i="1"/>
  <c r="B51" i="1" l="1"/>
  <c r="E22" i="1"/>
  <c r="E24" i="1"/>
  <c r="E26" i="1"/>
  <c r="E34" i="1" s="1"/>
  <c r="E27" i="1"/>
  <c r="E35" i="1" s="1"/>
  <c r="E28" i="1"/>
  <c r="E36" i="1" s="1"/>
  <c r="E25" i="1"/>
  <c r="E33" i="1" s="1"/>
  <c r="C27" i="1"/>
  <c r="C35" i="1" s="1"/>
  <c r="C26" i="1"/>
  <c r="C34" i="1" s="1"/>
  <c r="C24" i="1"/>
  <c r="C22" i="1"/>
  <c r="C28" i="1"/>
  <c r="C36" i="1" s="1"/>
  <c r="C25" i="1"/>
  <c r="C33" i="1" s="1"/>
  <c r="B21" i="1"/>
  <c r="E29" i="1" l="1"/>
  <c r="E32" i="1"/>
  <c r="E37" i="1" s="1"/>
  <c r="C29" i="1"/>
  <c r="C32" i="1"/>
  <c r="C37" i="1" s="1"/>
  <c r="B22" i="1"/>
  <c r="B26" i="1"/>
  <c r="B34" i="1" s="1"/>
  <c r="B24" i="1"/>
  <c r="B32" i="1" s="1"/>
  <c r="B25" i="1"/>
  <c r="B33" i="1" s="1"/>
  <c r="B27" i="1"/>
  <c r="B35" i="1" s="1"/>
  <c r="B28" i="1"/>
  <c r="B36" i="1" s="1"/>
  <c r="D22" i="1"/>
  <c r="D28" i="1"/>
  <c r="D36" i="1" s="1"/>
  <c r="D24" i="1"/>
  <c r="D32" i="1" s="1"/>
  <c r="D27" i="1"/>
  <c r="D35" i="1" s="1"/>
  <c r="D25" i="1"/>
  <c r="D33" i="1" s="1"/>
  <c r="D26" i="1"/>
  <c r="D34" i="1" s="1"/>
  <c r="D37" i="1" l="1"/>
  <c r="B37" i="1"/>
  <c r="D29" i="1"/>
  <c r="B29" i="1"/>
</calcChain>
</file>

<file path=xl/sharedStrings.xml><?xml version="1.0" encoding="utf-8"?>
<sst xmlns="http://schemas.openxmlformats.org/spreadsheetml/2006/main" count="84" uniqueCount="82">
  <si>
    <t>Veteran:</t>
  </si>
  <si>
    <t>Exotic:</t>
  </si>
  <si>
    <t>Rare:</t>
  </si>
  <si>
    <t>Common:</t>
  </si>
  <si>
    <t xml:space="preserve">Plentiful: </t>
  </si>
  <si>
    <t># of chests</t>
  </si>
  <si>
    <t>Veteran Drop Rate:</t>
  </si>
  <si>
    <t>Exotic Drop Rate:</t>
  </si>
  <si>
    <t>Rare Drop Rate:</t>
  </si>
  <si>
    <t>Common Drop Rate:</t>
  </si>
  <si>
    <t xml:space="preserve">Plentiful Drop Rate: </t>
  </si>
  <si>
    <t xml:space="preserve">EXTRA: </t>
  </si>
  <si>
    <t>By Percentages</t>
  </si>
  <si>
    <t>Sum of Decimal Percentages:</t>
  </si>
  <si>
    <t>Veteran</t>
  </si>
  <si>
    <t>Exotic</t>
  </si>
  <si>
    <t>Rare</t>
  </si>
  <si>
    <t>Common</t>
  </si>
  <si>
    <t>Plentiful</t>
  </si>
  <si>
    <t>Final Percentages</t>
  </si>
  <si>
    <t>Raw Data</t>
  </si>
  <si>
    <t>Computations</t>
  </si>
  <si>
    <t>2nd Batch</t>
  </si>
  <si>
    <t>EMP VAULTS:100</t>
  </si>
  <si>
    <t xml:space="preserve">Reds:1 3 1 3 3 1 1 3 1 1 1 1 </t>
  </si>
  <si>
    <t>Yellows:9 13 8 12 9 11 12 12 13 13 11 9 13 14 10 10 11 12 12 12</t>
  </si>
  <si>
    <t>Blues:5 2 4 2 3 1 3 2 2 2 3 3 1 1 4 5 3 3 2 3</t>
  </si>
  <si>
    <t>Greens:</t>
  </si>
  <si>
    <t>Greys:</t>
  </si>
  <si>
    <t>Commendations Chests: 103</t>
  </si>
  <si>
    <t>Reds:</t>
  </si>
  <si>
    <t xml:space="preserve">Yellows 2 1 2 3 2 2 2 1 2 3 2 1 3 1 2 2 </t>
  </si>
  <si>
    <t xml:space="preserve">Blues: 12 10 6 9 69 11 8 9 9 6 7 8 9 4 6 8 6 5 5 5 </t>
  </si>
  <si>
    <t>Greens: 3 5 7 5 7 3 2 5 6 4 8 8 5 6 8 7 6 6 9 8 2</t>
  </si>
  <si>
    <t>1st Batch</t>
  </si>
  <si>
    <t>EMP VAULTS: 100</t>
  </si>
  <si>
    <t>Commendation Chests: 335</t>
  </si>
  <si>
    <t xml:space="preserve">Total Items: </t>
  </si>
  <si>
    <t>Number of Chests Opened</t>
  </si>
  <si>
    <t>Plentiful Expected Outcomes</t>
  </si>
  <si>
    <t>Common Expected Outcomes</t>
  </si>
  <si>
    <t>Rare Expected Outcomes</t>
  </si>
  <si>
    <t>Exoctic Expected Outcomes</t>
  </si>
  <si>
    <t>Veteran Expected Outcomes</t>
  </si>
  <si>
    <t>Total Number of Chances</t>
  </si>
  <si>
    <t>Outcomes</t>
  </si>
  <si>
    <t>Sum of Percentages</t>
  </si>
  <si>
    <t xml:space="preserve">Exotics:11 14 10 10 12 13 12 10 12 11 9 10 11 12 8 11 10 11 6 9 </t>
  </si>
  <si>
    <t xml:space="preserve">Commons:1 </t>
  </si>
  <si>
    <t xml:space="preserve">Vetrans:1 1 2 1 </t>
  </si>
  <si>
    <t xml:space="preserve">Exotics:1 2 3 1 1 2 2 5 2 1 1 1 1 2 4 3 1 2 3 1 1 3 1 1 1 1 2 4 1 3 1 2 2 1 1 4 4 2 1 2 2 2 2 2 1 4 1 3 2 1 1 4 2 2 1 1 4 3 1 </t>
  </si>
  <si>
    <t xml:space="preserve">Rares:8 10 9 7 8 9 10 11 12 10 7 5 9 9 11 10 8 7 5 9 6 10 4 8 11 6 9 11 5 7 7 7 9 10 11 10 8 6 6 6 6 7 5 9 7 10 7 9 11 8 7 7 9 6 8 11 7 9 9 9 8 7 5 8 7 8 8 </t>
  </si>
  <si>
    <t xml:space="preserve">Commons:6 3 6 6 7 4 2 3 2 3 6 5 4 5 3 4 6 5 6 3 8 3 8 6 3 6 5 3 9 7 6 4 6 4 1 4 7 7 7 8 8 4 6 4 7 3 6 4 2 5 7 4 5 9 4 4 6 5 5 2 5 6 9 8 4 4 6 </t>
  </si>
  <si>
    <t xml:space="preserve">Plentifuls: </t>
  </si>
  <si>
    <t>Plentifuls:</t>
  </si>
  <si>
    <t>Emperor Vaults(1st Run)</t>
  </si>
  <si>
    <t>Emperor Vaults(2nd Run)</t>
  </si>
  <si>
    <t>Commendation Chests(1st Run)</t>
  </si>
  <si>
    <t>Sequence of Items</t>
  </si>
  <si>
    <t>Results of Opening Taken From Video Recorded Data:</t>
  </si>
  <si>
    <t>Rares:3 5 2 2 2 3 5 3 1 3 3 3 3 6 2 3 3 6 3 3</t>
  </si>
  <si>
    <t>Chest Type:</t>
  </si>
  <si>
    <t>Commendation Chests(2nd Run)</t>
  </si>
  <si>
    <t xml:space="preserve">Vetrans: 1, 3 1 3 3 2 1 1 2 2 1 3 </t>
  </si>
  <si>
    <t>Youtube Link: https://www.youtube.com/watch?v=JzOSRPj2mHw</t>
  </si>
  <si>
    <t>Youtube Link: https://www.youtube.com/watch?v=36hgdD04oZU</t>
  </si>
  <si>
    <t>Averages Of All Probabilities:</t>
  </si>
  <si>
    <t>Emperor Vaults (Veteran)</t>
  </si>
  <si>
    <t>Emperor Vaults (Exotic)</t>
  </si>
  <si>
    <t>Emperor Vaults (Rare)</t>
  </si>
  <si>
    <t>Emperor Vaults (Common)</t>
  </si>
  <si>
    <t>Emperor Vaults (Plentiful)</t>
  </si>
  <si>
    <t>Commendation Chests(Veteran):</t>
  </si>
  <si>
    <t>Commendation Chests(Exotic):</t>
  </si>
  <si>
    <t>Commendation Chests(Rare):</t>
  </si>
  <si>
    <t>Commendation Chests(Common):</t>
  </si>
  <si>
    <t>Commendation Chests(Plentiful):</t>
  </si>
  <si>
    <t>Total Percentages(Emperor Vaults):</t>
  </si>
  <si>
    <t>Emperor Vaults:</t>
  </si>
  <si>
    <t>Commendation Vaults</t>
  </si>
  <si>
    <t>6 chests opened for display of 17 NOT 18 out of max of 5 chests possible to open @ 29:12:00</t>
  </si>
  <si>
    <t xml:space="preserve">Total Number of Items: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</si>
</sst>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0" fontId="0" fillId="2" borderId="0" xfId="0" applyNumberForma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10" fontId="0" fillId="5" borderId="0" xfId="0" applyNumberFormat="1" applyFill="1"/>
    <xf numFmtId="46" fontId="0" fillId="6" borderId="0" xfId="0" applyNumberFormat="1" applyFill="1"/>
    <xf numFmtId="0" fontId="0" fillId="6" borderId="0" xfId="0" applyFill="1"/>
    <xf numFmtId="0" fontId="0" fillId="7" borderId="0" xfId="0" applyFill="1"/>
    <xf numFmtId="0" fontId="0" fillId="5" borderId="0" xfId="0" applyFill="1"/>
    <xf numFmtId="10" fontId="1" fillId="5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62"/>
  <sheetViews>
    <sheetView tabSelected="1" workbookViewId="0">
      <selection activeCell="D10" sqref="D10"/>
    </sheetView>
  </sheetViews>
  <sheetFormatPr defaultRowHeight="15" x14ac:dyDescent="0.25"/>
  <cols>
    <col min="1" max="1" width="33" bestFit="1" customWidth="1"/>
    <col min="2" max="2" width="22.85546875" bestFit="1" customWidth="1"/>
    <col min="3" max="3" width="23.5703125" bestFit="1" customWidth="1"/>
    <col min="4" max="5" width="29.42578125" bestFit="1" customWidth="1"/>
    <col min="6" max="6" width="83.5703125" bestFit="1" customWidth="1"/>
    <col min="7" max="7" width="122" bestFit="1" customWidth="1"/>
    <col min="20" max="20" width="12.42578125" bestFit="1" customWidth="1"/>
    <col min="21" max="21" width="73.28515625" bestFit="1" customWidth="1"/>
  </cols>
  <sheetData>
    <row r="1" spans="1:26" x14ac:dyDescent="0.25">
      <c r="A1" s="2" t="s">
        <v>19</v>
      </c>
      <c r="B1" s="8" t="s">
        <v>45</v>
      </c>
      <c r="F1" t="s">
        <v>59</v>
      </c>
      <c r="G1" t="s">
        <v>58</v>
      </c>
    </row>
    <row r="2" spans="1:26" x14ac:dyDescent="0.25">
      <c r="A2" s="3" t="s">
        <v>20</v>
      </c>
      <c r="B2" s="9" t="s">
        <v>46</v>
      </c>
      <c r="G2" t="s">
        <v>61</v>
      </c>
      <c r="V2" s="7"/>
      <c r="W2" s="7"/>
      <c r="X2" s="7"/>
      <c r="Y2" s="7"/>
      <c r="Z2" s="7"/>
    </row>
    <row r="3" spans="1:26" x14ac:dyDescent="0.25">
      <c r="A3" s="4" t="s">
        <v>21</v>
      </c>
      <c r="F3" t="s">
        <v>34</v>
      </c>
      <c r="G3" t="s">
        <v>35</v>
      </c>
      <c r="V3" s="7"/>
      <c r="W3" s="7"/>
      <c r="X3" s="7"/>
      <c r="Y3" s="7"/>
      <c r="Z3" s="7"/>
    </row>
    <row r="4" spans="1:26" x14ac:dyDescent="0.25">
      <c r="F4" t="s">
        <v>64</v>
      </c>
      <c r="G4" t="s">
        <v>63</v>
      </c>
    </row>
    <row r="5" spans="1:26" x14ac:dyDescent="0.25">
      <c r="G5" t="s">
        <v>47</v>
      </c>
    </row>
    <row r="6" spans="1:26" x14ac:dyDescent="0.25">
      <c r="G6" t="s">
        <v>60</v>
      </c>
    </row>
    <row r="7" spans="1:26" x14ac:dyDescent="0.25">
      <c r="G7" t="s">
        <v>48</v>
      </c>
    </row>
    <row r="8" spans="1:26" x14ac:dyDescent="0.25">
      <c r="G8" t="s">
        <v>53</v>
      </c>
    </row>
    <row r="9" spans="1:26" x14ac:dyDescent="0.25">
      <c r="D9">
        <f>335*3</f>
        <v>1005</v>
      </c>
    </row>
    <row r="10" spans="1:26" x14ac:dyDescent="0.25">
      <c r="G10" t="s">
        <v>36</v>
      </c>
    </row>
    <row r="11" spans="1:26" x14ac:dyDescent="0.25">
      <c r="G11" t="s">
        <v>49</v>
      </c>
    </row>
    <row r="12" spans="1:26" x14ac:dyDescent="0.25">
      <c r="G12" t="s">
        <v>50</v>
      </c>
    </row>
    <row r="13" spans="1:26" x14ac:dyDescent="0.25">
      <c r="G13" t="s">
        <v>51</v>
      </c>
    </row>
    <row r="14" spans="1:26" x14ac:dyDescent="0.25">
      <c r="B14" t="s">
        <v>55</v>
      </c>
      <c r="C14" t="s">
        <v>56</v>
      </c>
      <c r="D14" t="s">
        <v>57</v>
      </c>
      <c r="E14" t="s">
        <v>62</v>
      </c>
      <c r="G14" t="s">
        <v>52</v>
      </c>
    </row>
    <row r="15" spans="1:26" x14ac:dyDescent="0.25">
      <c r="A15" t="s">
        <v>0</v>
      </c>
      <c r="B15" s="3">
        <f>1+3+1+3+3+2+1+1+2+2+1+3</f>
        <v>23</v>
      </c>
      <c r="C15" s="3">
        <f xml:space="preserve"> 1+3+1+3+3+1+1+3+1+1+1+1</f>
        <v>20</v>
      </c>
      <c r="D15" s="3">
        <f>1+1+2+1</f>
        <v>5</v>
      </c>
      <c r="E15" s="3">
        <v>0</v>
      </c>
      <c r="G15" t="s">
        <v>54</v>
      </c>
    </row>
    <row r="16" spans="1:26" x14ac:dyDescent="0.25">
      <c r="A16" t="s">
        <v>1</v>
      </c>
      <c r="B16" s="3">
        <f>11+14+10+10+12+13+12+10+12+11+9+10+11+12+8+11+10+11+6+9</f>
        <v>212</v>
      </c>
      <c r="C16" s="3">
        <f xml:space="preserve">  9 +13+8+12+9+11+12+12+13+13+11+9+13+14+10+10+11+12+12+12</f>
        <v>226</v>
      </c>
      <c r="D16" s="3">
        <f>1 + 2 + 3 + 1 + 1 + 2 + 2 + 5 + 2 + 1 + 1 + 1 + 1 + 2 + 4 + 3 + 1 + 2 + 3 + 1 + 1 + 3 + 1 + 1 + 1 + 1 + 2 + 4 + 1 + 3 + 1 + 2 + 2 + 1 + 1 + 4 + 4 + 2 + 1 + 2 + 2 + 2 + 2 + 2 + 1 + 4 + 1 + 3 + 2 + 1 + 1 + 4 + 2 + 2 + 1 + 1 + 4 + 3 + 1</f>
        <v>116</v>
      </c>
      <c r="E16" s="3">
        <f>2 + 1 + 2 + 3 + 2 + 2 + 2 + 1 + 2 + 3 + 2 + 1 + 3 + 1 + 2 + 2 + 9</f>
        <v>40</v>
      </c>
    </row>
    <row r="17" spans="1:7" x14ac:dyDescent="0.25">
      <c r="A17" t="s">
        <v>2</v>
      </c>
      <c r="B17" s="3">
        <f>3+5+2+2+2+3+5+3+1+3+3+3+3+6+2+3+3+6+3+3</f>
        <v>64</v>
      </c>
      <c r="C17" s="3">
        <f xml:space="preserve"> 5+2+4+2+3+1+3+2+2+2+3+3+1+1+4+5+3+3+2+3</f>
        <v>54</v>
      </c>
      <c r="D17" s="3">
        <f>8 + 1 + 0 + 9 + 7 + 8 + 9 + 10 + 11 + 12 + 10 + 7 + 5 + 9 + 9 + 11 + 10 + 1 + 3 + 8 + 7 + 5 + 9 + 6 + 10 + 4 + 8 + 11 + 6 + 9 + 11 + 5 + 7 + 7 + 7 + 9 + 10 + 11 + 10 + 8 + 6 + 6 + 6 + 6 + 7 + 5 + 9 + 7 + 10 + 7 + 9 + 11 + 8 + 7 + 7 + 9 + 6 + 8 + 11 + 7 + 9 + 9 + 9 + 8 + 7 + 5 + 8 + 7 + 8 + 8</f>
        <v>538</v>
      </c>
      <c r="E17" s="3">
        <f>12 + 10 + 6 + 9 + 6 + 9 + 1 + 1 + 8 + 9 + 9 + 6 + 7 + 8 + 9 + 4 + 6 + 8 + 6 + 5 +  5 + 5</f>
        <v>149</v>
      </c>
      <c r="F17" t="s">
        <v>22</v>
      </c>
      <c r="G17" t="s">
        <v>23</v>
      </c>
    </row>
    <row r="18" spans="1:7" x14ac:dyDescent="0.25">
      <c r="A18" t="s">
        <v>3</v>
      </c>
      <c r="B18" s="3">
        <f>1</f>
        <v>1</v>
      </c>
      <c r="C18" s="3">
        <v>0</v>
      </c>
      <c r="D18" s="3">
        <f>6 + 3 + 6 + 6 + 7 + 4 + 2 + 3 + 1 + 2 + 3 + 6 + 5 + 4 + 5 + 3 + 4 + 6 + 5 + 6 + 3 + 8 + 3 + 8 + 6 + 3 + 6 + 5 + 3 + 9 + 7 + 6 + 4 + 6 + 4 + 1 + 4 + 7 + 7 + 7 + 8 + 8 + 4 + 6 + 4 + 7 + 3 + 6 + 4 + 2 + 5 + 7 + 4 + 5 + 9 + 4 + 4 + 6 + 5 + 5 + 2 + 5 + 6 + 9 + 8 + 4 + 4 + 6 + 2 +2</f>
        <v>348</v>
      </c>
      <c r="E18" s="3">
        <f>3 + 5 + 7 + 5 + 7 + 3 + 2 + 5 + 6 + 4 + 8 + 8 + 5 + 6 + 8 + 7 + 6 + 6 + 9 + 8 + 2</f>
        <v>120</v>
      </c>
      <c r="F18" t="s">
        <v>65</v>
      </c>
      <c r="G18" t="s">
        <v>24</v>
      </c>
    </row>
    <row r="19" spans="1:7" x14ac:dyDescent="0.25">
      <c r="A19" t="s">
        <v>4</v>
      </c>
      <c r="B19" s="3">
        <f>0</f>
        <v>0</v>
      </c>
      <c r="C19" s="3">
        <v>0</v>
      </c>
      <c r="D19" s="3">
        <v>0</v>
      </c>
      <c r="E19" s="3">
        <v>0</v>
      </c>
      <c r="G19" t="s">
        <v>25</v>
      </c>
    </row>
    <row r="20" spans="1:7" x14ac:dyDescent="0.25">
      <c r="A20" t="s">
        <v>11</v>
      </c>
      <c r="D20">
        <v>2</v>
      </c>
      <c r="F20" s="7" t="s">
        <v>80</v>
      </c>
      <c r="G20" t="s">
        <v>26</v>
      </c>
    </row>
    <row r="21" spans="1:7" x14ac:dyDescent="0.25">
      <c r="A21" t="s">
        <v>37</v>
      </c>
      <c r="B21">
        <f>SUM(B14:B19)</f>
        <v>300</v>
      </c>
      <c r="C21">
        <f>SUM(C14:C19)</f>
        <v>300</v>
      </c>
      <c r="D21">
        <f>SUM(D15:D19) - D20</f>
        <v>1005</v>
      </c>
      <c r="E21">
        <f>SUM(E15:E19)</f>
        <v>309</v>
      </c>
      <c r="G21" t="s">
        <v>27</v>
      </c>
    </row>
    <row r="22" spans="1:7" x14ac:dyDescent="0.25">
      <c r="A22" t="s">
        <v>5</v>
      </c>
      <c r="B22">
        <f>B21/3</f>
        <v>100</v>
      </c>
      <c r="C22">
        <f>C21/3</f>
        <v>100</v>
      </c>
      <c r="D22">
        <f>D21/3</f>
        <v>335</v>
      </c>
      <c r="E22">
        <f>E21/3</f>
        <v>103</v>
      </c>
      <c r="G22" t="s">
        <v>28</v>
      </c>
    </row>
    <row r="24" spans="1:7" x14ac:dyDescent="0.25">
      <c r="A24" t="s">
        <v>6</v>
      </c>
      <c r="B24" s="4">
        <f>B15/B21</f>
        <v>7.6666666666666661E-2</v>
      </c>
      <c r="C24" s="4">
        <f>C15/C21</f>
        <v>6.6666666666666666E-2</v>
      </c>
      <c r="D24" s="4">
        <f>D15/D21</f>
        <v>4.9751243781094526E-3</v>
      </c>
      <c r="E24" s="4">
        <f>E15/E21</f>
        <v>0</v>
      </c>
      <c r="G24" t="s">
        <v>29</v>
      </c>
    </row>
    <row r="25" spans="1:7" x14ac:dyDescent="0.25">
      <c r="A25" t="s">
        <v>7</v>
      </c>
      <c r="B25" s="4">
        <f>B16/B21</f>
        <v>0.70666666666666667</v>
      </c>
      <c r="C25" s="4">
        <f>C16/C21</f>
        <v>0.7533333333333333</v>
      </c>
      <c r="D25" s="4">
        <f>D16/D21</f>
        <v>0.1154228855721393</v>
      </c>
      <c r="E25" s="4">
        <f>E16/E21</f>
        <v>0.12944983818770225</v>
      </c>
      <c r="G25" t="s">
        <v>30</v>
      </c>
    </row>
    <row r="26" spans="1:7" x14ac:dyDescent="0.25">
      <c r="A26" t="s">
        <v>8</v>
      </c>
      <c r="B26" s="4">
        <f>B17/B21</f>
        <v>0.21333333333333335</v>
      </c>
      <c r="C26" s="4">
        <f>C17/C21</f>
        <v>0.18</v>
      </c>
      <c r="D26" s="4">
        <f>D17/D21</f>
        <v>0.53532338308457716</v>
      </c>
      <c r="E26" s="4">
        <f>E17/E21</f>
        <v>0.48220064724919093</v>
      </c>
      <c r="G26" t="s">
        <v>31</v>
      </c>
    </row>
    <row r="27" spans="1:7" x14ac:dyDescent="0.25">
      <c r="A27" t="s">
        <v>9</v>
      </c>
      <c r="B27" s="4">
        <f>B18/B21</f>
        <v>3.3333333333333335E-3</v>
      </c>
      <c r="C27" s="4">
        <f>C18/C21</f>
        <v>0</v>
      </c>
      <c r="D27" s="4">
        <f>D18/D21</f>
        <v>0.34626865671641793</v>
      </c>
      <c r="E27" s="4">
        <f>E18/E21</f>
        <v>0.38834951456310679</v>
      </c>
      <c r="G27" t="s">
        <v>32</v>
      </c>
    </row>
    <row r="28" spans="1:7" x14ac:dyDescent="0.25">
      <c r="A28" t="s">
        <v>10</v>
      </c>
      <c r="B28" s="4">
        <f>B19/B21</f>
        <v>0</v>
      </c>
      <c r="C28" s="4">
        <f>C19/C21</f>
        <v>0</v>
      </c>
      <c r="D28" s="4">
        <f>D19/D21</f>
        <v>0</v>
      </c>
      <c r="E28" s="4">
        <f>E19/E21</f>
        <v>0</v>
      </c>
      <c r="G28" t="s">
        <v>33</v>
      </c>
    </row>
    <row r="29" spans="1:7" x14ac:dyDescent="0.25">
      <c r="A29" t="s">
        <v>13</v>
      </c>
      <c r="B29" s="4">
        <f>SUM(B24:B28)</f>
        <v>1</v>
      </c>
      <c r="C29" s="4">
        <f>SUM(C24:C28)</f>
        <v>1</v>
      </c>
      <c r="D29" s="4">
        <f>SUM(D24:D28)</f>
        <v>1.0019900497512437</v>
      </c>
      <c r="E29" s="4">
        <f>SUM(E24:E28)</f>
        <v>1</v>
      </c>
      <c r="G29" t="s">
        <v>28</v>
      </c>
    </row>
    <row r="31" spans="1:7" x14ac:dyDescent="0.25">
      <c r="A31" t="s">
        <v>12</v>
      </c>
    </row>
    <row r="32" spans="1:7" x14ac:dyDescent="0.25">
      <c r="A32" t="s">
        <v>14</v>
      </c>
      <c r="B32" s="1">
        <f t="shared" ref="B32:B36" si="0">B24</f>
        <v>7.6666666666666661E-2</v>
      </c>
      <c r="C32" s="1">
        <f t="shared" ref="C32" si="1">C24</f>
        <v>6.6666666666666666E-2</v>
      </c>
      <c r="D32" s="1">
        <f t="shared" ref="D32:E36" si="2">D24</f>
        <v>4.9751243781094526E-3</v>
      </c>
      <c r="E32" s="1">
        <f t="shared" si="2"/>
        <v>0</v>
      </c>
      <c r="G32" s="6"/>
    </row>
    <row r="33" spans="1:7" x14ac:dyDescent="0.25">
      <c r="A33" t="s">
        <v>15</v>
      </c>
      <c r="B33" s="1">
        <f t="shared" si="0"/>
        <v>0.70666666666666667</v>
      </c>
      <c r="C33" s="1">
        <f t="shared" ref="C33" si="3">C25</f>
        <v>0.7533333333333333</v>
      </c>
      <c r="D33" s="1">
        <f t="shared" si="2"/>
        <v>0.1154228855721393</v>
      </c>
      <c r="E33" s="1">
        <f t="shared" si="2"/>
        <v>0.12944983818770225</v>
      </c>
      <c r="G33" s="7"/>
    </row>
    <row r="34" spans="1:7" x14ac:dyDescent="0.25">
      <c r="A34" t="s">
        <v>16</v>
      </c>
      <c r="B34" s="1">
        <f t="shared" si="0"/>
        <v>0.21333333333333335</v>
      </c>
      <c r="C34" s="1">
        <f t="shared" ref="C34" si="4">C26</f>
        <v>0.18</v>
      </c>
      <c r="D34" s="1">
        <f t="shared" si="2"/>
        <v>0.53532338308457716</v>
      </c>
      <c r="E34" s="1">
        <f t="shared" si="2"/>
        <v>0.48220064724919093</v>
      </c>
    </row>
    <row r="35" spans="1:7" x14ac:dyDescent="0.25">
      <c r="A35" t="s">
        <v>17</v>
      </c>
      <c r="B35" s="1">
        <f t="shared" si="0"/>
        <v>3.3333333333333335E-3</v>
      </c>
      <c r="C35" s="1">
        <f t="shared" ref="C35" si="5">C27</f>
        <v>0</v>
      </c>
      <c r="D35" s="1">
        <f t="shared" si="2"/>
        <v>0.34626865671641793</v>
      </c>
      <c r="E35" s="1">
        <f t="shared" si="2"/>
        <v>0.38834951456310679</v>
      </c>
    </row>
    <row r="36" spans="1:7" x14ac:dyDescent="0.25">
      <c r="A36" t="s">
        <v>18</v>
      </c>
      <c r="B36" s="1">
        <f t="shared" si="0"/>
        <v>0</v>
      </c>
      <c r="C36" s="1">
        <f t="shared" ref="C36" si="6">C28</f>
        <v>0</v>
      </c>
      <c r="D36" s="1">
        <f t="shared" si="2"/>
        <v>0</v>
      </c>
      <c r="E36" s="1">
        <f t="shared" si="2"/>
        <v>0</v>
      </c>
    </row>
    <row r="37" spans="1:7" x14ac:dyDescent="0.25">
      <c r="B37" s="5">
        <f>SUM(B32:B36)</f>
        <v>1</v>
      </c>
      <c r="C37" s="5">
        <f>SUM(C32:C36)</f>
        <v>1</v>
      </c>
      <c r="D37" s="5">
        <f>SUM(D32:D36)</f>
        <v>1.0019900497512437</v>
      </c>
      <c r="E37" s="5">
        <f>SUM(E32:E36)</f>
        <v>1</v>
      </c>
    </row>
    <row r="38" spans="1:7" x14ac:dyDescent="0.25">
      <c r="A38" t="s">
        <v>66</v>
      </c>
    </row>
    <row r="39" spans="1:7" x14ac:dyDescent="0.25">
      <c r="A39" t="s">
        <v>67</v>
      </c>
      <c r="B39" s="1">
        <f>(B32+C32) /COUNT(B32:C32)</f>
        <v>7.1666666666666656E-2</v>
      </c>
    </row>
    <row r="40" spans="1:7" x14ac:dyDescent="0.25">
      <c r="A40" t="s">
        <v>68</v>
      </c>
      <c r="B40" s="1">
        <f t="shared" ref="B40:B43" si="7">(B33+C33) /COUNT(B33:C33)</f>
        <v>0.73</v>
      </c>
    </row>
    <row r="41" spans="1:7" x14ac:dyDescent="0.25">
      <c r="A41" t="s">
        <v>69</v>
      </c>
      <c r="B41" s="1">
        <f t="shared" si="7"/>
        <v>0.19666666666666666</v>
      </c>
    </row>
    <row r="42" spans="1:7" x14ac:dyDescent="0.25">
      <c r="A42" t="s">
        <v>70</v>
      </c>
      <c r="B42" s="1">
        <f t="shared" si="7"/>
        <v>1.6666666666666668E-3</v>
      </c>
    </row>
    <row r="43" spans="1:7" x14ac:dyDescent="0.25">
      <c r="A43" t="s">
        <v>71</v>
      </c>
      <c r="B43" s="1">
        <f t="shared" si="7"/>
        <v>0</v>
      </c>
    </row>
    <row r="44" spans="1:7" x14ac:dyDescent="0.25">
      <c r="A44" t="s">
        <v>77</v>
      </c>
      <c r="B44" s="10">
        <f>SUM(B39:B43)</f>
        <v>1</v>
      </c>
    </row>
    <row r="46" spans="1:7" x14ac:dyDescent="0.25">
      <c r="A46" t="s">
        <v>72</v>
      </c>
      <c r="B46" s="1">
        <f>(D32+E32)/COUNT(D31:E32)</f>
        <v>2.4875621890547263E-3</v>
      </c>
    </row>
    <row r="47" spans="1:7" x14ac:dyDescent="0.25">
      <c r="A47" t="s">
        <v>73</v>
      </c>
      <c r="B47" s="1">
        <f>(D33+E33)/COUNT(D33:E33)</f>
        <v>0.12243636187992077</v>
      </c>
    </row>
    <row r="48" spans="1:7" x14ac:dyDescent="0.25">
      <c r="A48" t="s">
        <v>74</v>
      </c>
      <c r="B48" s="1">
        <f>(D34+E34)/COUNT(D34:E34)</f>
        <v>0.50876201516688402</v>
      </c>
    </row>
    <row r="49" spans="1:3" x14ac:dyDescent="0.25">
      <c r="A49" t="s">
        <v>75</v>
      </c>
      <c r="B49" s="1">
        <f>(D35+E35)/COUNT(D35:E35)</f>
        <v>0.36730908563976239</v>
      </c>
    </row>
    <row r="50" spans="1:3" x14ac:dyDescent="0.25">
      <c r="A50" t="s">
        <v>76</v>
      </c>
      <c r="B50" s="1">
        <f>(D36+E36)/COUNT(D35:E36)</f>
        <v>0</v>
      </c>
    </row>
    <row r="51" spans="1:3" x14ac:dyDescent="0.25">
      <c r="A51" t="s">
        <v>77</v>
      </c>
      <c r="B51" s="10">
        <f>SUM(B46:B50)</f>
        <v>1.0009950248756219</v>
      </c>
    </row>
    <row r="53" spans="1:3" x14ac:dyDescent="0.25">
      <c r="B53" t="s">
        <v>78</v>
      </c>
      <c r="C53" t="s">
        <v>79</v>
      </c>
    </row>
    <row r="54" spans="1:3" x14ac:dyDescent="0.25">
      <c r="A54" t="s">
        <v>38</v>
      </c>
      <c r="B54" s="8">
        <v>200</v>
      </c>
      <c r="C54" s="8">
        <v>50</v>
      </c>
    </row>
    <row r="55" spans="1:3" x14ac:dyDescent="0.25">
      <c r="A55" t="s">
        <v>44</v>
      </c>
      <c r="B55" s="8">
        <f xml:space="preserve"> B54 * 3</f>
        <v>600</v>
      </c>
      <c r="C55" s="8">
        <f xml:space="preserve"> C54 * 3</f>
        <v>150</v>
      </c>
    </row>
    <row r="56" spans="1:3" x14ac:dyDescent="0.25">
      <c r="B56" s="8"/>
      <c r="C56" s="8"/>
    </row>
    <row r="57" spans="1:3" x14ac:dyDescent="0.25">
      <c r="A57" t="s">
        <v>43</v>
      </c>
      <c r="B57" s="8">
        <f>B39*B55</f>
        <v>42.999999999999993</v>
      </c>
      <c r="C57" s="8">
        <f>B46*C55</f>
        <v>0.37313432835820892</v>
      </c>
    </row>
    <row r="58" spans="1:3" x14ac:dyDescent="0.25">
      <c r="A58" t="s">
        <v>42</v>
      </c>
      <c r="B58" s="8">
        <f>B40*B55</f>
        <v>438</v>
      </c>
      <c r="C58" s="8">
        <f>B47*C55</f>
        <v>18.365454281988114</v>
      </c>
    </row>
    <row r="59" spans="1:3" x14ac:dyDescent="0.25">
      <c r="A59" t="s">
        <v>41</v>
      </c>
      <c r="B59" s="8">
        <f>B41*B55</f>
        <v>118</v>
      </c>
      <c r="C59" s="8">
        <f>B48*C55</f>
        <v>76.314302275032603</v>
      </c>
    </row>
    <row r="60" spans="1:3" x14ac:dyDescent="0.25">
      <c r="A60" t="s">
        <v>40</v>
      </c>
      <c r="B60" s="8">
        <f>B42*B55</f>
        <v>1</v>
      </c>
      <c r="C60" s="8">
        <f>B49*C55</f>
        <v>55.096362845964357</v>
      </c>
    </row>
    <row r="61" spans="1:3" x14ac:dyDescent="0.25">
      <c r="A61" t="s">
        <v>39</v>
      </c>
      <c r="B61" s="8">
        <f>B43*B55</f>
        <v>0</v>
      </c>
      <c r="C61" s="8">
        <f>B50*C55</f>
        <v>0</v>
      </c>
    </row>
    <row r="62" spans="1:3" x14ac:dyDescent="0.25">
      <c r="A62" t="s">
        <v>81</v>
      </c>
      <c r="B62">
        <f>SUM(B57:B60)</f>
        <v>600</v>
      </c>
      <c r="C62">
        <f>SUM(C57:C60)</f>
        <v>150.14925373134329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jang</dc:creator>
  <cp:lastModifiedBy>Kevin jang</cp:lastModifiedBy>
  <dcterms:created xsi:type="dcterms:W3CDTF">2015-06-05T18:17:20Z</dcterms:created>
  <dcterms:modified xsi:type="dcterms:W3CDTF">2023-03-09T21:33:02Z</dcterms:modified>
</cp:coreProperties>
</file>