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borden/Downloads/"/>
    </mc:Choice>
  </mc:AlternateContent>
  <xr:revisionPtr revIDLastSave="0" documentId="13_ncr:1_{826F280D-4C1F-6C4C-B92F-65629A8790FB}" xr6:coauthVersionLast="47" xr6:coauthVersionMax="47" xr10:uidLastSave="{00000000-0000-0000-0000-000000000000}"/>
  <bookViews>
    <workbookView xWindow="0" yWindow="760" windowWidth="28800" windowHeight="18000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8" i="2"/>
  <c r="L5" i="2"/>
  <c r="K8" i="2"/>
  <c r="K11" i="2"/>
  <c r="K5" i="2"/>
  <c r="J11" i="2"/>
  <c r="J8" i="2"/>
  <c r="J5" i="2"/>
  <c r="I6" i="2"/>
  <c r="I7" i="2"/>
  <c r="I8" i="2"/>
  <c r="I9" i="2"/>
  <c r="I10" i="2"/>
  <c r="I11" i="2"/>
  <c r="I12" i="2"/>
  <c r="I13" i="2"/>
  <c r="I5" i="2"/>
  <c r="H8" i="2"/>
  <c r="H11" i="2"/>
  <c r="H5" i="2"/>
  <c r="D8" i="2"/>
  <c r="D11" i="2"/>
  <c r="D5" i="2"/>
  <c r="G8" i="2"/>
  <c r="G11" i="2"/>
  <c r="G5" i="2"/>
  <c r="F6" i="2"/>
  <c r="F7" i="2"/>
  <c r="F8" i="2"/>
  <c r="F9" i="2"/>
  <c r="F10" i="2"/>
  <c r="F11" i="2"/>
  <c r="F12" i="2"/>
  <c r="F13" i="2"/>
  <c r="F5" i="2"/>
  <c r="E8" i="2" l="1"/>
  <c r="E11" i="2"/>
  <c r="E5" i="2"/>
  <c r="C6" i="2"/>
  <c r="C7" i="2"/>
  <c r="C8" i="2"/>
  <c r="C9" i="2"/>
  <c r="C10" i="2"/>
  <c r="C11" i="2"/>
  <c r="C12" i="2"/>
  <c r="C13" i="2"/>
  <c r="C5" i="2"/>
  <c r="J4" i="1"/>
</calcChain>
</file>

<file path=xl/sharedStrings.xml><?xml version="1.0" encoding="utf-8"?>
<sst xmlns="http://schemas.openxmlformats.org/spreadsheetml/2006/main" count="110" uniqueCount="41">
  <si>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</si>
  <si>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</si>
  <si>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</si>
  <si>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</si>
  <si>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</si>
  <si>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</si>
  <si>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</si>
  <si>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</si>
  <si>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</si>
  <si>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</si>
  <si>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</si>
  <si>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</si>
  <si>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</si>
  <si>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</si>
  <si>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</si>
  <si>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</si>
  <si>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</si>
  <si>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</si>
  <si>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</si>
  <si>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</si>
  <si>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</si>
  <si>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</si>
  <si>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</si>
  <si>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</si>
  <si>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HEA</t>
  </si>
  <si>
    <t>HEMA</t>
  </si>
  <si>
    <t>EAC1_r1</t>
  </si>
  <si>
    <t>EAC1_r2</t>
  </si>
  <si>
    <t>EAC1_r3</t>
  </si>
  <si>
    <t>EAC2_r1</t>
  </si>
  <si>
    <t>EAC2_r2</t>
  </si>
  <si>
    <t>EAC2_r3</t>
  </si>
  <si>
    <t>EAC3_r1</t>
  </si>
  <si>
    <t>EAC3_r2</t>
  </si>
  <si>
    <t>EAC3_r3</t>
  </si>
  <si>
    <t>Diacrylate</t>
  </si>
  <si>
    <t>BAPO</t>
  </si>
  <si>
    <t>% shrinkage = ( target height - the measured height / target height ) * 100</t>
  </si>
  <si>
    <t>% swelling = (( mass swollen - mass initial ) / mass initial ) * 100</t>
  </si>
  <si>
    <t>measure in both hexanes &amp; water</t>
  </si>
  <si>
    <t>% gel fraction = ( mass “dry” tea bag and disk / mass of initial tea bag and disk )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</si>
</sst>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0" xfId="0" applyFill="1" applyBorder="1"/>
    <xf numFmtId="0" fontId="4" fillId="0" borderId="0" xfId="0" applyFont="1"/>
    <xf numFmtId="164" fontId="0" fillId="2" borderId="1" xfId="1" applyNumberFormat="1" applyFont="1" applyFill="1" applyBorder="1"/>
    <xf numFmtId="2" fontId="0" fillId="2" borderId="1" xfId="0" applyNumberFormat="1" applyFill="1" applyBorder="1"/>
    <xf numFmtId="164" fontId="0" fillId="3" borderId="1" xfId="1" applyNumberFormat="1" applyFont="1" applyFill="1" applyBorder="1"/>
    <xf numFmtId="2" fontId="0" fillId="3" borderId="1" xfId="0" applyNumberFormat="1" applyFill="1" applyBorder="1"/>
    <xf numFmtId="164" fontId="0" fillId="4" borderId="1" xfId="1" applyNumberFormat="1" applyFont="1" applyFill="1" applyBorder="1"/>
    <xf numFmtId="2" fontId="0" fillId="4" borderId="1" xfId="0" applyNumberFormat="1" applyFill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abSelected="1" zoomScale="110" zoomScaleNormal="110" workbookViewId="0">
      <selection activeCell="B4" sqref="B4:B12"/>
    </sheetView>
  </sheetViews>
  <sheetFormatPr baseColWidth="10" defaultRowHeight="16" x14ac:dyDescent="0.2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2">
      <c r="B2" s="3"/>
      <c r="C2" s="38" t="s">
        <v>15</v>
      </c>
      <c r="D2" s="38"/>
      <c r="E2" s="38"/>
      <c r="F2" s="38"/>
      <c r="G2" s="38"/>
      <c r="H2" s="38"/>
      <c r="I2" s="1"/>
      <c r="J2" s="38" t="s">
        <v>12</v>
      </c>
      <c r="K2" s="39"/>
      <c r="L2" s="38" t="s">
        <v>13</v>
      </c>
      <c r="M2" s="38"/>
      <c r="N2" s="38" t="s">
        <v>14</v>
      </c>
      <c r="O2" s="38"/>
    </row>
    <row r="3" spans="2:15" ht="17" thickBot="1" x14ac:dyDescent="0.25">
      <c r="B3" s="3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8" t="s">
        <v>7</v>
      </c>
      <c r="J3" s="8" t="s">
        <v>8</v>
      </c>
      <c r="K3" s="8" t="s">
        <v>9</v>
      </c>
      <c r="L3" s="8" t="s">
        <v>8</v>
      </c>
      <c r="M3" s="8" t="s">
        <v>9</v>
      </c>
      <c r="N3" s="8" t="s">
        <v>10</v>
      </c>
      <c r="O3" s="8" t="s">
        <v>11</v>
      </c>
    </row>
    <row r="4" spans="2:15" x14ac:dyDescent="0.2">
      <c r="B4" s="4" t="s">
        <v>26</v>
      </c>
      <c r="C4" s="1" t="s">
        <v>24</v>
      </c>
      <c r="D4" s="1" t="s">
        <v>25</v>
      </c>
      <c r="E4" s="1">
        <v>10</v>
      </c>
      <c r="F4" s="1" t="s">
        <v>35</v>
      </c>
      <c r="G4" s="1">
        <v>7.5</v>
      </c>
      <c r="H4" s="7" t="s">
        <v>36</v>
      </c>
      <c r="I4" s="9">
        <v>2.17</v>
      </c>
      <c r="J4" s="10">
        <f>0.182/1000</f>
        <v>1.8200000000000001E-4</v>
      </c>
      <c r="K4" s="10">
        <v>2.1800000000000001E-4</v>
      </c>
      <c r="L4" s="10">
        <v>2.0599999999999999E-4</v>
      </c>
      <c r="M4" s="10">
        <v>2.0599999999999999E-4</v>
      </c>
      <c r="N4" s="10">
        <v>2.1100000000000001E-4</v>
      </c>
      <c r="O4" s="11">
        <v>2.2800000000000001E-4</v>
      </c>
    </row>
    <row r="5" spans="2:15" x14ac:dyDescent="0.2">
      <c r="B5" s="4" t="s">
        <v>27</v>
      </c>
      <c r="C5" s="1" t="s">
        <v>24</v>
      </c>
      <c r="D5" s="1" t="s">
        <v>25</v>
      </c>
      <c r="E5" s="1">
        <v>10</v>
      </c>
      <c r="F5" s="1" t="s">
        <v>35</v>
      </c>
      <c r="G5" s="1">
        <v>7.5</v>
      </c>
      <c r="H5" s="7" t="s">
        <v>36</v>
      </c>
      <c r="I5" s="12">
        <v>2.2799999999999998</v>
      </c>
      <c r="J5" s="4">
        <v>1.8699999999999999E-4</v>
      </c>
      <c r="K5" s="4">
        <v>2.2000000000000001E-4</v>
      </c>
      <c r="L5" s="4">
        <v>2.05E-4</v>
      </c>
      <c r="M5" s="4">
        <v>2.0799999999999999E-4</v>
      </c>
      <c r="N5" s="1" t="s">
        <v>16</v>
      </c>
      <c r="O5" s="13" t="s">
        <v>16</v>
      </c>
    </row>
    <row r="6" spans="2:15" ht="17" thickBot="1" x14ac:dyDescent="0.25">
      <c r="B6" s="4" t="s">
        <v>28</v>
      </c>
      <c r="C6" s="1" t="s">
        <v>24</v>
      </c>
      <c r="D6" s="1" t="s">
        <v>25</v>
      </c>
      <c r="E6" s="1">
        <v>10</v>
      </c>
      <c r="F6" s="1" t="s">
        <v>35</v>
      </c>
      <c r="G6" s="1">
        <v>7.5</v>
      </c>
      <c r="H6" s="7" t="s">
        <v>36</v>
      </c>
      <c r="I6" s="14">
        <v>2.16</v>
      </c>
      <c r="J6" s="15">
        <v>2.24E-4</v>
      </c>
      <c r="K6" s="15">
        <v>2.6600000000000001E-4</v>
      </c>
      <c r="L6" s="15">
        <v>2.0799999999999999E-4</v>
      </c>
      <c r="M6" s="15">
        <v>2.0699999999999999E-4</v>
      </c>
      <c r="N6" s="16" t="s">
        <v>16</v>
      </c>
      <c r="O6" s="17" t="s">
        <v>16</v>
      </c>
    </row>
    <row r="7" spans="2:15" x14ac:dyDescent="0.2">
      <c r="B7" s="5" t="s">
        <v>29</v>
      </c>
      <c r="C7" s="1" t="s">
        <v>24</v>
      </c>
      <c r="D7" s="1" t="s">
        <v>25</v>
      </c>
      <c r="E7" s="1">
        <v>20</v>
      </c>
      <c r="F7" s="1" t="s">
        <v>35</v>
      </c>
      <c r="G7" s="1">
        <v>7.5</v>
      </c>
      <c r="H7" s="7" t="s">
        <v>36</v>
      </c>
      <c r="I7" s="18">
        <v>2.56</v>
      </c>
      <c r="J7" s="19">
        <v>2.1800000000000001E-4</v>
      </c>
      <c r="K7" s="19">
        <v>2.5099999999999998E-4</v>
      </c>
      <c r="L7" s="19">
        <v>2.24E-4</v>
      </c>
      <c r="M7" s="19">
        <v>2.2599999999999999E-4</v>
      </c>
      <c r="N7" s="19">
        <v>2.2499999999999999E-4</v>
      </c>
      <c r="O7" s="20">
        <v>2.4000000000000001E-4</v>
      </c>
    </row>
    <row r="8" spans="2:15" x14ac:dyDescent="0.2">
      <c r="B8" s="5" t="s">
        <v>30</v>
      </c>
      <c r="C8" s="1" t="s">
        <v>24</v>
      </c>
      <c r="D8" s="1" t="s">
        <v>25</v>
      </c>
      <c r="E8" s="1">
        <v>20</v>
      </c>
      <c r="F8" s="1" t="s">
        <v>35</v>
      </c>
      <c r="G8" s="1">
        <v>7.5</v>
      </c>
      <c r="H8" s="7" t="s">
        <v>36</v>
      </c>
      <c r="I8" s="21">
        <v>2.41</v>
      </c>
      <c r="J8" s="5">
        <v>2.23E-4</v>
      </c>
      <c r="K8" s="5">
        <v>2.52E-4</v>
      </c>
      <c r="L8" s="5">
        <v>2.2800000000000001E-4</v>
      </c>
      <c r="M8" s="5">
        <v>2.2800000000000001E-4</v>
      </c>
      <c r="N8" s="1" t="s">
        <v>16</v>
      </c>
      <c r="O8" s="13" t="s">
        <v>16</v>
      </c>
    </row>
    <row r="9" spans="2:15" ht="17" thickBot="1" x14ac:dyDescent="0.25">
      <c r="B9" s="5" t="s">
        <v>31</v>
      </c>
      <c r="C9" s="1" t="s">
        <v>24</v>
      </c>
      <c r="D9" s="1" t="s">
        <v>25</v>
      </c>
      <c r="E9" s="1">
        <v>20</v>
      </c>
      <c r="F9" s="1" t="s">
        <v>35</v>
      </c>
      <c r="G9" s="1">
        <v>7.5</v>
      </c>
      <c r="H9" s="7" t="s">
        <v>36</v>
      </c>
      <c r="I9" s="22">
        <v>2.52</v>
      </c>
      <c r="J9" s="23">
        <v>2.32E-4</v>
      </c>
      <c r="K9" s="23">
        <v>2.61E-4</v>
      </c>
      <c r="L9" s="23">
        <v>2.22E-4</v>
      </c>
      <c r="M9" s="23">
        <v>2.2800000000000001E-4</v>
      </c>
      <c r="N9" s="16" t="s">
        <v>16</v>
      </c>
      <c r="O9" s="17" t="s">
        <v>16</v>
      </c>
    </row>
    <row r="10" spans="2:15" x14ac:dyDescent="0.2">
      <c r="B10" s="6" t="s">
        <v>32</v>
      </c>
      <c r="C10" s="1" t="s">
        <v>24</v>
      </c>
      <c r="D10" s="1" t="s">
        <v>25</v>
      </c>
      <c r="E10" s="1">
        <v>50</v>
      </c>
      <c r="F10" s="1" t="s">
        <v>35</v>
      </c>
      <c r="G10" s="1">
        <v>7.5</v>
      </c>
      <c r="H10" s="7" t="s">
        <v>36</v>
      </c>
      <c r="I10" s="24">
        <v>2.09</v>
      </c>
      <c r="J10" s="25">
        <v>1.76E-4</v>
      </c>
      <c r="K10" s="25">
        <v>2.0100000000000001E-4</v>
      </c>
      <c r="L10" s="25">
        <v>2.1100000000000001E-4</v>
      </c>
      <c r="M10" s="25">
        <v>2.1100000000000001E-4</v>
      </c>
      <c r="N10" s="25">
        <v>2.2699999999999999E-4</v>
      </c>
      <c r="O10" s="26">
        <v>2.4699999999999999E-4</v>
      </c>
    </row>
    <row r="11" spans="2:15" x14ac:dyDescent="0.2">
      <c r="B11" s="6" t="s">
        <v>33</v>
      </c>
      <c r="C11" s="1" t="s">
        <v>24</v>
      </c>
      <c r="D11" s="1" t="s">
        <v>25</v>
      </c>
      <c r="E11" s="1">
        <v>50</v>
      </c>
      <c r="F11" s="1" t="s">
        <v>35</v>
      </c>
      <c r="G11" s="1">
        <v>7.5</v>
      </c>
      <c r="H11" s="7" t="s">
        <v>36</v>
      </c>
      <c r="I11" s="27">
        <v>2.09</v>
      </c>
      <c r="J11" s="6">
        <v>2.1599999999999999E-4</v>
      </c>
      <c r="K11" s="6">
        <v>2.3699999999999999E-4</v>
      </c>
      <c r="L11" s="6">
        <v>2.1000000000000001E-4</v>
      </c>
      <c r="M11" s="6">
        <v>2.1000000000000001E-4</v>
      </c>
      <c r="N11" s="1" t="s">
        <v>16</v>
      </c>
      <c r="O11" s="13" t="s">
        <v>16</v>
      </c>
    </row>
    <row r="12" spans="2:15" ht="17" thickBot="1" x14ac:dyDescent="0.25">
      <c r="B12" s="6" t="s">
        <v>34</v>
      </c>
      <c r="C12" s="1" t="s">
        <v>24</v>
      </c>
      <c r="D12" s="1" t="s">
        <v>25</v>
      </c>
      <c r="E12" s="1">
        <v>50</v>
      </c>
      <c r="F12" s="1" t="s">
        <v>35</v>
      </c>
      <c r="G12" s="1">
        <v>7.5</v>
      </c>
      <c r="H12" s="7" t="s">
        <v>36</v>
      </c>
      <c r="I12" s="28">
        <v>2.17</v>
      </c>
      <c r="J12" s="29">
        <v>2.12E-4</v>
      </c>
      <c r="K12" s="29">
        <v>2.3000000000000001E-4</v>
      </c>
      <c r="L12" s="29">
        <v>2.1699999999999999E-4</v>
      </c>
      <c r="M12" s="29">
        <v>2.1800000000000001E-4</v>
      </c>
      <c r="N12" s="16" t="s">
        <v>16</v>
      </c>
      <c r="O12" s="17" t="s">
        <v>16</v>
      </c>
    </row>
  </sheetData>
  <mergeCells count="4">
    <mergeCell ref="J2:K2"/>
    <mergeCell ref="L2:M2"/>
    <mergeCell ref="N2:O2"/>
    <mergeCell ref="C2:H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20"/>
  <sheetViews>
    <sheetView zoomScale="110" workbookViewId="0">
      <selection activeCell="F5" sqref="F5"/>
    </sheetView>
  </sheetViews>
  <sheetFormatPr baseColWidth="10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2">
      <c r="F2" s="38" t="s">
        <v>21</v>
      </c>
      <c r="G2" s="38"/>
      <c r="H2" s="38"/>
      <c r="I2" s="38" t="s">
        <v>22</v>
      </c>
      <c r="J2" s="39"/>
      <c r="K2" s="39"/>
    </row>
    <row r="3" spans="2:12" x14ac:dyDescent="0.2">
      <c r="B3" s="1"/>
      <c r="C3" s="1"/>
      <c r="D3" s="38" t="s">
        <v>17</v>
      </c>
      <c r="E3" s="38"/>
      <c r="F3" s="1"/>
      <c r="G3" s="38" t="s">
        <v>20</v>
      </c>
      <c r="H3" s="38"/>
      <c r="I3" s="1"/>
      <c r="J3" s="38" t="s">
        <v>20</v>
      </c>
      <c r="K3" s="38"/>
      <c r="L3" s="1"/>
    </row>
    <row r="4" spans="2:12" x14ac:dyDescent="0.2">
      <c r="B4" s="3" t="s">
        <v>0</v>
      </c>
      <c r="C4" s="3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3" t="s">
        <v>23</v>
      </c>
    </row>
    <row r="5" spans="2:12" x14ac:dyDescent="0.2">
      <c r="B5" s="4" t="s">
        <v>26</v>
      </c>
      <c r="C5" s="31">
        <f>((2-'Table 1'!I4)/2)*100</f>
        <v>-8.4999999999999964</v>
      </c>
      <c r="D5" s="41">
        <f>AVERAGE(C5:C7)</f>
        <v>-10.166666666666664</v>
      </c>
      <c r="E5" s="41">
        <f>STDEV(C5:C7)</f>
        <v>3.3291640592396892</v>
      </c>
      <c r="F5" s="32">
        <f>(('Table 1'!K4-'Table 1'!J4)/'Table 1'!J4)*100</f>
        <v>19.780219780219785</v>
      </c>
      <c r="G5" s="41">
        <f>AVERAGE(F5:F7)</f>
        <v>18.725759534583069</v>
      </c>
      <c r="H5" s="41">
        <f>STDEV(F5:F7)</f>
        <v>1.0667870532162265</v>
      </c>
      <c r="I5" s="32">
        <f>(('Table 1'!M4-'Table 1'!L4)/'Table 1'!L4)*100</f>
        <v>0</v>
      </c>
      <c r="J5" s="41">
        <f>AVERAGE(I5:I7)</f>
        <v>0.32754846779236929</v>
      </c>
      <c r="K5" s="41">
        <f>STDEV(I5:I7)</f>
        <v>1.0126345462279835</v>
      </c>
      <c r="L5" s="32">
        <f>('Table 1'!O4/'Table 1'!N4)*100</f>
        <v>108.0568720379147</v>
      </c>
    </row>
    <row r="6" spans="2:12" x14ac:dyDescent="0.2">
      <c r="B6" s="4" t="s">
        <v>27</v>
      </c>
      <c r="C6" s="31">
        <f>((2-'Table 1'!I5)/2)*100</f>
        <v>-13.999999999999989</v>
      </c>
      <c r="D6" s="41"/>
      <c r="E6" s="41"/>
      <c r="F6" s="32">
        <f>(('Table 1'!K5-'Table 1'!J5)/'Table 1'!J5)*100</f>
        <v>17.64705882352942</v>
      </c>
      <c r="G6" s="42"/>
      <c r="H6" s="41"/>
      <c r="I6" s="32">
        <f>(('Table 1'!M5-'Table 1'!L5)/'Table 1'!L5)*100</f>
        <v>1.4634146341463374</v>
      </c>
      <c r="J6" s="42"/>
      <c r="K6" s="41"/>
      <c r="L6" s="37" t="s">
        <v>16</v>
      </c>
    </row>
    <row r="7" spans="2:12" x14ac:dyDescent="0.2">
      <c r="B7" s="4" t="s">
        <v>28</v>
      </c>
      <c r="C7" s="31">
        <f>((2-'Table 1'!I6)/2)*100</f>
        <v>-8.0000000000000071</v>
      </c>
      <c r="D7" s="41"/>
      <c r="E7" s="41"/>
      <c r="F7" s="32">
        <f>(('Table 1'!K6-'Table 1'!J6)/'Table 1'!J6)*100</f>
        <v>18.750000000000007</v>
      </c>
      <c r="G7" s="42"/>
      <c r="H7" s="41"/>
      <c r="I7" s="32">
        <f>(('Table 1'!M6-'Table 1'!L6)/'Table 1'!L6)*100</f>
        <v>-0.48076923076922951</v>
      </c>
      <c r="J7" s="42"/>
      <c r="K7" s="41"/>
      <c r="L7" s="37" t="s">
        <v>16</v>
      </c>
    </row>
    <row r="8" spans="2:12" x14ac:dyDescent="0.2">
      <c r="B8" s="5" t="s">
        <v>29</v>
      </c>
      <c r="C8" s="33">
        <f>((2-'Table 1'!I7)/2)*100</f>
        <v>-28.000000000000004</v>
      </c>
      <c r="D8" s="43">
        <f t="shared" ref="D8" si="0">AVERAGE(C8:C10)</f>
        <v>-24.833333333333339</v>
      </c>
      <c r="E8" s="43">
        <f t="shared" ref="E8" si="1">STDEV(C8:C10)</f>
        <v>3.8837267325770046</v>
      </c>
      <c r="F8" s="34">
        <f>(('Table 1'!K7-'Table 1'!J7)/'Table 1'!J7)*100</f>
        <v>15.137614678899064</v>
      </c>
      <c r="G8" s="43">
        <f>AVERAGE(F8:F10)</f>
        <v>13.547366327943934</v>
      </c>
      <c r="H8" s="43">
        <f t="shared" ref="H8" si="2">STDEV(F8:F10)</f>
        <v>1.4001048056368854</v>
      </c>
      <c r="I8" s="34">
        <f>(('Table 1'!M7-'Table 1'!L7)/'Table 1'!L7)*100</f>
        <v>0.89285714285714035</v>
      </c>
      <c r="J8" s="43">
        <f>AVERAGE(I8:I10)</f>
        <v>1.1985199485199491</v>
      </c>
      <c r="K8" s="43">
        <f t="shared" ref="K8" si="3">STDEV(I8:I10)</f>
        <v>1.3770340547253637</v>
      </c>
      <c r="L8" s="34">
        <f>('Table 1'!O7/'Table 1'!N7)*100</f>
        <v>106.66666666666667</v>
      </c>
    </row>
    <row r="9" spans="2:12" x14ac:dyDescent="0.2">
      <c r="B9" s="5" t="s">
        <v>30</v>
      </c>
      <c r="C9" s="33">
        <f>((2-'Table 1'!I8)/2)*100</f>
        <v>-20.500000000000007</v>
      </c>
      <c r="D9" s="43"/>
      <c r="E9" s="43"/>
      <c r="F9" s="34">
        <f>(('Table 1'!K8-'Table 1'!J8)/'Table 1'!J8)*100</f>
        <v>13.004484304932737</v>
      </c>
      <c r="G9" s="44"/>
      <c r="H9" s="43"/>
      <c r="I9" s="34">
        <f>(('Table 1'!M8-'Table 1'!L8)/'Table 1'!L8)*100</f>
        <v>0</v>
      </c>
      <c r="J9" s="44"/>
      <c r="K9" s="43"/>
      <c r="L9" s="37" t="s">
        <v>16</v>
      </c>
    </row>
    <row r="10" spans="2:12" x14ac:dyDescent="0.2">
      <c r="B10" s="5" t="s">
        <v>31</v>
      </c>
      <c r="C10" s="33">
        <f>((2-'Table 1'!I9)/2)*100</f>
        <v>-26</v>
      </c>
      <c r="D10" s="43"/>
      <c r="E10" s="43"/>
      <c r="F10" s="34">
        <f>(('Table 1'!K9-'Table 1'!J9)/'Table 1'!J9)*100</f>
        <v>12.5</v>
      </c>
      <c r="G10" s="44"/>
      <c r="H10" s="43"/>
      <c r="I10" s="34">
        <f>(('Table 1'!M9-'Table 1'!L9)/'Table 1'!L9)*100</f>
        <v>2.7027027027027075</v>
      </c>
      <c r="J10" s="44"/>
      <c r="K10" s="43"/>
      <c r="L10" s="37" t="s">
        <v>16</v>
      </c>
    </row>
    <row r="11" spans="2:12" x14ac:dyDescent="0.2">
      <c r="B11" s="6" t="s">
        <v>32</v>
      </c>
      <c r="C11" s="35">
        <f>((2-'Table 1'!I10)/2)*100</f>
        <v>-4.4999999999999929</v>
      </c>
      <c r="D11" s="40">
        <f t="shared" ref="D11" si="4">AVERAGE(C11:C13)</f>
        <v>-5.8333333333333277</v>
      </c>
      <c r="E11" s="40">
        <f t="shared" ref="E11" si="5">STDEV(C11:C13)</f>
        <v>2.3094010767585051</v>
      </c>
      <c r="F11" s="36">
        <f>(('Table 1'!K10-'Table 1'!J10)/'Table 1'!J10)*100</f>
        <v>14.204545454545462</v>
      </c>
      <c r="G11" s="40">
        <f t="shared" ref="G11" si="6">AVERAGE(F11:F13)</f>
        <v>10.805777904834512</v>
      </c>
      <c r="H11" s="40">
        <f t="shared" ref="H11" si="7">STDEV(F11:F13)</f>
        <v>3.0071514564321502</v>
      </c>
      <c r="I11" s="36">
        <f>(('Table 1'!M10-'Table 1'!L10)/'Table 1'!L10)*100</f>
        <v>0</v>
      </c>
      <c r="J11" s="40">
        <f>AVERAGE(I11:I13)</f>
        <v>0.1536098310291896</v>
      </c>
      <c r="K11" s="40">
        <f t="shared" ref="K11" si="8">STDEV(I11:I13)</f>
        <v>0.26606003188462662</v>
      </c>
      <c r="L11" s="36">
        <f>('Table 1'!O10/'Table 1'!N10)*100</f>
        <v>108.81057268722468</v>
      </c>
    </row>
    <row r="12" spans="2:12" x14ac:dyDescent="0.2">
      <c r="B12" s="6" t="s">
        <v>33</v>
      </c>
      <c r="C12" s="35">
        <f>((2-'Table 1'!I11)/2)*100</f>
        <v>-4.4999999999999929</v>
      </c>
      <c r="D12" s="40"/>
      <c r="E12" s="40"/>
      <c r="F12" s="36">
        <f>(('Table 1'!K11-'Table 1'!J11)/'Table 1'!J11)*100</f>
        <v>9.7222222222222214</v>
      </c>
      <c r="G12" s="45"/>
      <c r="H12" s="40"/>
      <c r="I12" s="36">
        <f>(('Table 1'!M11-'Table 1'!L11)/'Table 1'!L11)*100</f>
        <v>0</v>
      </c>
      <c r="J12" s="45"/>
      <c r="K12" s="40"/>
      <c r="L12" s="1" t="s">
        <v>16</v>
      </c>
    </row>
    <row r="13" spans="2:12" x14ac:dyDescent="0.2">
      <c r="B13" s="6" t="s">
        <v>34</v>
      </c>
      <c r="C13" s="35">
        <f>((2-'Table 1'!I12)/2)*100</f>
        <v>-8.4999999999999964</v>
      </c>
      <c r="D13" s="40"/>
      <c r="E13" s="40"/>
      <c r="F13" s="36">
        <f>(('Table 1'!K12-'Table 1'!J12)/'Table 1'!J12)*100</f>
        <v>8.4905660377358512</v>
      </c>
      <c r="G13" s="45"/>
      <c r="H13" s="40"/>
      <c r="I13" s="36">
        <f>(('Table 1'!M12-'Table 1'!L12)/'Table 1'!L12)*100</f>
        <v>0.46082949308756882</v>
      </c>
      <c r="J13" s="45"/>
      <c r="K13" s="40"/>
      <c r="L13" s="1" t="s">
        <v>16</v>
      </c>
    </row>
    <row r="17" spans="2:2" x14ac:dyDescent="0.2">
      <c r="B17" s="30" t="s">
        <v>37</v>
      </c>
    </row>
    <row r="18" spans="2:2" x14ac:dyDescent="0.2">
      <c r="B18" s="30" t="s">
        <v>38</v>
      </c>
    </row>
    <row r="19" spans="2:2" x14ac:dyDescent="0.2">
      <c r="B19" s="30" t="s">
        <v>39</v>
      </c>
    </row>
    <row r="20" spans="2:2" x14ac:dyDescent="0.2">
      <c r="B20" s="30" t="s">
        <v>40</v>
      </c>
    </row>
  </sheetData>
  <mergeCells count="23"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Mia Borden</cp:lastModifiedBy>
  <dcterms:created xsi:type="dcterms:W3CDTF">2024-04-19T16:54:52Z</dcterms:created>
  <dcterms:modified xsi:type="dcterms:W3CDTF">2024-04-26T14:39:12Z</dcterms:modified>
</cp:coreProperties>
</file>