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ownloads\"/>
    </mc:Choice>
  </mc:AlternateContent>
  <xr:revisionPtr revIDLastSave="0" documentId="13_ncr:1_{33FC36C6-BA23-4089-937C-2453B4E1DF18}" xr6:coauthVersionLast="47" xr6:coauthVersionMax="47" xr10:uidLastSave="{00000000-0000-0000-0000-000000000000}"/>
  <bookViews>
    <workbookView xWindow="-120" yWindow="-120" windowWidth="38640" windowHeight="21240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8" i="2"/>
  <c r="L5" i="2"/>
  <c r="K8" i="2"/>
  <c r="K11" i="2"/>
  <c r="K5" i="2"/>
  <c r="J8" i="2"/>
  <c r="J11" i="2"/>
  <c r="J5" i="2"/>
  <c r="I6" i="2"/>
  <c r="I7" i="2"/>
  <c r="I8" i="2"/>
  <c r="I9" i="2"/>
  <c r="I10" i="2"/>
  <c r="I11" i="2"/>
  <c r="I12" i="2"/>
  <c r="I13" i="2"/>
  <c r="I5" i="2"/>
  <c r="G5" i="2"/>
  <c r="H5" i="2"/>
  <c r="H8" i="2"/>
  <c r="H11" i="2"/>
  <c r="G8" i="2"/>
  <c r="G11" i="2"/>
  <c r="F6" i="2"/>
  <c r="F7" i="2"/>
  <c r="F8" i="2"/>
  <c r="F9" i="2"/>
  <c r="F10" i="2"/>
  <c r="F11" i="2"/>
  <c r="F12" i="2"/>
  <c r="F13" i="2"/>
  <c r="F5" i="2"/>
  <c r="E8" i="2"/>
  <c r="E11" i="2"/>
  <c r="E5" i="2"/>
  <c r="D8" i="2"/>
  <c r="D11" i="2"/>
  <c r="D5" i="2"/>
  <c r="C6" i="2"/>
  <c r="C7" i="2"/>
  <c r="C8" i="2"/>
  <c r="C9" i="2"/>
  <c r="C10" i="2"/>
  <c r="C11" i="2"/>
  <c r="C12" i="2"/>
  <c r="C13" i="2"/>
  <c r="C5" i="2"/>
</calcChain>
</file>

<file path=xl/sharedStrings.xml><?xml version="1.0" encoding="utf-8"?>
<sst xmlns="http://schemas.openxmlformats.org/spreadsheetml/2006/main" count="106" uniqueCount="37">
  <si>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</si>
  <si>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</si>
  <si>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</si>
  <si>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</si>
  <si>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</si>
  <si>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</si>
  <si>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</si>
  <si>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</si>
  <si>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</si>
  <si>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</si>
  <si>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</si>
  <si>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</si>
  <si>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</si>
  <si>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</si>
  <si>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</si>
  <si>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</si>
  <si>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</si>
  <si>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</si>
  <si>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</si>
  <si>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</si>
  <si>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</si>
  <si>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</si>
  <si>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</si>
  <si>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</si>
  <si>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MEMA1_r1</t>
  </si>
  <si>
    <t>MEMA1_r2</t>
  </si>
  <si>
    <t>MEMA1_r3</t>
  </si>
  <si>
    <t>MEMA2_r2</t>
  </si>
  <si>
    <t>MEMA2_r1</t>
  </si>
  <si>
    <t>MEMA2_r3</t>
  </si>
  <si>
    <t>MEMA3_r1</t>
  </si>
  <si>
    <t>MEMA3_r2</t>
  </si>
  <si>
    <t>MEMA3_r3</t>
  </si>
  <si>
    <t>IBA</t>
  </si>
  <si>
    <t>HEMA</t>
  </si>
  <si>
    <t>Diacrylate</t>
  </si>
  <si>
    <t>BAPO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</si>
</sst>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zoomScale="125" workbookViewId="0">
      <selection activeCell="B4" sqref="B4:B12"/>
    </sheetView>
  </sheetViews>
  <sheetFormatPr defaultColWidth="11" defaultRowHeight="15.75" x14ac:dyDescent="0.25"/>
  <cols>
    <col min="7" max="7" width="16" customWidth="1"/>
    <col min="8" max="8" width="13.625" customWidth="1"/>
    <col min="9" max="9" width="13" customWidth="1"/>
    <col min="10" max="10" width="13.5" customWidth="1"/>
    <col min="11" max="11" width="17.625" customWidth="1"/>
    <col min="12" max="12" width="15.875" customWidth="1"/>
    <col min="13" max="13" width="18.375" customWidth="1"/>
    <col min="14" max="14" width="18" customWidth="1"/>
    <col min="15" max="15" width="15.875" customWidth="1"/>
  </cols>
  <sheetData>
    <row r="2" spans="2:15" x14ac:dyDescent="0.25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25">
      <c r="B4" t="s">
        <v>24</v>
      </c>
      <c r="C4" t="s">
        <v>33</v>
      </c>
      <c r="D4" t="s">
        <v>34</v>
      </c>
      <c r="E4">
        <v>20</v>
      </c>
      <c r="F4" t="s">
        <v>35</v>
      </c>
      <c r="G4">
        <v>7.5</v>
      </c>
      <c r="H4" t="s">
        <v>36</v>
      </c>
      <c r="I4">
        <v>2.33</v>
      </c>
      <c r="J4">
        <v>202</v>
      </c>
      <c r="K4">
        <v>202</v>
      </c>
      <c r="L4">
        <v>193.6</v>
      </c>
      <c r="M4">
        <v>193.9</v>
      </c>
      <c r="N4">
        <v>616.5</v>
      </c>
      <c r="O4">
        <v>715.8</v>
      </c>
    </row>
    <row r="5" spans="2:15" x14ac:dyDescent="0.25">
      <c r="B5" t="s">
        <v>25</v>
      </c>
      <c r="C5" t="s">
        <v>33</v>
      </c>
      <c r="D5" t="s">
        <v>34</v>
      </c>
      <c r="E5">
        <v>20</v>
      </c>
      <c r="F5" t="s">
        <v>35</v>
      </c>
      <c r="G5">
        <v>7.5</v>
      </c>
      <c r="H5" t="s">
        <v>36</v>
      </c>
      <c r="I5">
        <v>2.21</v>
      </c>
      <c r="J5">
        <v>188.3</v>
      </c>
      <c r="K5">
        <v>188.5</v>
      </c>
      <c r="L5">
        <v>195.5</v>
      </c>
      <c r="M5">
        <v>192.2</v>
      </c>
      <c r="N5" t="s">
        <v>16</v>
      </c>
      <c r="O5" t="s">
        <v>16</v>
      </c>
    </row>
    <row r="6" spans="2:15" x14ac:dyDescent="0.25">
      <c r="B6" t="s">
        <v>26</v>
      </c>
      <c r="C6" t="s">
        <v>33</v>
      </c>
      <c r="D6" t="s">
        <v>34</v>
      </c>
      <c r="E6">
        <v>20</v>
      </c>
      <c r="F6" t="s">
        <v>35</v>
      </c>
      <c r="G6">
        <v>7.5</v>
      </c>
      <c r="H6" t="s">
        <v>36</v>
      </c>
      <c r="I6">
        <v>2.11</v>
      </c>
      <c r="J6">
        <v>197</v>
      </c>
      <c r="K6">
        <v>197</v>
      </c>
      <c r="L6">
        <v>197.5</v>
      </c>
      <c r="M6">
        <v>197.2</v>
      </c>
      <c r="N6" t="s">
        <v>16</v>
      </c>
      <c r="O6" t="s">
        <v>16</v>
      </c>
    </row>
    <row r="7" spans="2:15" x14ac:dyDescent="0.25">
      <c r="B7" t="s">
        <v>28</v>
      </c>
      <c r="C7" t="s">
        <v>33</v>
      </c>
      <c r="D7" t="s">
        <v>34</v>
      </c>
      <c r="E7">
        <v>40</v>
      </c>
      <c r="F7" t="s">
        <v>35</v>
      </c>
      <c r="G7">
        <v>7.5</v>
      </c>
      <c r="H7" t="s">
        <v>36</v>
      </c>
      <c r="I7">
        <v>2.21</v>
      </c>
      <c r="J7">
        <v>191.4</v>
      </c>
      <c r="K7">
        <v>192</v>
      </c>
      <c r="L7">
        <v>194.1</v>
      </c>
      <c r="M7">
        <v>189.2</v>
      </c>
      <c r="N7">
        <v>598</v>
      </c>
      <c r="O7">
        <v>672.3</v>
      </c>
    </row>
    <row r="8" spans="2:15" x14ac:dyDescent="0.25">
      <c r="B8" t="s">
        <v>27</v>
      </c>
      <c r="C8" t="s">
        <v>33</v>
      </c>
      <c r="D8" t="s">
        <v>34</v>
      </c>
      <c r="E8">
        <v>40</v>
      </c>
      <c r="F8" t="s">
        <v>35</v>
      </c>
      <c r="G8">
        <v>7.5</v>
      </c>
      <c r="H8" t="s">
        <v>36</v>
      </c>
      <c r="I8">
        <v>2.12</v>
      </c>
      <c r="J8">
        <v>199.6</v>
      </c>
      <c r="K8">
        <v>198.1</v>
      </c>
      <c r="L8">
        <v>197.5</v>
      </c>
      <c r="M8">
        <v>190.4</v>
      </c>
      <c r="N8" t="s">
        <v>16</v>
      </c>
      <c r="O8" t="s">
        <v>16</v>
      </c>
    </row>
    <row r="9" spans="2:15" x14ac:dyDescent="0.25">
      <c r="B9" t="s">
        <v>29</v>
      </c>
      <c r="C9" t="s">
        <v>33</v>
      </c>
      <c r="D9" t="s">
        <v>34</v>
      </c>
      <c r="E9">
        <v>40</v>
      </c>
      <c r="F9" t="s">
        <v>35</v>
      </c>
      <c r="G9">
        <v>7.5</v>
      </c>
      <c r="H9" t="s">
        <v>36</v>
      </c>
      <c r="I9">
        <v>2.25</v>
      </c>
      <c r="J9">
        <v>187.9</v>
      </c>
      <c r="K9">
        <v>186.7</v>
      </c>
      <c r="L9">
        <v>202.9</v>
      </c>
      <c r="M9">
        <v>198.4</v>
      </c>
      <c r="N9" t="s">
        <v>16</v>
      </c>
      <c r="O9" t="s">
        <v>16</v>
      </c>
    </row>
    <row r="10" spans="2:15" x14ac:dyDescent="0.25">
      <c r="B10" t="s">
        <v>30</v>
      </c>
      <c r="C10" t="s">
        <v>33</v>
      </c>
      <c r="D10" t="s">
        <v>34</v>
      </c>
      <c r="E10">
        <v>60</v>
      </c>
      <c r="F10" t="s">
        <v>35</v>
      </c>
      <c r="G10">
        <v>7.5</v>
      </c>
      <c r="H10" t="s">
        <v>36</v>
      </c>
      <c r="I10">
        <v>2.14</v>
      </c>
      <c r="J10">
        <v>200.1</v>
      </c>
      <c r="K10">
        <v>197.6</v>
      </c>
      <c r="L10">
        <v>197.5</v>
      </c>
      <c r="M10">
        <v>177.2</v>
      </c>
      <c r="N10">
        <v>642.5</v>
      </c>
      <c r="O10">
        <v>667.4</v>
      </c>
    </row>
    <row r="11" spans="2:15" x14ac:dyDescent="0.25">
      <c r="B11" t="s">
        <v>31</v>
      </c>
      <c r="C11" t="s">
        <v>33</v>
      </c>
      <c r="D11" t="s">
        <v>34</v>
      </c>
      <c r="E11">
        <v>60</v>
      </c>
      <c r="F11" t="s">
        <v>35</v>
      </c>
      <c r="G11">
        <v>7.5</v>
      </c>
      <c r="H11" t="s">
        <v>36</v>
      </c>
      <c r="I11">
        <v>2.08</v>
      </c>
      <c r="J11">
        <v>201</v>
      </c>
      <c r="K11">
        <v>202.1</v>
      </c>
      <c r="L11">
        <v>197.3</v>
      </c>
      <c r="M11">
        <v>193.4</v>
      </c>
      <c r="N11" t="s">
        <v>16</v>
      </c>
      <c r="O11" t="s">
        <v>16</v>
      </c>
    </row>
    <row r="12" spans="2:15" x14ac:dyDescent="0.25">
      <c r="B12" t="s">
        <v>32</v>
      </c>
      <c r="C12" t="s">
        <v>33</v>
      </c>
      <c r="D12" t="s">
        <v>34</v>
      </c>
      <c r="E12">
        <v>60</v>
      </c>
      <c r="F12" t="s">
        <v>35</v>
      </c>
      <c r="G12">
        <v>7.5</v>
      </c>
      <c r="H12" t="s">
        <v>36</v>
      </c>
      <c r="I12">
        <v>2.34</v>
      </c>
      <c r="J12">
        <v>193.9</v>
      </c>
      <c r="K12">
        <v>191.9</v>
      </c>
      <c r="L12">
        <v>203.3</v>
      </c>
      <c r="M12">
        <v>188.7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tabSelected="1" zoomScale="110" workbookViewId="0">
      <selection activeCell="E11" sqref="E11:E13"/>
    </sheetView>
  </sheetViews>
  <sheetFormatPr defaultColWidth="11" defaultRowHeight="15.75" x14ac:dyDescent="0.25"/>
  <cols>
    <col min="3" max="3" width="13.125" customWidth="1"/>
    <col min="5" max="5" width="17.125" customWidth="1"/>
    <col min="6" max="6" width="15.375" customWidth="1"/>
    <col min="8" max="8" width="20.125" customWidth="1"/>
    <col min="9" max="9" width="16" customWidth="1"/>
    <col min="11" max="11" width="19.5" customWidth="1"/>
    <col min="12" max="12" width="16.625" customWidth="1"/>
  </cols>
  <sheetData>
    <row r="2" spans="2:12" x14ac:dyDescent="0.25">
      <c r="F2" s="3" t="s">
        <v>21</v>
      </c>
      <c r="G2" s="3"/>
      <c r="H2" s="3"/>
      <c r="I2" s="3" t="s">
        <v>22</v>
      </c>
      <c r="J2" s="4"/>
      <c r="K2" s="4"/>
    </row>
    <row r="3" spans="2:12" x14ac:dyDescent="0.25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25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25">
      <c r="B5" t="s">
        <v>24</v>
      </c>
      <c r="C5">
        <f>((2-'Table 1'!I4)/2)*100</f>
        <v>-16.500000000000004</v>
      </c>
      <c r="D5" s="4">
        <f>AVERAGE(C5:C7)</f>
        <v>-10.83333333333333</v>
      </c>
      <c r="E5" s="4">
        <f>_xlfn.STDEV.S(C5:C7)</f>
        <v>5.5075705472861083</v>
      </c>
      <c r="F5">
        <f>(('Table 1'!K4-'Table 1'!J4)/'Table 1'!J4)*100</f>
        <v>0</v>
      </c>
      <c r="G5" s="4">
        <f>AVERAGE(F5:F7)</f>
        <v>3.5404496371037111E-2</v>
      </c>
      <c r="H5" s="4">
        <f>_xlfn.STDEV.S(F5:F7)</f>
        <v>6.1322386531024217E-2</v>
      </c>
      <c r="I5">
        <f>(('Table 1'!M4-'Table 1'!L4)/'Table 1'!L4)*100</f>
        <v>0.15495867768595628</v>
      </c>
      <c r="J5" s="4">
        <f>AVERAGE(I5:I7)</f>
        <v>-0.56163986537773802</v>
      </c>
      <c r="K5" s="4">
        <f>_xlfn.STDEV.S(I5:I7)</f>
        <v>0.98743159974250849</v>
      </c>
      <c r="L5">
        <f>('Table 1'!O4/'Table 1'!N4)*100</f>
        <v>116.10705596107056</v>
      </c>
    </row>
    <row r="6" spans="2:12" x14ac:dyDescent="0.25">
      <c r="B6" t="s">
        <v>25</v>
      </c>
      <c r="C6">
        <f>((2-'Table 1'!I5)/2)*100</f>
        <v>-10.499999999999998</v>
      </c>
      <c r="D6" s="4"/>
      <c r="E6" s="4"/>
      <c r="F6">
        <f>(('Table 1'!K5-'Table 1'!J5)/'Table 1'!J5)*100</f>
        <v>0.10621348911311133</v>
      </c>
      <c r="G6" s="4"/>
      <c r="H6" s="4"/>
      <c r="I6">
        <f>(('Table 1'!M5-'Table 1'!L5)/'Table 1'!L5)*100</f>
        <v>-1.6879795396419495</v>
      </c>
      <c r="J6" s="4"/>
      <c r="K6" s="4"/>
      <c r="L6" t="s">
        <v>16</v>
      </c>
    </row>
    <row r="7" spans="2:12" x14ac:dyDescent="0.25">
      <c r="B7" t="s">
        <v>26</v>
      </c>
      <c r="C7">
        <f>((2-'Table 1'!I6)/2)*100</f>
        <v>-5.4999999999999938</v>
      </c>
      <c r="D7" s="4"/>
      <c r="E7" s="4"/>
      <c r="F7">
        <f>(('Table 1'!K6-'Table 1'!J6)/'Table 1'!J6)*100</f>
        <v>0</v>
      </c>
      <c r="G7" s="4"/>
      <c r="H7" s="4"/>
      <c r="I7">
        <f>(('Table 1'!M6-'Table 1'!L6)/'Table 1'!L6)*100</f>
        <v>-0.15189873417722097</v>
      </c>
      <c r="J7" s="4"/>
      <c r="K7" s="4"/>
      <c r="L7" t="s">
        <v>16</v>
      </c>
    </row>
    <row r="8" spans="2:12" x14ac:dyDescent="0.25">
      <c r="B8" t="s">
        <v>28</v>
      </c>
      <c r="C8">
        <f>((2-'Table 1'!I7)/2)*100</f>
        <v>-10.499999999999998</v>
      </c>
      <c r="D8" s="4">
        <f t="shared" ref="D8" si="0">AVERAGE(C8:C10)</f>
        <v>-9.6666666666666679</v>
      </c>
      <c r="E8" s="4">
        <f t="shared" ref="E8" si="1">_xlfn.STDEV.S(C8:C10)</f>
        <v>3.3291640592396892</v>
      </c>
      <c r="F8">
        <f>(('Table 1'!K7-'Table 1'!J7)/'Table 1'!J7)*100</f>
        <v>0.31347962382444844</v>
      </c>
      <c r="G8" s="4">
        <f t="shared" ref="G8" si="2">AVERAGE(F8:F10)</f>
        <v>-0.35888698512160228</v>
      </c>
      <c r="H8" s="4">
        <f t="shared" ref="H8" si="3">_xlfn.STDEV.S(F8:F10)</f>
        <v>0.58501478109655902</v>
      </c>
      <c r="I8">
        <f>(('Table 1'!M7-'Table 1'!L7)/'Table 1'!L7)*100</f>
        <v>-2.5244719216898535</v>
      </c>
      <c r="J8" s="4">
        <f t="shared" ref="J8" si="4">AVERAGE(I8:I10)</f>
        <v>-2.7790833105613912</v>
      </c>
      <c r="K8" s="4">
        <f t="shared" ref="K8" si="5">_xlfn.STDEV.S(I8:I10)</f>
        <v>0.72299250342113031</v>
      </c>
      <c r="L8">
        <f>('Table 1'!O7/'Table 1'!N7)*100</f>
        <v>112.4247491638796</v>
      </c>
    </row>
    <row r="9" spans="2:12" x14ac:dyDescent="0.25">
      <c r="B9" t="s">
        <v>27</v>
      </c>
      <c r="C9">
        <f>((2-'Table 1'!I8)/2)*100</f>
        <v>-6.0000000000000053</v>
      </c>
      <c r="D9" s="4"/>
      <c r="E9" s="4"/>
      <c r="F9">
        <f>(('Table 1'!K8-'Table 1'!J8)/'Table 1'!J8)*100</f>
        <v>-0.75150300601202413</v>
      </c>
      <c r="G9" s="4"/>
      <c r="H9" s="4"/>
      <c r="I9">
        <f>(('Table 1'!M8-'Table 1'!L8)/'Table 1'!L8)*100</f>
        <v>-3.5949367088607569</v>
      </c>
      <c r="J9" s="4"/>
      <c r="K9" s="4"/>
      <c r="L9" t="s">
        <v>16</v>
      </c>
    </row>
    <row r="10" spans="2:12" x14ac:dyDescent="0.25">
      <c r="B10" t="s">
        <v>29</v>
      </c>
      <c r="C10">
        <f>((2-'Table 1'!I9)/2)*100</f>
        <v>-12.5</v>
      </c>
      <c r="D10" s="4"/>
      <c r="E10" s="4"/>
      <c r="F10">
        <f>(('Table 1'!K9-'Table 1'!J9)/'Table 1'!J9)*100</f>
        <v>-0.63863757317723102</v>
      </c>
      <c r="G10" s="4"/>
      <c r="H10" s="4"/>
      <c r="I10">
        <f>(('Table 1'!M9-'Table 1'!L9)/'Table 1'!L9)*100</f>
        <v>-2.2178413011335629</v>
      </c>
      <c r="J10" s="4"/>
      <c r="K10" s="4"/>
      <c r="L10" t="s">
        <v>16</v>
      </c>
    </row>
    <row r="11" spans="2:12" x14ac:dyDescent="0.25">
      <c r="B11" t="s">
        <v>30</v>
      </c>
      <c r="C11">
        <f>((2-'Table 1'!I10)/2)*100</f>
        <v>-7.0000000000000062</v>
      </c>
      <c r="D11" s="4">
        <f t="shared" ref="D11" si="6">AVERAGE(C11:C13)</f>
        <v>-9.3333333333333339</v>
      </c>
      <c r="E11" s="4">
        <f t="shared" ref="E11" si="7">_xlfn.STDEV.S(C11:C13)</f>
        <v>6.8068592855540384</v>
      </c>
      <c r="F11">
        <f>(('Table 1'!K10-'Table 1'!J10)/'Table 1'!J10)*100</f>
        <v>-1.2493753123438283</v>
      </c>
      <c r="G11" s="4">
        <f t="shared" ref="G11" si="8">AVERAGE(F11:F13)</f>
        <v>-0.57785704865527299</v>
      </c>
      <c r="H11" s="4">
        <f t="shared" ref="H11" si="9">_xlfn.STDEV.S(F11:F13)</f>
        <v>0.98045617795180395</v>
      </c>
      <c r="I11">
        <f>(('Table 1'!M10-'Table 1'!L10)/'Table 1'!L10)*100</f>
        <v>-10.278481012658233</v>
      </c>
      <c r="J11" s="4">
        <f t="shared" ref="J11" si="10">AVERAGE(I11:I13)</f>
        <v>-6.4788904761087771</v>
      </c>
      <c r="K11" s="4">
        <f t="shared" ref="K11" si="11">_xlfn.STDEV.S(I11:I13)</f>
        <v>4.1952596782671741</v>
      </c>
      <c r="L11">
        <f>('Table 1'!O10/'Table 1'!N10)*100</f>
        <v>103.87548638132296</v>
      </c>
    </row>
    <row r="12" spans="2:12" x14ac:dyDescent="0.25">
      <c r="B12" t="s">
        <v>31</v>
      </c>
      <c r="C12">
        <f>((2-'Table 1'!I11)/2)*100</f>
        <v>-4.0000000000000036</v>
      </c>
      <c r="D12" s="4"/>
      <c r="E12" s="4"/>
      <c r="F12">
        <f>(('Table 1'!K11-'Table 1'!J11)/'Table 1'!J11)*100</f>
        <v>0.54726368159203698</v>
      </c>
      <c r="G12" s="4"/>
      <c r="H12" s="4"/>
      <c r="I12">
        <f>(('Table 1'!M11-'Table 1'!L11)/'Table 1'!L11)*100</f>
        <v>-1.976685250886977</v>
      </c>
      <c r="J12" s="4"/>
      <c r="K12" s="4"/>
      <c r="L12" t="s">
        <v>16</v>
      </c>
    </row>
    <row r="13" spans="2:12" x14ac:dyDescent="0.25">
      <c r="B13" t="s">
        <v>32</v>
      </c>
      <c r="C13">
        <f>((2-'Table 1'!I12)/2)*100</f>
        <v>-16.999999999999993</v>
      </c>
      <c r="D13" s="4"/>
      <c r="E13" s="4"/>
      <c r="F13">
        <f>(('Table 1'!K12-'Table 1'!J12)/'Table 1'!J12)*100</f>
        <v>-1.0314595152140278</v>
      </c>
      <c r="G13" s="4"/>
      <c r="H13" s="4"/>
      <c r="I13">
        <f>(('Table 1'!M12-'Table 1'!L12)/'Table 1'!L12)*100</f>
        <v>-7.1815051647811226</v>
      </c>
      <c r="J13" s="4"/>
      <c r="K13" s="4"/>
      <c r="L13" t="s">
        <v>16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Marc Ewe</cp:lastModifiedBy>
  <dcterms:created xsi:type="dcterms:W3CDTF">2024-04-19T16:54:52Z</dcterms:created>
  <dcterms:modified xsi:type="dcterms:W3CDTF">2024-04-23T23:11:04Z</dcterms:modified>
</cp:coreProperties>
</file>