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tha\Downloads\"/>
    </mc:Choice>
  </mc:AlternateContent>
  <xr:revisionPtr revIDLastSave="0" documentId="13_ncr:1_{F57ADC4A-0AB3-40CF-AE4B-E94E04EAB43B}" xr6:coauthVersionLast="47" xr6:coauthVersionMax="47" xr10:uidLastSave="{00000000-0000-0000-0000-000000000000}"/>
  <bookViews>
    <workbookView xWindow="-98" yWindow="-98" windowWidth="21795" windowHeight="13875" activeTab="1" xr2:uid="{6EF63C3B-4639-7945-BE32-DCB4FDF8C2B6}"/>
  </bookViews>
  <sheets>
    <sheet name="Table 1" sheetId="1" r:id="rId1"/>
    <sheet name="Table 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1" i="2" l="1"/>
  <c r="L8" i="2"/>
  <c r="L5" i="2"/>
  <c r="K5" i="2"/>
  <c r="I12" i="2"/>
  <c r="J5" i="2"/>
  <c r="H8" i="2"/>
  <c r="H5" i="2"/>
  <c r="F6" i="2"/>
  <c r="F7" i="2"/>
  <c r="F11" i="2"/>
  <c r="H11" i="2" s="1"/>
  <c r="F12" i="2"/>
  <c r="F13" i="2"/>
  <c r="F5" i="2"/>
  <c r="G5" i="2" s="1"/>
  <c r="I6" i="2"/>
  <c r="I7" i="2"/>
  <c r="I11" i="2"/>
  <c r="J11" i="2" s="1"/>
  <c r="I5" i="2"/>
  <c r="D8" i="2"/>
  <c r="C6" i="2"/>
  <c r="C7" i="2"/>
  <c r="C8" i="2"/>
  <c r="C11" i="2"/>
  <c r="D11" i="2" s="1"/>
  <c r="C12" i="2"/>
  <c r="C13" i="2"/>
  <c r="C5" i="2"/>
  <c r="D5" i="2" s="1"/>
  <c r="G11" i="2" l="1"/>
  <c r="E11" i="2"/>
  <c r="E5" i="2"/>
  <c r="K11" i="2"/>
</calcChain>
</file>

<file path=xl/sharedStrings.xml><?xml version="1.0" encoding="utf-8"?>
<sst xmlns="http://schemas.openxmlformats.org/spreadsheetml/2006/main" count="114" uniqueCount="45">
  <si>
    <t>Sample</t>
  </si>
  <si>
    <t>Monomer 1</t>
  </si>
  <si>
    <t>Monomer 2</t>
  </si>
  <si>
    <t>M2 mol%</t>
  </si>
  <si>
    <t>Crosslinker</t>
  </si>
  <si>
    <t>Crosslinker mol%</t>
  </si>
  <si>
    <t>Photoinitiator</t>
  </si>
  <si>
    <t>Height (mm)</t>
  </si>
  <si>
    <t>Mass-dry (mg)</t>
  </si>
  <si>
    <t>Mass-swollen (mg)</t>
  </si>
  <si>
    <t>Mass - Initial (mg)</t>
  </si>
  <si>
    <t>Mass - final (mg)</t>
  </si>
  <si>
    <t>Water Swelling</t>
  </si>
  <si>
    <t>Hexanes Swelling</t>
  </si>
  <si>
    <t>Gel Fraction</t>
  </si>
  <si>
    <t>Formulation</t>
  </si>
  <si>
    <t>N.A.</t>
  </si>
  <si>
    <t>Shrinkage (%)</t>
  </si>
  <si>
    <t>Average</t>
  </si>
  <si>
    <t>Standard Deviation</t>
  </si>
  <si>
    <t>Swelling (%)</t>
  </si>
  <si>
    <t>Water</t>
  </si>
  <si>
    <t>Hexanes</t>
  </si>
  <si>
    <t>Gel Fraction (%)</t>
  </si>
  <si>
    <t>NBBB1_r1</t>
  </si>
  <si>
    <t>NBBB1_r2</t>
  </si>
  <si>
    <t>NBBB1_r3</t>
  </si>
  <si>
    <t>NBBB2_r1</t>
  </si>
  <si>
    <t>NBBB2_r2</t>
  </si>
  <si>
    <t>NBBB2_r3</t>
  </si>
  <si>
    <t>NBBB3_r1</t>
  </si>
  <si>
    <t>NBBB3_r2</t>
  </si>
  <si>
    <t>NBBB3_r3</t>
  </si>
  <si>
    <t>HEA</t>
  </si>
  <si>
    <t>DMA</t>
  </si>
  <si>
    <t>Triacrylate</t>
  </si>
  <si>
    <t>BAPO</t>
  </si>
  <si>
    <t>*</t>
  </si>
  <si>
    <t>*Only 1 value for height was obtained for our second formulation, as we could only remove one disc from the mold for that formulation.</t>
  </si>
  <si>
    <t>**</t>
  </si>
  <si>
    <t>**We used the one disc we obtained from the second formulation to test gel fraction, so no data was obtained for swelling in hexanes vs water.</t>
  </si>
  <si>
    <t>***</t>
  </si>
  <si>
    <t>***We could only remove 6 discs from the mold for our third formulation, so we tested 2 discs for hexanes swelling, 3 discs for water swelling, and 1 disc for gel fraction.</t>
  </si>
  <si>
    <t xml:space="preserve">NBBB3_r3 in H2O: We removed this disc with a drill so the mass is a little bit skewed from what the whole disc mass would be expected to be. </t>
  </si>
  <si>
    <t>N.A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</si>
</sst>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6" formatCode="0.000"/>
    <numFmt numFmtId="167" formatCode="0.0"/>
    <numFmt numFmtId="172" formatCode="0.00000"/>
    <numFmt numFmtId="173" formatCode="0.000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9" fontId="0" fillId="0" borderId="0" xfId="0" applyNumberFormat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horizontal="right"/>
    </xf>
    <xf numFmtId="2" fontId="0" fillId="0" borderId="0" xfId="0" applyNumberFormat="1"/>
    <xf numFmtId="166" fontId="0" fillId="0" borderId="0" xfId="0" applyNumberFormat="1"/>
    <xf numFmtId="167" fontId="0" fillId="0" borderId="0" xfId="0" applyNumberFormat="1"/>
    <xf numFmtId="167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72" fontId="0" fillId="0" borderId="0" xfId="0" applyNumberFormat="1"/>
    <xf numFmtId="173" fontId="0" fillId="0" borderId="0" xfId="0" applyNumberFormat="1"/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8F34B-C507-F34A-B092-6235F2D3F8CC}">
  <dimension ref="B2:O25"/>
  <sheetViews>
    <sheetView zoomScale="54" workbookViewId="0">
      <selection activeCell="J2" sqref="J2:O2"/>
    </sheetView>
  </sheetViews>
  <sheetFormatPr defaultColWidth="11" defaultRowHeight="15.75" x14ac:dyDescent="0.5"/>
  <cols>
    <col min="7" max="7" width="16" customWidth="1"/>
    <col min="8" max="8" width="13.6875" customWidth="1"/>
    <col min="9" max="9" width="13" customWidth="1"/>
    <col min="10" max="10" width="13.5" customWidth="1"/>
    <col min="11" max="11" width="17.6875" customWidth="1"/>
    <col min="12" max="12" width="15.8125" customWidth="1"/>
    <col min="13" max="13" width="18.3125" customWidth="1"/>
    <col min="14" max="14" width="18" customWidth="1"/>
    <col min="15" max="15" width="15.8125" customWidth="1"/>
  </cols>
  <sheetData>
    <row r="2" spans="2:15" x14ac:dyDescent="0.5">
      <c r="B2" s="1"/>
      <c r="C2" s="3" t="s">
        <v>15</v>
      </c>
      <c r="D2" s="3"/>
      <c r="E2" s="3"/>
      <c r="F2" s="3"/>
      <c r="G2" s="3"/>
      <c r="H2" s="3"/>
      <c r="J2" s="3" t="s">
        <v>12</v>
      </c>
      <c r="K2" s="4"/>
      <c r="L2" s="3" t="s">
        <v>13</v>
      </c>
      <c r="M2" s="3"/>
      <c r="N2" s="3" t="s">
        <v>14</v>
      </c>
      <c r="O2" s="3"/>
    </row>
    <row r="3" spans="2:15" x14ac:dyDescent="0.5">
      <c r="B3" s="1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2" t="s">
        <v>8</v>
      </c>
      <c r="M3" s="2" t="s">
        <v>9</v>
      </c>
      <c r="N3" s="2" t="s">
        <v>10</v>
      </c>
      <c r="O3" s="2" t="s">
        <v>11</v>
      </c>
    </row>
    <row r="4" spans="2:15" x14ac:dyDescent="0.5">
      <c r="B4" t="s">
        <v>24</v>
      </c>
      <c r="C4" s="4" t="s">
        <v>33</v>
      </c>
      <c r="D4" s="4" t="s">
        <v>34</v>
      </c>
      <c r="E4" s="5">
        <v>0.6</v>
      </c>
      <c r="F4" s="4" t="s">
        <v>35</v>
      </c>
      <c r="G4" s="5">
        <v>0.2</v>
      </c>
      <c r="H4" s="4" t="s">
        <v>36</v>
      </c>
      <c r="I4">
        <v>5.37</v>
      </c>
      <c r="J4">
        <v>428.9</v>
      </c>
      <c r="K4">
        <v>533.20000000000005</v>
      </c>
      <c r="L4">
        <v>414.1</v>
      </c>
      <c r="M4">
        <v>415.1</v>
      </c>
      <c r="N4">
        <v>880.1</v>
      </c>
      <c r="O4">
        <v>977.7</v>
      </c>
    </row>
    <row r="5" spans="2:15" x14ac:dyDescent="0.5">
      <c r="B5" t="s">
        <v>25</v>
      </c>
      <c r="C5" s="4"/>
      <c r="D5" s="4"/>
      <c r="E5" s="4"/>
      <c r="F5" s="4"/>
      <c r="G5" s="4"/>
      <c r="H5" s="4"/>
      <c r="I5">
        <v>5.41</v>
      </c>
      <c r="J5">
        <v>416.9</v>
      </c>
      <c r="K5">
        <v>526.6</v>
      </c>
      <c r="L5">
        <v>423.1</v>
      </c>
      <c r="M5">
        <v>423.4</v>
      </c>
      <c r="N5" t="s">
        <v>16</v>
      </c>
      <c r="O5" t="s">
        <v>16</v>
      </c>
    </row>
    <row r="6" spans="2:15" x14ac:dyDescent="0.5">
      <c r="B6" t="s">
        <v>26</v>
      </c>
      <c r="C6" s="4"/>
      <c r="D6" s="4"/>
      <c r="E6" s="4"/>
      <c r="F6" s="4"/>
      <c r="G6" s="4"/>
      <c r="H6" s="4"/>
      <c r="I6">
        <v>5.37</v>
      </c>
      <c r="J6">
        <v>427.7</v>
      </c>
      <c r="K6">
        <v>535.5</v>
      </c>
      <c r="L6">
        <v>427.1</v>
      </c>
      <c r="M6">
        <v>427.9</v>
      </c>
      <c r="N6" t="s">
        <v>16</v>
      </c>
      <c r="O6" t="s">
        <v>16</v>
      </c>
    </row>
    <row r="7" spans="2:15" x14ac:dyDescent="0.5">
      <c r="B7" t="s">
        <v>27</v>
      </c>
      <c r="C7" s="4" t="s">
        <v>33</v>
      </c>
      <c r="D7" s="4" t="s">
        <v>34</v>
      </c>
      <c r="E7" s="5">
        <v>0.8</v>
      </c>
      <c r="F7" s="4" t="s">
        <v>35</v>
      </c>
      <c r="G7" s="5">
        <v>0.2</v>
      </c>
      <c r="H7" s="4" t="s">
        <v>36</v>
      </c>
      <c r="I7">
        <v>5.16</v>
      </c>
      <c r="J7" s="8" t="s">
        <v>39</v>
      </c>
      <c r="K7" s="8" t="s">
        <v>39</v>
      </c>
      <c r="L7" s="8" t="s">
        <v>39</v>
      </c>
      <c r="M7" s="8" t="s">
        <v>39</v>
      </c>
      <c r="N7">
        <v>869.3</v>
      </c>
      <c r="O7">
        <v>958.3</v>
      </c>
    </row>
    <row r="8" spans="2:15" x14ac:dyDescent="0.5">
      <c r="B8" t="s">
        <v>28</v>
      </c>
      <c r="C8" s="4"/>
      <c r="D8" s="4"/>
      <c r="E8" s="4"/>
      <c r="F8" s="4"/>
      <c r="G8" s="4"/>
      <c r="H8" s="4"/>
      <c r="I8" s="8" t="s">
        <v>37</v>
      </c>
      <c r="J8" s="8" t="s">
        <v>39</v>
      </c>
      <c r="K8" s="8" t="s">
        <v>39</v>
      </c>
      <c r="L8" s="8" t="s">
        <v>39</v>
      </c>
      <c r="M8" s="8" t="s">
        <v>39</v>
      </c>
      <c r="N8" t="s">
        <v>16</v>
      </c>
      <c r="O8" t="s">
        <v>16</v>
      </c>
    </row>
    <row r="9" spans="2:15" x14ac:dyDescent="0.5">
      <c r="B9" t="s">
        <v>29</v>
      </c>
      <c r="C9" s="4"/>
      <c r="D9" s="4"/>
      <c r="E9" s="4"/>
      <c r="F9" s="4"/>
      <c r="G9" s="4"/>
      <c r="H9" s="4"/>
      <c r="I9" s="8" t="s">
        <v>37</v>
      </c>
      <c r="J9" s="8" t="s">
        <v>39</v>
      </c>
      <c r="K9" s="8" t="s">
        <v>39</v>
      </c>
      <c r="L9" s="8" t="s">
        <v>39</v>
      </c>
      <c r="M9" s="8" t="s">
        <v>39</v>
      </c>
      <c r="N9" t="s">
        <v>16</v>
      </c>
      <c r="O9" t="s">
        <v>16</v>
      </c>
    </row>
    <row r="10" spans="2:15" x14ac:dyDescent="0.5">
      <c r="B10" t="s">
        <v>30</v>
      </c>
      <c r="C10" s="4" t="s">
        <v>33</v>
      </c>
      <c r="D10" s="4" t="s">
        <v>34</v>
      </c>
      <c r="E10" s="5">
        <v>1</v>
      </c>
      <c r="F10" s="4" t="s">
        <v>35</v>
      </c>
      <c r="G10" s="5">
        <v>0.2</v>
      </c>
      <c r="H10" s="4" t="s">
        <v>36</v>
      </c>
      <c r="I10">
        <v>5.35</v>
      </c>
      <c r="J10">
        <v>407.8</v>
      </c>
      <c r="K10">
        <v>543.4</v>
      </c>
      <c r="L10">
        <v>404.2</v>
      </c>
      <c r="M10">
        <v>407.1</v>
      </c>
      <c r="N10">
        <v>852.2</v>
      </c>
      <c r="O10">
        <v>983.6</v>
      </c>
    </row>
    <row r="11" spans="2:15" x14ac:dyDescent="0.5">
      <c r="B11" t="s">
        <v>31</v>
      </c>
      <c r="C11" s="4"/>
      <c r="D11" s="4"/>
      <c r="E11" s="4"/>
      <c r="F11" s="4"/>
      <c r="G11" s="4"/>
      <c r="H11" s="4"/>
      <c r="I11">
        <v>5.48</v>
      </c>
      <c r="J11" s="11">
        <v>404</v>
      </c>
      <c r="K11">
        <v>547.70000000000005</v>
      </c>
      <c r="L11">
        <v>408.6</v>
      </c>
      <c r="M11">
        <v>413.7</v>
      </c>
      <c r="N11" t="s">
        <v>16</v>
      </c>
      <c r="O11" t="s">
        <v>16</v>
      </c>
    </row>
    <row r="12" spans="2:15" x14ac:dyDescent="0.5">
      <c r="B12" t="s">
        <v>32</v>
      </c>
      <c r="C12" s="4"/>
      <c r="D12" s="4"/>
      <c r="E12" s="4"/>
      <c r="F12" s="4"/>
      <c r="G12" s="4"/>
      <c r="H12" s="4"/>
      <c r="I12">
        <v>5.38</v>
      </c>
      <c r="J12">
        <v>396.8</v>
      </c>
      <c r="K12">
        <v>537.79999999999995</v>
      </c>
      <c r="L12" s="8" t="s">
        <v>41</v>
      </c>
      <c r="M12" s="8" t="s">
        <v>41</v>
      </c>
      <c r="N12" t="s">
        <v>16</v>
      </c>
      <c r="O12" t="s">
        <v>16</v>
      </c>
    </row>
    <row r="13" spans="2:15" ht="15.75" customHeight="1" x14ac:dyDescent="0.5"/>
    <row r="14" spans="2:15" x14ac:dyDescent="0.5">
      <c r="I14" s="6" t="s">
        <v>38</v>
      </c>
      <c r="J14" s="6" t="s">
        <v>40</v>
      </c>
      <c r="K14" s="6"/>
      <c r="L14" s="6"/>
      <c r="M14" s="6"/>
    </row>
    <row r="15" spans="2:15" x14ac:dyDescent="0.5">
      <c r="I15" s="6"/>
      <c r="J15" s="6"/>
      <c r="K15" s="6"/>
      <c r="L15" s="6"/>
      <c r="M15" s="6"/>
    </row>
    <row r="16" spans="2:15" x14ac:dyDescent="0.5">
      <c r="I16" s="6"/>
      <c r="J16" s="6"/>
      <c r="K16" s="6"/>
      <c r="L16" s="6"/>
      <c r="M16" s="6"/>
    </row>
    <row r="17" spans="9:13" x14ac:dyDescent="0.5">
      <c r="I17" s="6"/>
      <c r="J17" s="6"/>
      <c r="K17" s="6"/>
      <c r="L17" s="6"/>
      <c r="M17" s="6"/>
    </row>
    <row r="18" spans="9:13" x14ac:dyDescent="0.5">
      <c r="I18" s="6"/>
    </row>
    <row r="19" spans="9:13" x14ac:dyDescent="0.5">
      <c r="I19" s="6"/>
      <c r="J19" s="6" t="s">
        <v>42</v>
      </c>
      <c r="K19" s="6"/>
      <c r="L19" s="6"/>
      <c r="M19" s="6"/>
    </row>
    <row r="20" spans="9:13" x14ac:dyDescent="0.5">
      <c r="I20" s="6"/>
      <c r="J20" s="6"/>
      <c r="K20" s="6"/>
      <c r="L20" s="6"/>
      <c r="M20" s="6"/>
    </row>
    <row r="21" spans="9:13" x14ac:dyDescent="0.5">
      <c r="I21" s="6"/>
      <c r="J21" s="6"/>
      <c r="K21" s="6"/>
      <c r="L21" s="6"/>
      <c r="M21" s="6"/>
    </row>
    <row r="22" spans="9:13" x14ac:dyDescent="0.5">
      <c r="I22" s="6"/>
    </row>
    <row r="23" spans="9:13" ht="15.75" customHeight="1" x14ac:dyDescent="0.5">
      <c r="I23" s="6"/>
      <c r="J23" s="6" t="s">
        <v>43</v>
      </c>
      <c r="K23" s="6"/>
      <c r="L23" s="6"/>
      <c r="M23" s="6"/>
    </row>
    <row r="24" spans="9:13" x14ac:dyDescent="0.5">
      <c r="J24" s="6"/>
      <c r="K24" s="6"/>
      <c r="L24" s="6"/>
      <c r="M24" s="6"/>
    </row>
    <row r="25" spans="9:13" x14ac:dyDescent="0.5">
      <c r="J25" s="7"/>
      <c r="K25" s="7"/>
      <c r="L25" s="7"/>
      <c r="M25" s="7"/>
    </row>
  </sheetData>
  <mergeCells count="26">
    <mergeCell ref="I14:I23"/>
    <mergeCell ref="J14:M17"/>
    <mergeCell ref="J19:M21"/>
    <mergeCell ref="J23:M24"/>
    <mergeCell ref="G7:G9"/>
    <mergeCell ref="G10:G12"/>
    <mergeCell ref="H4:H6"/>
    <mergeCell ref="H7:H9"/>
    <mergeCell ref="H10:H12"/>
    <mergeCell ref="E7:E9"/>
    <mergeCell ref="E10:E12"/>
    <mergeCell ref="F4:F6"/>
    <mergeCell ref="F7:F9"/>
    <mergeCell ref="F10:F12"/>
    <mergeCell ref="C7:C9"/>
    <mergeCell ref="C10:C12"/>
    <mergeCell ref="D4:D6"/>
    <mergeCell ref="D7:D9"/>
    <mergeCell ref="D10:D12"/>
    <mergeCell ref="J2:K2"/>
    <mergeCell ref="L2:M2"/>
    <mergeCell ref="N2:O2"/>
    <mergeCell ref="C2:H2"/>
    <mergeCell ref="C4:C6"/>
    <mergeCell ref="E4:E6"/>
    <mergeCell ref="G4:G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9AF9E-CF50-3E4E-AA47-78D4E3506823}">
  <dimension ref="B2:L13"/>
  <sheetViews>
    <sheetView tabSelected="1" zoomScale="95" workbookViewId="0">
      <selection activeCell="I22" sqref="I22"/>
    </sheetView>
  </sheetViews>
  <sheetFormatPr defaultColWidth="11" defaultRowHeight="15.75" x14ac:dyDescent="0.5"/>
  <cols>
    <col min="3" max="3" width="13.1875" customWidth="1"/>
    <col min="5" max="5" width="17.1875" customWidth="1"/>
    <col min="6" max="6" width="15.3125" customWidth="1"/>
    <col min="8" max="8" width="20.1875" customWidth="1"/>
    <col min="9" max="9" width="16" customWidth="1"/>
    <col min="11" max="11" width="19.5" customWidth="1"/>
    <col min="12" max="12" width="16.6875" customWidth="1"/>
  </cols>
  <sheetData>
    <row r="2" spans="2:12" x14ac:dyDescent="0.5">
      <c r="F2" s="3" t="s">
        <v>21</v>
      </c>
      <c r="G2" s="3"/>
      <c r="H2" s="3"/>
      <c r="I2" s="3" t="s">
        <v>22</v>
      </c>
      <c r="J2" s="4"/>
      <c r="K2" s="4"/>
    </row>
    <row r="3" spans="2:12" x14ac:dyDescent="0.5">
      <c r="D3" s="3" t="s">
        <v>17</v>
      </c>
      <c r="E3" s="3"/>
      <c r="G3" s="3" t="s">
        <v>20</v>
      </c>
      <c r="H3" s="3"/>
      <c r="J3" s="3" t="s">
        <v>20</v>
      </c>
      <c r="K3" s="3"/>
    </row>
    <row r="4" spans="2:12" x14ac:dyDescent="0.5">
      <c r="B4" s="1" t="s">
        <v>0</v>
      </c>
      <c r="C4" s="1" t="s">
        <v>17</v>
      </c>
      <c r="D4" s="2" t="s">
        <v>18</v>
      </c>
      <c r="E4" s="2" t="s">
        <v>19</v>
      </c>
      <c r="F4" s="2" t="s">
        <v>20</v>
      </c>
      <c r="G4" s="2" t="s">
        <v>18</v>
      </c>
      <c r="H4" s="2" t="s">
        <v>19</v>
      </c>
      <c r="I4" s="2" t="s">
        <v>20</v>
      </c>
      <c r="J4" s="2" t="s">
        <v>18</v>
      </c>
      <c r="K4" s="2" t="s">
        <v>19</v>
      </c>
      <c r="L4" s="1" t="s">
        <v>23</v>
      </c>
    </row>
    <row r="5" spans="2:12" x14ac:dyDescent="0.5">
      <c r="B5" t="s">
        <v>24</v>
      </c>
      <c r="C5" s="11">
        <f>(6-'Table 1'!I4)*100/6</f>
        <v>10.499999999999998</v>
      </c>
      <c r="D5" s="12">
        <f>AVERAGE(C5:C7)</f>
        <v>10.277777777777777</v>
      </c>
      <c r="E5" s="18">
        <f>_xlfn.STDEV.P(C5:C7)</f>
        <v>0.31426968052735504</v>
      </c>
      <c r="F5" s="9">
        <f>('Table 1'!K4-'Table 1'!J4)*100/'Table 1'!J4</f>
        <v>24.318022849149003</v>
      </c>
      <c r="G5" s="13">
        <f>AVERAGE(F5:F7)</f>
        <v>25.278623357459981</v>
      </c>
      <c r="H5" s="17">
        <f>_xlfn.STDEV.P(F5:F7)</f>
        <v>0.81623481205181514</v>
      </c>
      <c r="I5" s="15">
        <f>('Table 1'!M4-'Table 1'!L4)*100/'Table 1'!L4</f>
        <v>0.24148756339048538</v>
      </c>
      <c r="J5" s="17">
        <f>AVERAGE(I5:I7)</f>
        <v>0.16656751675444703</v>
      </c>
      <c r="K5" s="16">
        <f>_xlfn.STDEV.P(I5:I7)</f>
        <v>7.1167709363189738E-2</v>
      </c>
      <c r="L5" s="11">
        <f>('Table 1'!O4*100)/'Table 1'!N4</f>
        <v>111.08964890353369</v>
      </c>
    </row>
    <row r="6" spans="2:12" x14ac:dyDescent="0.5">
      <c r="B6" t="s">
        <v>25</v>
      </c>
      <c r="C6" s="9">
        <f>(6-'Table 1'!I5)*100/6</f>
        <v>9.8333333333333304</v>
      </c>
      <c r="D6" s="12"/>
      <c r="E6" s="18"/>
      <c r="F6" s="9">
        <f>('Table 1'!K5-'Table 1'!J5)*100/'Table 1'!J5</f>
        <v>26.313264571839781</v>
      </c>
      <c r="G6" s="13"/>
      <c r="H6" s="17"/>
      <c r="I6" s="14">
        <f>('Table 1'!M5-'Table 1'!L5)*100/'Table 1'!L5</f>
        <v>7.0905223351442809E-2</v>
      </c>
      <c r="J6" s="17"/>
      <c r="K6" s="16"/>
      <c r="L6" t="s">
        <v>16</v>
      </c>
    </row>
    <row r="7" spans="2:12" x14ac:dyDescent="0.5">
      <c r="B7" t="s">
        <v>26</v>
      </c>
      <c r="C7" s="11">
        <f>(6-'Table 1'!I6)*100/6</f>
        <v>10.499999999999998</v>
      </c>
      <c r="D7" s="12"/>
      <c r="E7" s="18"/>
      <c r="F7" s="9">
        <f>('Table 1'!K6-'Table 1'!J6)*100/'Table 1'!J6</f>
        <v>25.204582651391167</v>
      </c>
      <c r="G7" s="13"/>
      <c r="H7" s="17"/>
      <c r="I7" s="15">
        <f>('Table 1'!M6-'Table 1'!L6)*100/'Table 1'!L6</f>
        <v>0.1873097635214129</v>
      </c>
      <c r="J7" s="17"/>
      <c r="K7" s="16"/>
      <c r="L7" t="s">
        <v>16</v>
      </c>
    </row>
    <row r="8" spans="2:12" x14ac:dyDescent="0.5">
      <c r="B8" t="s">
        <v>27</v>
      </c>
      <c r="C8" s="11">
        <f>(6-'Table 1'!I7)*100/6</f>
        <v>13.999999999999998</v>
      </c>
      <c r="D8" s="12">
        <f>C8</f>
        <v>13.999999999999998</v>
      </c>
      <c r="E8" s="12">
        <v>0</v>
      </c>
      <c r="F8" s="11" t="s">
        <v>16</v>
      </c>
      <c r="G8" s="12" t="s">
        <v>44</v>
      </c>
      <c r="H8" s="4" t="e">
        <f t="shared" ref="H8" si="0">_xlfn.STDEV.P(F8:F10)</f>
        <v>#DIV/0!</v>
      </c>
      <c r="I8" s="11" t="s">
        <v>16</v>
      </c>
      <c r="J8" s="12" t="s">
        <v>44</v>
      </c>
      <c r="K8" s="4" t="s">
        <v>44</v>
      </c>
      <c r="L8" s="11">
        <f>('Table 1'!O7*100)/'Table 1'!N7</f>
        <v>110.23812262740137</v>
      </c>
    </row>
    <row r="9" spans="2:12" x14ac:dyDescent="0.5">
      <c r="B9" t="s">
        <v>28</v>
      </c>
      <c r="C9" s="11" t="s">
        <v>16</v>
      </c>
      <c r="D9" s="12"/>
      <c r="E9" s="12"/>
      <c r="F9" s="11" t="s">
        <v>16</v>
      </c>
      <c r="G9" s="4"/>
      <c r="H9" s="4"/>
      <c r="I9" s="11" t="s">
        <v>16</v>
      </c>
      <c r="J9" s="4"/>
      <c r="K9" s="4"/>
      <c r="L9" t="s">
        <v>16</v>
      </c>
    </row>
    <row r="10" spans="2:12" x14ac:dyDescent="0.5">
      <c r="B10" t="s">
        <v>29</v>
      </c>
      <c r="C10" s="11" t="s">
        <v>16</v>
      </c>
      <c r="D10" s="12"/>
      <c r="E10" s="12"/>
      <c r="F10" s="11" t="s">
        <v>16</v>
      </c>
      <c r="G10" s="4"/>
      <c r="H10" s="4"/>
      <c r="I10" s="11" t="s">
        <v>16</v>
      </c>
      <c r="J10" s="4"/>
      <c r="K10" s="4"/>
      <c r="L10" t="s">
        <v>16</v>
      </c>
    </row>
    <row r="11" spans="2:12" x14ac:dyDescent="0.5">
      <c r="B11" t="s">
        <v>30</v>
      </c>
      <c r="C11" s="11">
        <f>(6-'Table 1'!I10)*100/6</f>
        <v>10.833333333333337</v>
      </c>
      <c r="D11" s="13">
        <f>AVERAGE(C11:C13)</f>
        <v>9.9444444444444446</v>
      </c>
      <c r="E11" s="18">
        <f t="shared" ref="E11" si="1">_xlfn.STDEV.P(C11:C13)</f>
        <v>0.92629622225184227</v>
      </c>
      <c r="F11" s="9">
        <f>('Table 1'!K10-'Table 1'!J10)*100/'Table 1'!J10</f>
        <v>33.251593918587531</v>
      </c>
      <c r="G11" s="13">
        <f>AVERAGE(F11:F13)</f>
        <v>34.785058347609656</v>
      </c>
      <c r="H11" s="18">
        <f>_xlfn.STDEV.P(F11:F13)</f>
        <v>1.0844174133223448</v>
      </c>
      <c r="I11" s="15">
        <f>('Table 1'!M10-'Table 1'!L10)*100/'Table 1'!L10</f>
        <v>0.71746660069273482</v>
      </c>
      <c r="J11" s="17">
        <f>AVERAGE(I11:I12)</f>
        <v>0.98281553235811059</v>
      </c>
      <c r="K11" s="17">
        <f>_xlfn.STDEV.P(I11:I12)</f>
        <v>0.26534893166537615</v>
      </c>
      <c r="L11" s="11">
        <f>('Table 1'!O10*100)/'Table 1'!N10</f>
        <v>115.41891574747712</v>
      </c>
    </row>
    <row r="12" spans="2:12" x14ac:dyDescent="0.5">
      <c r="B12" t="s">
        <v>31</v>
      </c>
      <c r="C12" s="9">
        <f>(6-'Table 1'!I11)*100/6</f>
        <v>8.666666666666659</v>
      </c>
      <c r="D12" s="13"/>
      <c r="E12" s="18"/>
      <c r="F12" s="9">
        <f>('Table 1'!K11-'Table 1'!J11)*100/'Table 1'!J11</f>
        <v>35.569306930693081</v>
      </c>
      <c r="G12" s="13"/>
      <c r="H12" s="18"/>
      <c r="I12" s="10">
        <f>('Table 1'!M11-'Table 1'!L11)*100/'Table 1'!L11</f>
        <v>1.2481644640234864</v>
      </c>
      <c r="J12" s="17"/>
      <c r="K12" s="17"/>
      <c r="L12" t="s">
        <v>16</v>
      </c>
    </row>
    <row r="13" spans="2:12" x14ac:dyDescent="0.5">
      <c r="B13" t="s">
        <v>32</v>
      </c>
      <c r="C13" s="11">
        <f>(6-'Table 1'!I12)*100/6</f>
        <v>10.333333333333336</v>
      </c>
      <c r="D13" s="13"/>
      <c r="E13" s="18"/>
      <c r="F13" s="9">
        <f>('Table 1'!K12-'Table 1'!J12)*100/'Table 1'!J12</f>
        <v>35.53427419354837</v>
      </c>
      <c r="G13" s="13"/>
      <c r="H13" s="18"/>
      <c r="I13" s="11" t="s">
        <v>16</v>
      </c>
      <c r="J13" s="17"/>
      <c r="K13" s="17"/>
      <c r="L13" t="s">
        <v>16</v>
      </c>
    </row>
  </sheetData>
  <mergeCells count="23">
    <mergeCell ref="E11:E13"/>
    <mergeCell ref="D11:D13"/>
    <mergeCell ref="D3:E3"/>
    <mergeCell ref="G3:H3"/>
    <mergeCell ref="G5:G7"/>
    <mergeCell ref="H5:H7"/>
    <mergeCell ref="G8:G10"/>
    <mergeCell ref="H8:H10"/>
    <mergeCell ref="D5:D7"/>
    <mergeCell ref="E5:E7"/>
    <mergeCell ref="D8:D10"/>
    <mergeCell ref="E8:E10"/>
    <mergeCell ref="F2:H2"/>
    <mergeCell ref="I2:K2"/>
    <mergeCell ref="G11:G13"/>
    <mergeCell ref="H11:H13"/>
    <mergeCell ref="J3:K3"/>
    <mergeCell ref="J5:J7"/>
    <mergeCell ref="K5:K7"/>
    <mergeCell ref="J8:J10"/>
    <mergeCell ref="K8:K10"/>
    <mergeCell ref="J11:J13"/>
    <mergeCell ref="K11:K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Mia Borden</dc:creator>
  <cp:lastModifiedBy>Bethany Bass</cp:lastModifiedBy>
  <dcterms:created xsi:type="dcterms:W3CDTF">2024-04-19T16:54:52Z</dcterms:created>
  <dcterms:modified xsi:type="dcterms:W3CDTF">2024-04-21T17:15:19Z</dcterms:modified>
</cp:coreProperties>
</file>