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esktop\School\Chem 2120\experiment 5\"/>
    </mc:Choice>
  </mc:AlternateContent>
  <xr:revisionPtr revIDLastSave="0" documentId="13_ncr:1_{D4E61AC0-1A69-4843-9C52-D0A1462C5C7E}" xr6:coauthVersionLast="47" xr6:coauthVersionMax="47" xr10:uidLastSave="{00000000-0000-0000-0000-000000000000}"/>
  <bookViews>
    <workbookView xWindow="-98" yWindow="-98" windowWidth="23236" windowHeight="13875" xr2:uid="{6EF63C3B-4639-7945-BE32-DCB4FDF8C2B6}"/>
  </bookViews>
  <sheets>
    <sheet name="Table 1" sheetId="1" r:id="rId1"/>
    <sheet name="Table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8" i="2"/>
  <c r="C9" i="2"/>
  <c r="C10" i="2"/>
  <c r="E8" i="2" s="1"/>
  <c r="C11" i="2"/>
  <c r="C12" i="2"/>
  <c r="C13" i="2"/>
  <c r="C5" i="2"/>
  <c r="C6" i="2"/>
  <c r="L8" i="2"/>
  <c r="L11" i="2"/>
  <c r="L5" i="2"/>
  <c r="K8" i="2"/>
  <c r="K11" i="2"/>
  <c r="K5" i="2"/>
  <c r="J8" i="2"/>
  <c r="J11" i="2"/>
  <c r="J5" i="2"/>
  <c r="I6" i="2"/>
  <c r="I7" i="2"/>
  <c r="I8" i="2"/>
  <c r="I9" i="2"/>
  <c r="I10" i="2"/>
  <c r="I11" i="2"/>
  <c r="I12" i="2"/>
  <c r="I13" i="2"/>
  <c r="I5" i="2"/>
  <c r="G5" i="2"/>
  <c r="F5" i="2"/>
  <c r="H5" i="2" s="1"/>
  <c r="D11" i="2"/>
  <c r="E11" i="2"/>
  <c r="H8" i="2"/>
  <c r="H11" i="2"/>
  <c r="G8" i="2"/>
  <c r="G11" i="2"/>
  <c r="F6" i="2"/>
  <c r="F7" i="2"/>
  <c r="F8" i="2"/>
  <c r="F9" i="2"/>
  <c r="F10" i="2"/>
  <c r="F11" i="2"/>
  <c r="F12" i="2"/>
  <c r="F13" i="2"/>
  <c r="D8" i="2" l="1"/>
  <c r="D5" i="2"/>
  <c r="E5" i="2"/>
</calcChain>
</file>

<file path=xl/sharedStrings.xml><?xml version="1.0" encoding="utf-8"?>
<sst xmlns="http://schemas.openxmlformats.org/spreadsheetml/2006/main" count="106" uniqueCount="40">
  <si>
    <t>Sample</t>
  </si>
  <si>
    <t>Monomer 1</t>
  </si>
  <si>
    <t>Monomer 2</t>
  </si>
  <si>
    <t>M2 mol%</t>
  </si>
  <si>
    <t>Crosslinker</t>
  </si>
  <si>
    <t>Crosslinker mol%</t>
  </si>
  <si>
    <t>Photoinitiator</t>
  </si>
  <si>
    <t>Height (mm)</t>
  </si>
  <si>
    <t>Mass-dry (mg)</t>
  </si>
  <si>
    <t>Mass-swollen (mg)</t>
  </si>
  <si>
    <t>Mass - Initial (mg)</t>
  </si>
  <si>
    <t>Mass - final (mg)</t>
  </si>
  <si>
    <t>Water Swelling</t>
  </si>
  <si>
    <t>Hexanes Swelling</t>
  </si>
  <si>
    <t>Gel Fraction</t>
  </si>
  <si>
    <t>Formulation</t>
  </si>
  <si>
    <t>N.A.</t>
  </si>
  <si>
    <t>Shrinkage (%)</t>
  </si>
  <si>
    <t>Average</t>
  </si>
  <si>
    <t>Standard Deviation</t>
  </si>
  <si>
    <t>Swelling (%)</t>
  </si>
  <si>
    <t>Water</t>
  </si>
  <si>
    <t>Hexanes</t>
  </si>
  <si>
    <t>Gel Fraction (%)</t>
  </si>
  <si>
    <t>HEA</t>
  </si>
  <si>
    <t>n-Bu acrylate</t>
  </si>
  <si>
    <t>Diacrylate crosslinker</t>
  </si>
  <si>
    <t>Triacrylate crosslinker</t>
  </si>
  <si>
    <t>TPO</t>
  </si>
  <si>
    <t>N/A</t>
  </si>
  <si>
    <t>RC1_r1</t>
  </si>
  <si>
    <t>RC1_r2</t>
  </si>
  <si>
    <t>RC1_r3</t>
  </si>
  <si>
    <t>RC2_r1</t>
  </si>
  <si>
    <t>RC2_r2</t>
  </si>
  <si>
    <t>RC2_r3</t>
  </si>
  <si>
    <t>RC3_r1</t>
  </si>
  <si>
    <t>RC3_r2</t>
  </si>
  <si>
    <t>RC3_r3</t>
  </si>
  <si>
    <t>Dimethylacrylate crosslinker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</si>
</sst>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8F34B-C507-F34A-B092-6235F2D3F8CC}">
  <dimension ref="B2:O12"/>
  <sheetViews>
    <sheetView tabSelected="1" zoomScale="125" workbookViewId="0">
      <selection activeCell="I14" sqref="I14"/>
    </sheetView>
  </sheetViews>
  <sheetFormatPr defaultColWidth="11" defaultRowHeight="15.75" x14ac:dyDescent="0.5"/>
  <cols>
    <col min="7" max="7" width="16" customWidth="1"/>
    <col min="8" max="8" width="13.6875" customWidth="1"/>
    <col min="9" max="9" width="13" customWidth="1"/>
    <col min="10" max="10" width="13.5" customWidth="1"/>
    <col min="11" max="11" width="17.6875" customWidth="1"/>
    <col min="12" max="12" width="15.8125" customWidth="1"/>
    <col min="13" max="13" width="18.3125" customWidth="1"/>
    <col min="14" max="14" width="18" customWidth="1"/>
    <col min="15" max="15" width="15.8125" customWidth="1"/>
  </cols>
  <sheetData>
    <row r="2" spans="2:15" x14ac:dyDescent="0.5">
      <c r="B2" s="1"/>
      <c r="C2" s="3" t="s">
        <v>15</v>
      </c>
      <c r="D2" s="3"/>
      <c r="E2" s="3"/>
      <c r="F2" s="3"/>
      <c r="G2" s="3"/>
      <c r="H2" s="3"/>
      <c r="J2" s="3" t="s">
        <v>12</v>
      </c>
      <c r="K2" s="4"/>
      <c r="L2" s="3" t="s">
        <v>13</v>
      </c>
      <c r="M2" s="3"/>
      <c r="N2" s="3" t="s">
        <v>14</v>
      </c>
      <c r="O2" s="3"/>
    </row>
    <row r="3" spans="2:15" x14ac:dyDescent="0.5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8</v>
      </c>
      <c r="M3" s="2" t="s">
        <v>9</v>
      </c>
      <c r="N3" s="2" t="s">
        <v>10</v>
      </c>
      <c r="O3" s="2" t="s">
        <v>11</v>
      </c>
    </row>
    <row r="4" spans="2:15" x14ac:dyDescent="0.5">
      <c r="B4" t="s">
        <v>30</v>
      </c>
      <c r="C4" t="s">
        <v>24</v>
      </c>
      <c r="D4" t="s">
        <v>25</v>
      </c>
      <c r="E4">
        <v>30</v>
      </c>
      <c r="F4" t="s">
        <v>26</v>
      </c>
      <c r="G4">
        <v>10</v>
      </c>
      <c r="H4" t="s">
        <v>28</v>
      </c>
      <c r="I4">
        <v>3.7</v>
      </c>
      <c r="J4">
        <v>0.3382</v>
      </c>
      <c r="K4">
        <v>0.35909999999999997</v>
      </c>
      <c r="L4">
        <v>0.29349999999999998</v>
      </c>
      <c r="M4">
        <v>0.29330000000000001</v>
      </c>
      <c r="N4">
        <v>0.42499999999999999</v>
      </c>
      <c r="O4">
        <v>0.755</v>
      </c>
    </row>
    <row r="5" spans="2:15" x14ac:dyDescent="0.5">
      <c r="B5" t="s">
        <v>31</v>
      </c>
      <c r="C5" t="s">
        <v>24</v>
      </c>
      <c r="D5" t="s">
        <v>25</v>
      </c>
      <c r="E5">
        <v>30</v>
      </c>
      <c r="F5" t="s">
        <v>26</v>
      </c>
      <c r="G5">
        <v>10</v>
      </c>
      <c r="H5" t="s">
        <v>28</v>
      </c>
      <c r="I5">
        <v>4.12</v>
      </c>
      <c r="J5">
        <v>0.2218</v>
      </c>
      <c r="K5">
        <v>0.23549999999999999</v>
      </c>
      <c r="L5">
        <v>0.314</v>
      </c>
      <c r="M5">
        <v>0.31919999999999998</v>
      </c>
      <c r="N5" t="s">
        <v>16</v>
      </c>
      <c r="O5" t="s">
        <v>16</v>
      </c>
    </row>
    <row r="6" spans="2:15" x14ac:dyDescent="0.5">
      <c r="B6" t="s">
        <v>32</v>
      </c>
      <c r="C6" t="s">
        <v>24</v>
      </c>
      <c r="D6" t="s">
        <v>25</v>
      </c>
      <c r="E6">
        <v>30</v>
      </c>
      <c r="F6" t="s">
        <v>26</v>
      </c>
      <c r="G6">
        <v>10</v>
      </c>
      <c r="H6" t="s">
        <v>28</v>
      </c>
      <c r="I6">
        <v>2.0699999999999998</v>
      </c>
      <c r="J6">
        <v>0.26250000000000001</v>
      </c>
      <c r="K6">
        <v>0.29060000000000002</v>
      </c>
      <c r="L6">
        <v>0.1195</v>
      </c>
      <c r="M6">
        <v>0.11799999999999999</v>
      </c>
      <c r="N6" t="s">
        <v>16</v>
      </c>
      <c r="O6" t="s">
        <v>16</v>
      </c>
    </row>
    <row r="7" spans="2:15" x14ac:dyDescent="0.5">
      <c r="B7" t="s">
        <v>33</v>
      </c>
      <c r="C7" t="s">
        <v>24</v>
      </c>
      <c r="D7" t="s">
        <v>25</v>
      </c>
      <c r="E7">
        <v>30</v>
      </c>
      <c r="F7" t="s">
        <v>39</v>
      </c>
      <c r="G7">
        <v>10</v>
      </c>
      <c r="H7" t="s">
        <v>28</v>
      </c>
      <c r="I7">
        <v>3.82</v>
      </c>
      <c r="J7">
        <v>0.35299999999999998</v>
      </c>
      <c r="K7">
        <v>0.36109999999999998</v>
      </c>
      <c r="L7">
        <v>0.41839999999999999</v>
      </c>
      <c r="M7">
        <v>0.4224</v>
      </c>
      <c r="N7">
        <v>0.55259999999999998</v>
      </c>
      <c r="O7">
        <v>0.72089999999999999</v>
      </c>
    </row>
    <row r="8" spans="2:15" x14ac:dyDescent="0.5">
      <c r="B8" t="s">
        <v>34</v>
      </c>
      <c r="C8" t="s">
        <v>24</v>
      </c>
      <c r="D8" t="s">
        <v>25</v>
      </c>
      <c r="E8">
        <v>30</v>
      </c>
      <c r="F8" t="s">
        <v>39</v>
      </c>
      <c r="G8">
        <v>10</v>
      </c>
      <c r="H8" t="s">
        <v>28</v>
      </c>
      <c r="I8">
        <v>4.55</v>
      </c>
      <c r="J8">
        <v>0.37090000000000001</v>
      </c>
      <c r="K8">
        <v>0.38179999999999997</v>
      </c>
      <c r="L8">
        <v>0.39</v>
      </c>
      <c r="M8">
        <v>0.35849999999999999</v>
      </c>
      <c r="N8" t="s">
        <v>16</v>
      </c>
      <c r="O8" t="s">
        <v>16</v>
      </c>
    </row>
    <row r="9" spans="2:15" x14ac:dyDescent="0.5">
      <c r="B9" t="s">
        <v>35</v>
      </c>
      <c r="C9" t="s">
        <v>24</v>
      </c>
      <c r="D9" t="s">
        <v>25</v>
      </c>
      <c r="E9">
        <v>30</v>
      </c>
      <c r="F9" t="s">
        <v>39</v>
      </c>
      <c r="G9">
        <v>10</v>
      </c>
      <c r="H9" t="s">
        <v>28</v>
      </c>
      <c r="I9">
        <v>4.2699999999999996</v>
      </c>
      <c r="J9">
        <v>0.40050000000000002</v>
      </c>
      <c r="K9">
        <v>0.41099999999999998</v>
      </c>
      <c r="L9">
        <v>0.25850000000000001</v>
      </c>
      <c r="M9">
        <v>0.26119999999999999</v>
      </c>
      <c r="N9" t="s">
        <v>16</v>
      </c>
      <c r="O9" t="s">
        <v>16</v>
      </c>
    </row>
    <row r="10" spans="2:15" x14ac:dyDescent="0.5">
      <c r="B10" t="s">
        <v>36</v>
      </c>
      <c r="C10" t="s">
        <v>24</v>
      </c>
      <c r="D10" t="s">
        <v>25</v>
      </c>
      <c r="E10">
        <v>30</v>
      </c>
      <c r="F10" t="s">
        <v>27</v>
      </c>
      <c r="G10">
        <v>10</v>
      </c>
      <c r="H10" t="s">
        <v>28</v>
      </c>
      <c r="I10">
        <v>3.68</v>
      </c>
      <c r="J10">
        <v>0.38879999999999998</v>
      </c>
      <c r="K10">
        <v>0.40889999999999999</v>
      </c>
      <c r="L10">
        <v>0.3579</v>
      </c>
      <c r="M10">
        <v>0.33410000000000001</v>
      </c>
      <c r="N10">
        <v>0.70889999999999997</v>
      </c>
      <c r="O10">
        <v>0.93630000000000002</v>
      </c>
    </row>
    <row r="11" spans="2:15" x14ac:dyDescent="0.5">
      <c r="B11" t="s">
        <v>37</v>
      </c>
      <c r="C11" t="s">
        <v>24</v>
      </c>
      <c r="D11" t="s">
        <v>25</v>
      </c>
      <c r="E11">
        <v>30</v>
      </c>
      <c r="F11" t="s">
        <v>27</v>
      </c>
      <c r="G11">
        <v>10</v>
      </c>
      <c r="H11" t="s">
        <v>28</v>
      </c>
      <c r="I11">
        <v>4</v>
      </c>
      <c r="J11">
        <v>0.25829999999999997</v>
      </c>
      <c r="K11">
        <v>0.2656</v>
      </c>
      <c r="L11">
        <v>0.32150000000000001</v>
      </c>
      <c r="M11">
        <v>0.32700000000000001</v>
      </c>
      <c r="N11" t="s">
        <v>16</v>
      </c>
      <c r="O11" t="s">
        <v>16</v>
      </c>
    </row>
    <row r="12" spans="2:15" x14ac:dyDescent="0.5">
      <c r="B12" t="s">
        <v>38</v>
      </c>
      <c r="C12" t="s">
        <v>24</v>
      </c>
      <c r="D12" t="s">
        <v>25</v>
      </c>
      <c r="E12">
        <v>30</v>
      </c>
      <c r="F12" t="s">
        <v>27</v>
      </c>
      <c r="G12">
        <v>10</v>
      </c>
      <c r="H12" t="s">
        <v>28</v>
      </c>
      <c r="I12">
        <v>4.72</v>
      </c>
      <c r="J12">
        <v>0.39579999999999999</v>
      </c>
      <c r="K12">
        <v>0.4239</v>
      </c>
      <c r="L12">
        <v>0.30930000000000002</v>
      </c>
      <c r="M12">
        <v>0.31390000000000001</v>
      </c>
      <c r="N12" t="s">
        <v>16</v>
      </c>
      <c r="O12" t="s">
        <v>16</v>
      </c>
    </row>
  </sheetData>
  <mergeCells count="4">
    <mergeCell ref="J2:K2"/>
    <mergeCell ref="L2:M2"/>
    <mergeCell ref="N2:O2"/>
    <mergeCell ref="C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AF9E-CF50-3E4E-AA47-78D4E3506823}">
  <dimension ref="B2:L13"/>
  <sheetViews>
    <sheetView topLeftCell="B1" zoomScale="110" workbookViewId="0">
      <selection activeCell="B13" sqref="B13"/>
    </sheetView>
  </sheetViews>
  <sheetFormatPr defaultColWidth="11" defaultRowHeight="15.75" x14ac:dyDescent="0.5"/>
  <cols>
    <col min="3" max="3" width="13.1875" customWidth="1"/>
    <col min="5" max="5" width="17.1875" customWidth="1"/>
    <col min="6" max="6" width="15.3125" customWidth="1"/>
    <col min="8" max="8" width="20.1875" customWidth="1"/>
    <col min="9" max="9" width="16" customWidth="1"/>
    <col min="11" max="11" width="19.5" customWidth="1"/>
    <col min="12" max="12" width="16.6875" customWidth="1"/>
  </cols>
  <sheetData>
    <row r="2" spans="2:12" x14ac:dyDescent="0.5">
      <c r="F2" s="3" t="s">
        <v>21</v>
      </c>
      <c r="G2" s="3"/>
      <c r="H2" s="3"/>
      <c r="I2" s="3" t="s">
        <v>22</v>
      </c>
      <c r="J2" s="4"/>
      <c r="K2" s="4"/>
    </row>
    <row r="3" spans="2:12" x14ac:dyDescent="0.5">
      <c r="D3" s="3" t="s">
        <v>17</v>
      </c>
      <c r="E3" s="3"/>
      <c r="G3" s="3" t="s">
        <v>20</v>
      </c>
      <c r="H3" s="3"/>
      <c r="J3" s="3" t="s">
        <v>20</v>
      </c>
      <c r="K3" s="3"/>
    </row>
    <row r="4" spans="2:12" x14ac:dyDescent="0.5">
      <c r="B4" s="1" t="s">
        <v>0</v>
      </c>
      <c r="C4" s="1" t="s">
        <v>17</v>
      </c>
      <c r="D4" s="2" t="s">
        <v>18</v>
      </c>
      <c r="E4" s="2" t="s">
        <v>19</v>
      </c>
      <c r="F4" s="2" t="s">
        <v>20</v>
      </c>
      <c r="G4" s="2" t="s">
        <v>18</v>
      </c>
      <c r="H4" s="2" t="s">
        <v>19</v>
      </c>
      <c r="I4" s="2" t="s">
        <v>20</v>
      </c>
      <c r="J4" s="2" t="s">
        <v>18</v>
      </c>
      <c r="K4" s="2" t="s">
        <v>19</v>
      </c>
      <c r="L4" s="1" t="s">
        <v>23</v>
      </c>
    </row>
    <row r="5" spans="2:12" x14ac:dyDescent="0.5">
      <c r="B5" t="s">
        <v>30</v>
      </c>
      <c r="C5">
        <f>100*(6-'Table 1'!I4)/6</f>
        <v>38.333333333333329</v>
      </c>
      <c r="D5" s="4">
        <f>AVERAGE(C5:C7)</f>
        <v>45.05555555555555</v>
      </c>
      <c r="E5" s="4">
        <f>_xlfn.STDEV.P(C5:C7)</f>
        <v>14.736156927355738</v>
      </c>
      <c r="F5">
        <f>100*('Table 1'!K4-'Table 1'!J4)/'Table 1'!J4</f>
        <v>6.179775280898868</v>
      </c>
      <c r="G5" s="4">
        <f>AVERAGE(F5:F7)</f>
        <v>7.6870909945590009</v>
      </c>
      <c r="H5" s="4">
        <f>_xlfn.STDEV.P(F5:F7)</f>
        <v>2.1338159247894635</v>
      </c>
      <c r="I5">
        <f>100*('Table 1'!M4-'Table 1'!L4)/'Table 1'!L4</f>
        <v>-6.8143100511065757E-2</v>
      </c>
      <c r="J5" s="4">
        <f>AVERAGE(I5:I7)</f>
        <v>0.11089257645997581</v>
      </c>
      <c r="K5" s="4">
        <f>_xlfn.STDEV.P(I5:I7)</f>
        <v>1.1952488480861261</v>
      </c>
      <c r="L5">
        <f>('Table 1'!O4/'Table 1'!N4)*100</f>
        <v>177.64705882352942</v>
      </c>
    </row>
    <row r="6" spans="2:12" x14ac:dyDescent="0.5">
      <c r="B6" t="s">
        <v>31</v>
      </c>
      <c r="C6">
        <f>100*(6-'Table 1'!I5)/6</f>
        <v>31.333333333333332</v>
      </c>
      <c r="D6" s="4"/>
      <c r="E6" s="4"/>
      <c r="F6">
        <f>100*('Table 1'!K5-'Table 1'!J5)/'Table 1'!J5</f>
        <v>6.1767357980162263</v>
      </c>
      <c r="G6" s="4"/>
      <c r="H6" s="4"/>
      <c r="I6">
        <f>100*('Table 1'!M5-'Table 1'!L5)/'Table 1'!L5</f>
        <v>1.656050955414007</v>
      </c>
      <c r="J6" s="4"/>
      <c r="K6" s="4"/>
      <c r="L6" t="s">
        <v>29</v>
      </c>
    </row>
    <row r="7" spans="2:12" x14ac:dyDescent="0.5">
      <c r="B7" t="s">
        <v>32</v>
      </c>
      <c r="C7">
        <f>100*(6-'Table 1'!I6)/6</f>
        <v>65.5</v>
      </c>
      <c r="D7" s="4"/>
      <c r="E7" s="4"/>
      <c r="F7">
        <f>100*('Table 1'!K6-'Table 1'!J6)/'Table 1'!J6</f>
        <v>10.704761904761909</v>
      </c>
      <c r="G7" s="4"/>
      <c r="H7" s="4"/>
      <c r="I7">
        <f>100*('Table 1'!M6-'Table 1'!L6)/'Table 1'!L6</f>
        <v>-1.2552301255230138</v>
      </c>
      <c r="J7" s="4"/>
      <c r="K7" s="4"/>
      <c r="L7" t="s">
        <v>29</v>
      </c>
    </row>
    <row r="8" spans="2:12" x14ac:dyDescent="0.5">
      <c r="B8" t="s">
        <v>33</v>
      </c>
      <c r="C8">
        <f>100*(6-'Table 1'!I7)/6</f>
        <v>36.333333333333336</v>
      </c>
      <c r="D8" s="4">
        <f t="shared" ref="D8" si="0">AVERAGE(C8:C10)</f>
        <v>29.777777777777782</v>
      </c>
      <c r="E8" s="4">
        <f t="shared" ref="E8" si="1">_xlfn.STDEV.P(C8:C10)</f>
        <v>5.0117146717084262</v>
      </c>
      <c r="F8">
        <f>100*('Table 1'!K7-'Table 1'!J7)/'Table 1'!J7</f>
        <v>2.2946175637393758</v>
      </c>
      <c r="G8" s="4">
        <f t="shared" ref="G8" si="2">AVERAGE(F8:F10)</f>
        <v>2.6183793099094501</v>
      </c>
      <c r="H8" s="4">
        <f t="shared" ref="H8" si="3">_xlfn.STDEV.P(F8:F10)</f>
        <v>0.2629959927368965</v>
      </c>
      <c r="I8">
        <f>100*('Table 1'!M7-'Table 1'!L7)/'Table 1'!L7</f>
        <v>0.95602294455067005</v>
      </c>
      <c r="J8" s="4">
        <f t="shared" ref="J8" si="4">AVERAGE(I8:I10)</f>
        <v>-2.025470901635424</v>
      </c>
      <c r="K8" s="4">
        <f t="shared" ref="K8" si="5">_xlfn.STDEV.P(I8:I10)</f>
        <v>4.2791752759560016</v>
      </c>
      <c r="L8">
        <f>('Table 1'!O7/'Table 1'!N7)*100</f>
        <v>130.45602605863192</v>
      </c>
    </row>
    <row r="9" spans="2:12" x14ac:dyDescent="0.5">
      <c r="B9" t="s">
        <v>34</v>
      </c>
      <c r="C9">
        <f>100*(6-'Table 1'!I8)/6</f>
        <v>24.166666666666671</v>
      </c>
      <c r="D9" s="4"/>
      <c r="E9" s="4"/>
      <c r="F9">
        <f>100*('Table 1'!K8-'Table 1'!J8)/'Table 1'!J8</f>
        <v>2.9387975195470384</v>
      </c>
      <c r="G9" s="4"/>
      <c r="H9" s="4"/>
      <c r="I9">
        <f>100*('Table 1'!M8-'Table 1'!L8)/'Table 1'!L8</f>
        <v>-8.0769230769230838</v>
      </c>
      <c r="J9" s="4"/>
      <c r="K9" s="4"/>
      <c r="L9" t="s">
        <v>29</v>
      </c>
    </row>
    <row r="10" spans="2:12" x14ac:dyDescent="0.5">
      <c r="B10" t="s">
        <v>35</v>
      </c>
      <c r="C10">
        <f>100*(6-'Table 1'!I9)/6</f>
        <v>28.833333333333343</v>
      </c>
      <c r="D10" s="4"/>
      <c r="E10" s="4"/>
      <c r="F10">
        <f>100*('Table 1'!K9-'Table 1'!J9)/'Table 1'!J9</f>
        <v>2.6217228464419358</v>
      </c>
      <c r="G10" s="4"/>
      <c r="H10" s="4"/>
      <c r="I10">
        <f>100*('Table 1'!M9-'Table 1'!L9)/'Table 1'!L9</f>
        <v>1.0444874274661431</v>
      </c>
      <c r="J10" s="4"/>
      <c r="K10" s="4"/>
      <c r="L10" t="s">
        <v>29</v>
      </c>
    </row>
    <row r="11" spans="2:12" x14ac:dyDescent="0.5">
      <c r="B11" t="s">
        <v>36</v>
      </c>
      <c r="C11">
        <f>100*(6-'Table 1'!I10)/6</f>
        <v>38.666666666666664</v>
      </c>
      <c r="D11" s="4">
        <f t="shared" ref="D11" si="6">AVERAGE(C11:C13)</f>
        <v>31.111111111111114</v>
      </c>
      <c r="E11" s="4">
        <f t="shared" ref="E11" si="7">_xlfn.STDEV.P(C11:C13)</f>
        <v>7.248669524577803</v>
      </c>
      <c r="F11">
        <f>100*('Table 1'!K10-'Table 1'!J10)/'Table 1'!J10</f>
        <v>5.169753086419755</v>
      </c>
      <c r="G11" s="4">
        <f t="shared" ref="G11" si="8">AVERAGE(F11:F13)</f>
        <v>5.0318231433782854</v>
      </c>
      <c r="H11" s="4">
        <f t="shared" ref="H11" si="9">_xlfn.STDEV.P(F11:F13)</f>
        <v>1.7473217723825831</v>
      </c>
      <c r="I11">
        <f>100*('Table 1'!M10-'Table 1'!L10)/'Table 1'!L10</f>
        <v>-6.6499022073204781</v>
      </c>
      <c r="J11" s="4">
        <f t="shared" ref="J11" si="10">AVERAGE(I11:I13)</f>
        <v>-1.1506473437849947</v>
      </c>
      <c r="K11" s="4">
        <f t="shared" ref="K11" si="11">_xlfn.STDEV.P(I11:I13)</f>
        <v>3.8896307704335422</v>
      </c>
      <c r="L11">
        <f>('Table 1'!O10/'Table 1'!N10)*100</f>
        <v>132.07786711807026</v>
      </c>
    </row>
    <row r="12" spans="2:12" x14ac:dyDescent="0.5">
      <c r="B12" t="s">
        <v>37</v>
      </c>
      <c r="C12">
        <f>100*(6-'Table 1'!I11)/6</f>
        <v>33.333333333333336</v>
      </c>
      <c r="D12" s="4"/>
      <c r="E12" s="4"/>
      <c r="F12">
        <f>100*('Table 1'!K11-'Table 1'!J11)/'Table 1'!J11</f>
        <v>2.8261711188540573</v>
      </c>
      <c r="G12" s="4"/>
      <c r="H12" s="4"/>
      <c r="I12">
        <f>100*('Table 1'!M11-'Table 1'!L11)/'Table 1'!L11</f>
        <v>1.7107309486780731</v>
      </c>
      <c r="J12" s="4"/>
      <c r="K12" s="4"/>
      <c r="L12" t="s">
        <v>29</v>
      </c>
    </row>
    <row r="13" spans="2:12" x14ac:dyDescent="0.5">
      <c r="B13" t="s">
        <v>38</v>
      </c>
      <c r="C13">
        <f>100*(6-'Table 1'!I12)/6</f>
        <v>21.333333333333339</v>
      </c>
      <c r="D13" s="4"/>
      <c r="E13" s="4"/>
      <c r="F13">
        <f>100*('Table 1'!K12-'Table 1'!J12)/'Table 1'!J12</f>
        <v>7.0995452248610444</v>
      </c>
      <c r="G13" s="4"/>
      <c r="H13" s="4"/>
      <c r="I13">
        <f>100*('Table 1'!M12-'Table 1'!L12)/'Table 1'!L12</f>
        <v>1.4872292272874208</v>
      </c>
      <c r="J13" s="4"/>
      <c r="K13" s="4"/>
      <c r="L13" t="s">
        <v>29</v>
      </c>
    </row>
  </sheetData>
  <mergeCells count="23">
    <mergeCell ref="F2:H2"/>
    <mergeCell ref="I2:K2"/>
    <mergeCell ref="G11:G13"/>
    <mergeCell ref="H11:H13"/>
    <mergeCell ref="J3:K3"/>
    <mergeCell ref="J5:J7"/>
    <mergeCell ref="K5:K7"/>
    <mergeCell ref="J8:J10"/>
    <mergeCell ref="K8:K10"/>
    <mergeCell ref="J11:J13"/>
    <mergeCell ref="K11:K13"/>
    <mergeCell ref="E11:E13"/>
    <mergeCell ref="D11:D13"/>
    <mergeCell ref="D3:E3"/>
    <mergeCell ref="G3:H3"/>
    <mergeCell ref="G5:G7"/>
    <mergeCell ref="H5:H7"/>
    <mergeCell ref="G8:G10"/>
    <mergeCell ref="H8:H10"/>
    <mergeCell ref="D5:D7"/>
    <mergeCell ref="E5:E7"/>
    <mergeCell ref="D8:D10"/>
    <mergeCell ref="E8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Borden</dc:creator>
  <cp:lastModifiedBy>Robin Gemanaru</cp:lastModifiedBy>
  <dcterms:created xsi:type="dcterms:W3CDTF">2024-04-19T16:54:52Z</dcterms:created>
  <dcterms:modified xsi:type="dcterms:W3CDTF">2024-04-30T19:52:14Z</dcterms:modified>
</cp:coreProperties>
</file>