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in.barker\Documents\GitHub\Biomass\"/>
    </mc:Choice>
  </mc:AlternateContent>
  <bookViews>
    <workbookView xWindow="0" yWindow="0" windowWidth="16380" windowHeight="8655" firstSheet="1" activeTab="4"/>
  </bookViews>
  <sheets>
    <sheet name="Sheet1" sheetId="1" r:id="rId1"/>
    <sheet name="322.2014-06-30" sheetId="2" r:id="rId2"/>
    <sheet name="afterfixedcover" sheetId="3" r:id="rId3"/>
    <sheet name="323.2014-06-30" sheetId="4" r:id="rId4"/>
    <sheet name="364.2014-06-16" sheetId="5" r:id="rId5"/>
    <sheet name="364.2014-06-16R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" i="5" l="1"/>
  <c r="M5" i="5"/>
  <c r="R3" i="5"/>
  <c r="R2" i="5"/>
  <c r="R5" i="5" s="1"/>
  <c r="Q3" i="5"/>
  <c r="Q2" i="5"/>
  <c r="P3" i="5"/>
  <c r="P2" i="5"/>
  <c r="P5" i="5" s="1"/>
  <c r="O3" i="5"/>
  <c r="O2" i="5"/>
  <c r="O5" i="5" s="1"/>
  <c r="N3" i="5"/>
  <c r="N2" i="5"/>
  <c r="N5" i="5" s="1"/>
  <c r="M4" i="5"/>
  <c r="M3" i="5"/>
  <c r="M2" i="5"/>
  <c r="K11" i="3" l="1"/>
  <c r="G15" i="3"/>
  <c r="G14" i="3"/>
  <c r="G13" i="3"/>
  <c r="G12" i="3"/>
  <c r="G11" i="3"/>
  <c r="I11" i="3"/>
  <c r="H11" i="3"/>
  <c r="L7" i="3"/>
  <c r="L6" i="3"/>
  <c r="K8" i="3"/>
  <c r="K9" i="3"/>
  <c r="K10" i="3"/>
  <c r="K7" i="3"/>
  <c r="K6" i="3"/>
  <c r="G10" i="3"/>
  <c r="G8" i="3"/>
  <c r="G7" i="3"/>
  <c r="G9" i="3"/>
  <c r="G6" i="3"/>
  <c r="H16" i="2"/>
  <c r="H15" i="2"/>
  <c r="H14" i="2"/>
  <c r="H11" i="2"/>
  <c r="M11" i="2"/>
  <c r="L2" i="2"/>
  <c r="J4" i="2"/>
  <c r="J5" i="2"/>
  <c r="J6" i="2"/>
  <c r="J3" i="2"/>
  <c r="J2" i="2"/>
  <c r="H6" i="2"/>
  <c r="H5" i="2"/>
  <c r="H4" i="2"/>
  <c r="H3" i="2"/>
  <c r="H2" i="2"/>
</calcChain>
</file>

<file path=xl/sharedStrings.xml><?xml version="1.0" encoding="utf-8"?>
<sst xmlns="http://schemas.openxmlformats.org/spreadsheetml/2006/main" count="523" uniqueCount="137">
  <si>
    <t>681.2015-06-16</t>
  </si>
  <si>
    <t>322.2014-06-30</t>
  </si>
  <si>
    <t>344.2014-08-13</t>
  </si>
  <si>
    <t>326.2015-05-25</t>
  </si>
  <si>
    <t>326.2015-08-05</t>
  </si>
  <si>
    <t>340.2015-07-06</t>
  </si>
  <si>
    <t>326.2014-05-20</t>
  </si>
  <si>
    <t>340.2014-08-13</t>
  </si>
  <si>
    <t>364.2015-05-26</t>
  </si>
  <si>
    <t>367.2014-05-26</t>
  </si>
  <si>
    <t>680.2015-06-17</t>
  </si>
  <si>
    <t>680.2015-09-23</t>
  </si>
  <si>
    <t>681.2014-07-10</t>
  </si>
  <si>
    <t>PlotVisit</t>
  </si>
  <si>
    <t>SumHerb</t>
  </si>
  <si>
    <t>SumSpp</t>
  </si>
  <si>
    <t>diff</t>
  </si>
  <si>
    <t>340.2014-06-16</t>
  </si>
  <si>
    <t>681.2014-06-23</t>
  </si>
  <si>
    <t>680.2015-08-07</t>
  </si>
  <si>
    <t>344.2014-06-16</t>
  </si>
  <si>
    <t>681.2014-09-23</t>
  </si>
  <si>
    <t>680.2014-07-09</t>
  </si>
  <si>
    <t>323.2014-06-30</t>
  </si>
  <si>
    <t>364.2014-06-16</t>
  </si>
  <si>
    <t>326.2015-07-06</t>
  </si>
  <si>
    <t>344.2014-05-21</t>
  </si>
  <si>
    <t>325.2015-05-25</t>
  </si>
  <si>
    <t>367.2015-09-23</t>
  </si>
  <si>
    <t>unique plot</t>
  </si>
  <si>
    <t>Visit Date</t>
  </si>
  <si>
    <t>Plot ID</t>
  </si>
  <si>
    <t>Plot m</t>
  </si>
  <si>
    <t>Species</t>
  </si>
  <si>
    <t>Total</t>
  </si>
  <si>
    <t>Live</t>
  </si>
  <si>
    <t>Senes</t>
  </si>
  <si>
    <t>CENSTO</t>
  </si>
  <si>
    <t>LUPSER</t>
  </si>
  <si>
    <t>POABUL</t>
  </si>
  <si>
    <t>POACOM</t>
  </si>
  <si>
    <t>POASEC</t>
  </si>
  <si>
    <t>AGRCRI</t>
  </si>
  <si>
    <t>ANTROS</t>
  </si>
  <si>
    <t>PLAPAT</t>
  </si>
  <si>
    <t>adjcov</t>
  </si>
  <si>
    <t>wt</t>
  </si>
  <si>
    <t>clipwt</t>
  </si>
  <si>
    <t>sppwt</t>
  </si>
  <si>
    <t>correct</t>
  </si>
  <si>
    <t>y</t>
  </si>
  <si>
    <t>sumwt</t>
  </si>
  <si>
    <t>recwt</t>
  </si>
  <si>
    <t>NA</t>
  </si>
  <si>
    <t>plotvisit</t>
  </si>
  <si>
    <t>KOEMAC</t>
  </si>
  <si>
    <t>EUPESU</t>
  </si>
  <si>
    <t>BALSAG</t>
  </si>
  <si>
    <t>BROTEC</t>
  </si>
  <si>
    <t>SISALT</t>
  </si>
  <si>
    <t>FESIDA</t>
  </si>
  <si>
    <t>PSESPI</t>
  </si>
  <si>
    <t>lifeform</t>
  </si>
  <si>
    <t>g</t>
  </si>
  <si>
    <t>f</t>
  </si>
  <si>
    <t>fgwt</t>
  </si>
  <si>
    <t>fcov</t>
  </si>
  <si>
    <t>gcov</t>
  </si>
  <si>
    <t xml:space="preserve">       QuadratVisit ForbCov GrassCov</t>
  </si>
  <si>
    <t xml:space="preserve">              (chr)   (dbl)    (dbl)</t>
  </si>
  <si>
    <t>1  323.2014-06-30.0       0       11</t>
  </si>
  <si>
    <t>2 323.2014-06-30.10       1       15</t>
  </si>
  <si>
    <t>3 323.2014-06-30.20       0       18</t>
  </si>
  <si>
    <t>4 323.2014-06-30.30       0       14</t>
  </si>
  <si>
    <t>5 323.2014-06-30.40       1       22</t>
  </si>
  <si>
    <t xml:space="preserve">   VisitDate PlotID PlotM LifeForm EmptyBag Total Live Senesced WetWt DryWt      QuadratVisit      PlotVisit</t>
  </si>
  <si>
    <t>1 2014-06-30    323     0    Grass        7     2   85       15    24  9.29  323.2014-06-30.0 323.2014-06-30</t>
  </si>
  <si>
    <t>2 2014-06-30    323    20    Grass        7     5   40       60    16  7.88 323.2014-06-30.20 323.2014-06-30</t>
  </si>
  <si>
    <t>3 2014-06-30    323    20     Forb        7     5  100        0    13  3.41 323.2014-06-30.20 323.2014-06-30</t>
  </si>
  <si>
    <t>4 2014-06-30    323    40    Grass        7    15   85       15   115 31.07 323.2014-06-30.40 323.2014-06-30</t>
  </si>
  <si>
    <t>ACHMIL</t>
  </si>
  <si>
    <t>ALLCER</t>
  </si>
  <si>
    <t>ARNCOR</t>
  </si>
  <si>
    <t>COMUMB</t>
  </si>
  <si>
    <t>FRAVIR</t>
  </si>
  <si>
    <t>GEUTRI</t>
  </si>
  <si>
    <t>HIEALB</t>
  </si>
  <si>
    <t>LOMAMB</t>
  </si>
  <si>
    <t>SOLMIS</t>
  </si>
  <si>
    <t>TRADUB</t>
  </si>
  <si>
    <t>for</t>
  </si>
  <si>
    <t>n</t>
  </si>
  <si>
    <t>forb</t>
  </si>
  <si>
    <t>grass</t>
  </si>
  <si>
    <t>clipgrams</t>
  </si>
  <si>
    <t>plotm</t>
  </si>
  <si>
    <t>sumg</t>
  </si>
  <si>
    <t>forbg</t>
  </si>
  <si>
    <t>grassg</t>
  </si>
  <si>
    <t>forageg</t>
  </si>
  <si>
    <t>forageforb</t>
  </si>
  <si>
    <t>foragegrass</t>
  </si>
  <si>
    <t>wholeplot</t>
  </si>
  <si>
    <t>correct.r?</t>
  </si>
  <si>
    <t>Koeleria</t>
  </si>
  <si>
    <t>Yes</t>
  </si>
  <si>
    <t>364.2014-06-16.0</t>
  </si>
  <si>
    <t>graminoid</t>
  </si>
  <si>
    <t>Pseudoroegneria</t>
  </si>
  <si>
    <t>Festuca</t>
  </si>
  <si>
    <t>Poa</t>
  </si>
  <si>
    <t>Balsamorhiza</t>
  </si>
  <si>
    <t>Lupinus</t>
  </si>
  <si>
    <t>Solidago</t>
  </si>
  <si>
    <t>Comandra</t>
  </si>
  <si>
    <t>No</t>
  </si>
  <si>
    <t>Achillea</t>
  </si>
  <si>
    <t>Hieracium</t>
  </si>
  <si>
    <t>364.2014-06-16.20</t>
  </si>
  <si>
    <t>Bromus</t>
  </si>
  <si>
    <t>Tragopogon</t>
  </si>
  <si>
    <t>Fragaria</t>
  </si>
  <si>
    <t>Allium</t>
  </si>
  <si>
    <t>364.2014-06-16.40</t>
  </si>
  <si>
    <t>Arnica</t>
  </si>
  <si>
    <t>genus</t>
  </si>
  <si>
    <t>foragespp</t>
  </si>
  <si>
    <t>pvisit</t>
  </si>
  <si>
    <t>qvisit</t>
  </si>
  <si>
    <t>code</t>
  </si>
  <si>
    <t>rescaledcov</t>
  </si>
  <si>
    <t>forbcov</t>
  </si>
  <si>
    <t>grasscov</t>
  </si>
  <si>
    <t>forbwt</t>
  </si>
  <si>
    <t>grasswt</t>
  </si>
  <si>
    <t>allherbwt</t>
  </si>
  <si>
    <t>clipg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</si>
</sst>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8" x14ac:knownFonts="1">
    <font>
      <sz val="11"/>
      <color theme="1"/>
      <name val="Calibri"/>
      <family val="2"/>
      <scheme val="minor"/>
    </font>
    <font>
      <b/>
      <sz val="8"/>
      <color rgb="FF555555"/>
      <name val="Lucida Sans"/>
      <family val="2"/>
    </font>
    <font>
      <sz val="8"/>
      <color rgb="FF000000"/>
      <name val="Lucida Sans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rgb="FF000000"/>
      <name val="Lucida Console"/>
      <family val="3"/>
    </font>
    <font>
      <sz val="10"/>
      <color indexed="8"/>
      <name val="Arial"/>
    </font>
    <font>
      <sz val="11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6" fillId="0" borderId="0"/>
  </cellStyleXfs>
  <cellXfs count="63">
    <xf numFmtId="0" fontId="0" fillId="0" borderId="0" xfId="0"/>
    <xf numFmtId="0" fontId="1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right" vertical="center"/>
    </xf>
    <xf numFmtId="0" fontId="3" fillId="5" borderId="2" xfId="1" applyFont="1" applyFill="1" applyBorder="1" applyAlignment="1">
      <alignment horizontal="center"/>
    </xf>
    <xf numFmtId="164" fontId="3" fillId="0" borderId="3" xfId="1" applyNumberFormat="1" applyFont="1" applyFill="1" applyBorder="1" applyAlignment="1">
      <alignment horizontal="right" wrapText="1"/>
    </xf>
    <xf numFmtId="0" fontId="3" fillId="0" borderId="3" xfId="1" applyFont="1" applyFill="1" applyBorder="1" applyAlignment="1">
      <alignment horizontal="right" wrapText="1"/>
    </xf>
    <xf numFmtId="1" fontId="3" fillId="0" borderId="3" xfId="1" applyNumberFormat="1" applyFont="1" applyFill="1" applyBorder="1" applyAlignment="1">
      <alignment horizontal="right" wrapText="1"/>
    </xf>
    <xf numFmtId="0" fontId="3" fillId="0" borderId="3" xfId="1" applyFont="1" applyFill="1" applyBorder="1" applyAlignment="1">
      <alignment wrapText="1"/>
    </xf>
    <xf numFmtId="0" fontId="3" fillId="5" borderId="4" xfId="1" applyFont="1" applyFill="1" applyBorder="1" applyAlignment="1">
      <alignment horizontal="center"/>
    </xf>
    <xf numFmtId="0" fontId="3" fillId="0" borderId="5" xfId="1" applyFont="1" applyFill="1" applyBorder="1" applyAlignment="1">
      <alignment horizontal="right" wrapText="1"/>
    </xf>
    <xf numFmtId="164" fontId="3" fillId="6" borderId="3" xfId="1" applyNumberFormat="1" applyFont="1" applyFill="1" applyBorder="1" applyAlignment="1">
      <alignment horizontal="right" wrapText="1"/>
    </xf>
    <xf numFmtId="0" fontId="3" fillId="6" borderId="3" xfId="1" applyFont="1" applyFill="1" applyBorder="1" applyAlignment="1">
      <alignment horizontal="right" wrapText="1"/>
    </xf>
    <xf numFmtId="1" fontId="3" fillId="6" borderId="3" xfId="1" applyNumberFormat="1" applyFont="1" applyFill="1" applyBorder="1" applyAlignment="1">
      <alignment horizontal="right" wrapText="1"/>
    </xf>
    <xf numFmtId="0" fontId="3" fillId="6" borderId="3" xfId="1" applyFont="1" applyFill="1" applyBorder="1" applyAlignment="1">
      <alignment wrapText="1"/>
    </xf>
    <xf numFmtId="0" fontId="0" fillId="6" borderId="0" xfId="0" applyFill="1"/>
    <xf numFmtId="0" fontId="3" fillId="6" borderId="5" xfId="1" applyFont="1" applyFill="1" applyBorder="1" applyAlignment="1">
      <alignment horizontal="right" wrapText="1"/>
    </xf>
    <xf numFmtId="0" fontId="3" fillId="5" borderId="2" xfId="2" applyFont="1" applyFill="1" applyBorder="1" applyAlignment="1">
      <alignment horizontal="center"/>
    </xf>
    <xf numFmtId="164" fontId="3" fillId="0" borderId="3" xfId="2" applyNumberFormat="1" applyFont="1" applyFill="1" applyBorder="1" applyAlignment="1">
      <alignment horizontal="right" wrapText="1"/>
    </xf>
    <xf numFmtId="0" fontId="3" fillId="0" borderId="3" xfId="2" applyFont="1" applyFill="1" applyBorder="1" applyAlignment="1">
      <alignment horizontal="right" wrapText="1"/>
    </xf>
    <xf numFmtId="1" fontId="3" fillId="0" borderId="3" xfId="2" applyNumberFormat="1" applyFont="1" applyFill="1" applyBorder="1" applyAlignment="1">
      <alignment horizontal="right" wrapText="1"/>
    </xf>
    <xf numFmtId="0" fontId="3" fillId="0" borderId="3" xfId="2" applyFont="1" applyFill="1" applyBorder="1" applyAlignment="1">
      <alignment wrapText="1"/>
    </xf>
    <xf numFmtId="0" fontId="3" fillId="5" borderId="4" xfId="2" applyFont="1" applyFill="1" applyBorder="1" applyAlignment="1">
      <alignment horizontal="center"/>
    </xf>
    <xf numFmtId="0" fontId="3" fillId="0" borderId="0" xfId="2" applyFont="1" applyFill="1" applyBorder="1" applyAlignment="1">
      <alignment horizontal="right" wrapText="1"/>
    </xf>
    <xf numFmtId="164" fontId="3" fillId="0" borderId="6" xfId="2" applyNumberFormat="1" applyFont="1" applyFill="1" applyBorder="1" applyAlignment="1">
      <alignment horizontal="right" wrapText="1"/>
    </xf>
    <xf numFmtId="0" fontId="3" fillId="0" borderId="6" xfId="2" applyFont="1" applyFill="1" applyBorder="1" applyAlignment="1">
      <alignment horizontal="right" wrapText="1"/>
    </xf>
    <xf numFmtId="1" fontId="3" fillId="0" borderId="6" xfId="2" applyNumberFormat="1" applyFont="1" applyFill="1" applyBorder="1" applyAlignment="1">
      <alignment horizontal="right" wrapText="1"/>
    </xf>
    <xf numFmtId="0" fontId="3" fillId="0" borderId="6" xfId="2" applyFont="1" applyFill="1" applyBorder="1" applyAlignment="1">
      <alignment wrapText="1"/>
    </xf>
    <xf numFmtId="164" fontId="3" fillId="0" borderId="7" xfId="2" applyNumberFormat="1" applyFont="1" applyFill="1" applyBorder="1" applyAlignment="1">
      <alignment horizontal="right" wrapText="1"/>
    </xf>
    <xf numFmtId="0" fontId="3" fillId="0" borderId="7" xfId="2" applyFont="1" applyFill="1" applyBorder="1" applyAlignment="1">
      <alignment horizontal="right" wrapText="1"/>
    </xf>
    <xf numFmtId="1" fontId="3" fillId="0" borderId="7" xfId="2" applyNumberFormat="1" applyFont="1" applyFill="1" applyBorder="1" applyAlignment="1">
      <alignment horizontal="right" wrapText="1"/>
    </xf>
    <xf numFmtId="0" fontId="3" fillId="0" borderId="7" xfId="2" applyFont="1" applyFill="1" applyBorder="1" applyAlignment="1">
      <alignment wrapText="1"/>
    </xf>
    <xf numFmtId="0" fontId="3" fillId="0" borderId="8" xfId="2" applyFont="1" applyFill="1" applyBorder="1" applyAlignment="1">
      <alignment horizontal="right" wrapText="1"/>
    </xf>
    <xf numFmtId="0" fontId="0" fillId="0" borderId="8" xfId="0" applyBorder="1"/>
    <xf numFmtId="0" fontId="0" fillId="0" borderId="0" xfId="0" applyFill="1" applyBorder="1"/>
    <xf numFmtId="0" fontId="2" fillId="6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7" fillId="5" borderId="2" xfId="3" applyFont="1" applyFill="1" applyBorder="1" applyAlignment="1">
      <alignment horizontal="center"/>
    </xf>
    <xf numFmtId="164" fontId="7" fillId="0" borderId="3" xfId="3" applyNumberFormat="1" applyFont="1" applyFill="1" applyBorder="1" applyAlignment="1">
      <alignment horizontal="right" wrapText="1"/>
    </xf>
    <xf numFmtId="0" fontId="7" fillId="0" borderId="3" xfId="3" applyFont="1" applyFill="1" applyBorder="1" applyAlignment="1">
      <alignment horizontal="right" wrapText="1"/>
    </xf>
    <xf numFmtId="1" fontId="7" fillId="0" borderId="3" xfId="3" applyNumberFormat="1" applyFont="1" applyFill="1" applyBorder="1" applyAlignment="1">
      <alignment horizontal="right" wrapText="1"/>
    </xf>
    <xf numFmtId="0" fontId="7" fillId="0" borderId="3" xfId="3" applyFont="1" applyFill="1" applyBorder="1" applyAlignment="1">
      <alignment wrapText="1"/>
    </xf>
    <xf numFmtId="164" fontId="7" fillId="0" borderId="6" xfId="3" applyNumberFormat="1" applyFont="1" applyFill="1" applyBorder="1" applyAlignment="1">
      <alignment horizontal="right" wrapText="1"/>
    </xf>
    <xf numFmtId="0" fontId="7" fillId="0" borderId="6" xfId="3" applyFont="1" applyFill="1" applyBorder="1" applyAlignment="1">
      <alignment horizontal="right" wrapText="1"/>
    </xf>
    <xf numFmtId="1" fontId="7" fillId="0" borderId="6" xfId="3" applyNumberFormat="1" applyFont="1" applyFill="1" applyBorder="1" applyAlignment="1">
      <alignment horizontal="right" wrapText="1"/>
    </xf>
    <xf numFmtId="0" fontId="7" fillId="0" borderId="6" xfId="3" applyFont="1" applyFill="1" applyBorder="1" applyAlignment="1">
      <alignment wrapText="1"/>
    </xf>
    <xf numFmtId="164" fontId="7" fillId="0" borderId="7" xfId="3" applyNumberFormat="1" applyFont="1" applyFill="1" applyBorder="1" applyAlignment="1">
      <alignment horizontal="right" wrapText="1"/>
    </xf>
    <xf numFmtId="0" fontId="7" fillId="0" borderId="7" xfId="3" applyFont="1" applyFill="1" applyBorder="1" applyAlignment="1">
      <alignment horizontal="right" wrapText="1"/>
    </xf>
    <xf numFmtId="1" fontId="7" fillId="0" borderId="7" xfId="3" applyNumberFormat="1" applyFont="1" applyFill="1" applyBorder="1" applyAlignment="1">
      <alignment horizontal="right" wrapText="1"/>
    </xf>
    <xf numFmtId="0" fontId="7" fillId="0" borderId="7" xfId="3" applyFont="1" applyFill="1" applyBorder="1" applyAlignment="1">
      <alignment wrapText="1"/>
    </xf>
    <xf numFmtId="0" fontId="7" fillId="5" borderId="4" xfId="3" applyFont="1" applyFill="1" applyBorder="1" applyAlignment="1">
      <alignment horizontal="center"/>
    </xf>
    <xf numFmtId="164" fontId="7" fillId="0" borderId="10" xfId="3" applyNumberFormat="1" applyFont="1" applyFill="1" applyBorder="1" applyAlignment="1">
      <alignment horizontal="right" wrapText="1"/>
    </xf>
    <xf numFmtId="0" fontId="7" fillId="0" borderId="10" xfId="3" applyFont="1" applyFill="1" applyBorder="1" applyAlignment="1">
      <alignment horizontal="right" wrapText="1"/>
    </xf>
    <xf numFmtId="1" fontId="7" fillId="0" borderId="10" xfId="3" applyNumberFormat="1" applyFont="1" applyFill="1" applyBorder="1" applyAlignment="1">
      <alignment horizontal="right" wrapText="1"/>
    </xf>
    <xf numFmtId="0" fontId="7" fillId="0" borderId="10" xfId="3" applyFont="1" applyFill="1" applyBorder="1" applyAlignment="1">
      <alignment wrapText="1"/>
    </xf>
    <xf numFmtId="0" fontId="0" fillId="0" borderId="9" xfId="0" applyBorder="1"/>
    <xf numFmtId="0" fontId="0" fillId="0" borderId="0" xfId="0" applyBorder="1"/>
    <xf numFmtId="0" fontId="2" fillId="0" borderId="0" xfId="0" applyFont="1"/>
    <xf numFmtId="0" fontId="3" fillId="5" borderId="4" xfId="3" applyFont="1" applyFill="1" applyBorder="1" applyAlignment="1">
      <alignment horizontal="center"/>
    </xf>
    <xf numFmtId="0" fontId="3" fillId="5" borderId="0" xfId="3" applyFont="1" applyFill="1" applyBorder="1" applyAlignment="1">
      <alignment horizontal="center"/>
    </xf>
    <xf numFmtId="0" fontId="0" fillId="7" borderId="0" xfId="0" applyFill="1"/>
  </cellXfs>
  <cellStyles count="4">
    <cellStyle name="Normal" xfId="0" builtinId="0"/>
    <cellStyle name="Normal_322.2014-06-30" xfId="1"/>
    <cellStyle name="Normal_afterfixedcover" xfId="2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H3" sqref="H3"/>
    </sheetView>
  </sheetViews>
  <sheetFormatPr defaultRowHeight="15" x14ac:dyDescent="0.25"/>
  <cols>
    <col min="2" max="2" width="14.28515625" bestFit="1" customWidth="1"/>
    <col min="8" max="8" width="14.28515625" bestFit="1" customWidth="1"/>
  </cols>
  <sheetData>
    <row r="1" spans="1:10" x14ac:dyDescent="0.25">
      <c r="B1" t="s">
        <v>13</v>
      </c>
      <c r="C1" t="s">
        <v>14</v>
      </c>
      <c r="D1" t="s">
        <v>15</v>
      </c>
      <c r="E1" t="s">
        <v>16</v>
      </c>
      <c r="H1" t="s">
        <v>13</v>
      </c>
      <c r="J1" t="s">
        <v>29</v>
      </c>
    </row>
    <row r="2" spans="1:10" ht="15.75" thickBot="1" x14ac:dyDescent="0.3">
      <c r="A2" s="1">
        <v>93</v>
      </c>
      <c r="B2" s="2" t="s">
        <v>0</v>
      </c>
      <c r="C2" s="3">
        <v>37.979999999999997</v>
      </c>
      <c r="D2" s="3">
        <v>46.45429</v>
      </c>
      <c r="E2" s="3">
        <v>-8</v>
      </c>
      <c r="H2" s="4" t="s">
        <v>1</v>
      </c>
      <c r="J2">
        <v>322</v>
      </c>
    </row>
    <row r="3" spans="1:10" ht="15.75" thickBot="1" x14ac:dyDescent="0.3">
      <c r="A3" s="1">
        <v>2</v>
      </c>
      <c r="B3" s="4" t="s">
        <v>1</v>
      </c>
      <c r="C3" s="5">
        <v>26.87</v>
      </c>
      <c r="D3" s="5">
        <v>31.456669999999999</v>
      </c>
      <c r="E3" s="5">
        <v>-5</v>
      </c>
      <c r="H3" s="2" t="s">
        <v>23</v>
      </c>
      <c r="J3">
        <v>323</v>
      </c>
    </row>
    <row r="4" spans="1:10" ht="15.75" thickBot="1" x14ac:dyDescent="0.3">
      <c r="A4" s="1">
        <v>46</v>
      </c>
      <c r="B4" s="2" t="s">
        <v>2</v>
      </c>
      <c r="C4" s="3">
        <v>142.19</v>
      </c>
      <c r="D4" s="3">
        <v>145.32499999999999</v>
      </c>
      <c r="E4" s="3">
        <v>-3</v>
      </c>
      <c r="H4" s="2" t="s">
        <v>27</v>
      </c>
      <c r="J4">
        <v>325</v>
      </c>
    </row>
    <row r="5" spans="1:10" ht="15.75" thickBot="1" x14ac:dyDescent="0.3">
      <c r="A5" s="1">
        <v>25</v>
      </c>
      <c r="B5" s="4" t="s">
        <v>3</v>
      </c>
      <c r="C5" s="5">
        <v>26.51</v>
      </c>
      <c r="D5" s="5">
        <v>28.13955</v>
      </c>
      <c r="E5" s="5">
        <v>-2</v>
      </c>
      <c r="H5" s="2" t="s">
        <v>6</v>
      </c>
      <c r="J5">
        <v>326</v>
      </c>
    </row>
    <row r="6" spans="1:10" ht="15.75" thickBot="1" x14ac:dyDescent="0.3">
      <c r="A6" s="1">
        <v>28</v>
      </c>
      <c r="B6" s="2" t="s">
        <v>4</v>
      </c>
      <c r="C6" s="3">
        <v>17.07</v>
      </c>
      <c r="D6" s="3">
        <v>19.488700000000001</v>
      </c>
      <c r="E6" s="3">
        <v>-2</v>
      </c>
      <c r="H6" s="4" t="s">
        <v>3</v>
      </c>
      <c r="J6">
        <v>340</v>
      </c>
    </row>
    <row r="7" spans="1:10" ht="15.75" thickBot="1" x14ac:dyDescent="0.3">
      <c r="A7" s="1">
        <v>39</v>
      </c>
      <c r="B7" s="4" t="s">
        <v>5</v>
      </c>
      <c r="C7" s="5">
        <v>55.43</v>
      </c>
      <c r="D7" s="5">
        <v>57.452579999999998</v>
      </c>
      <c r="E7" s="5">
        <v>-2</v>
      </c>
      <c r="H7" s="2" t="s">
        <v>25</v>
      </c>
      <c r="J7">
        <v>344</v>
      </c>
    </row>
    <row r="8" spans="1:10" ht="15.75" thickBot="1" x14ac:dyDescent="0.3">
      <c r="A8" s="1">
        <v>19</v>
      </c>
      <c r="B8" s="2" t="s">
        <v>6</v>
      </c>
      <c r="C8" s="3">
        <v>27.03</v>
      </c>
      <c r="D8" s="3">
        <v>28.212669999999999</v>
      </c>
      <c r="E8" s="3">
        <v>-1</v>
      </c>
      <c r="H8" s="2" t="s">
        <v>4</v>
      </c>
      <c r="J8">
        <v>364</v>
      </c>
    </row>
    <row r="9" spans="1:10" ht="15.75" thickBot="1" x14ac:dyDescent="0.3">
      <c r="A9" s="1">
        <v>34</v>
      </c>
      <c r="B9" s="4" t="s">
        <v>7</v>
      </c>
      <c r="C9" s="5">
        <v>146.65</v>
      </c>
      <c r="D9" s="5">
        <v>147.33250000000001</v>
      </c>
      <c r="E9" s="5">
        <v>-1</v>
      </c>
      <c r="H9" s="2" t="s">
        <v>17</v>
      </c>
      <c r="J9">
        <v>367</v>
      </c>
    </row>
    <row r="10" spans="1:10" ht="15.75" thickBot="1" x14ac:dyDescent="0.3">
      <c r="A10" s="1">
        <v>61</v>
      </c>
      <c r="B10" s="2" t="s">
        <v>8</v>
      </c>
      <c r="C10" s="3">
        <v>64.84</v>
      </c>
      <c r="D10" s="3">
        <v>65.640680000000003</v>
      </c>
      <c r="E10" s="3">
        <v>-1</v>
      </c>
      <c r="H10" s="4" t="s">
        <v>7</v>
      </c>
      <c r="J10">
        <v>680</v>
      </c>
    </row>
    <row r="11" spans="1:10" ht="15.75" thickBot="1" x14ac:dyDescent="0.3">
      <c r="A11" s="1">
        <v>67</v>
      </c>
      <c r="B11" s="4" t="s">
        <v>9</v>
      </c>
      <c r="C11" s="5">
        <v>32.979999999999997</v>
      </c>
      <c r="D11" s="5">
        <v>34.011580000000002</v>
      </c>
      <c r="E11" s="5">
        <v>-1</v>
      </c>
      <c r="H11" s="4" t="s">
        <v>5</v>
      </c>
      <c r="J11">
        <v>681</v>
      </c>
    </row>
    <row r="12" spans="1:10" ht="15.75" thickBot="1" x14ac:dyDescent="0.3">
      <c r="A12" s="1">
        <v>83</v>
      </c>
      <c r="B12" s="2" t="s">
        <v>10</v>
      </c>
      <c r="C12" s="3">
        <v>86.13</v>
      </c>
      <c r="D12" s="3">
        <v>87.074209999999994</v>
      </c>
      <c r="E12" s="3">
        <v>-1</v>
      </c>
      <c r="H12" s="4" t="s">
        <v>26</v>
      </c>
    </row>
    <row r="13" spans="1:10" ht="15.75" thickBot="1" x14ac:dyDescent="0.3">
      <c r="A13" s="1">
        <v>87</v>
      </c>
      <c r="B13" s="4" t="s">
        <v>11</v>
      </c>
      <c r="C13" s="5">
        <v>44.14</v>
      </c>
      <c r="D13" s="5">
        <v>45.058329999999998</v>
      </c>
      <c r="E13" s="5">
        <v>-1</v>
      </c>
      <c r="H13" s="4" t="s">
        <v>20</v>
      </c>
    </row>
    <row r="14" spans="1:10" ht="15.75" thickBot="1" x14ac:dyDescent="0.3">
      <c r="A14" s="1">
        <v>89</v>
      </c>
      <c r="B14" s="2" t="s">
        <v>12</v>
      </c>
      <c r="C14" s="3">
        <v>67.86</v>
      </c>
      <c r="D14" s="3">
        <v>68.467500000000001</v>
      </c>
      <c r="E14" s="3">
        <v>-1</v>
      </c>
      <c r="H14" s="2" t="s">
        <v>2</v>
      </c>
    </row>
    <row r="15" spans="1:10" ht="15.75" thickBot="1" x14ac:dyDescent="0.3">
      <c r="A15" s="1">
        <v>32</v>
      </c>
      <c r="B15" s="2" t="s">
        <v>17</v>
      </c>
      <c r="C15" s="3">
        <v>37.979999999999997</v>
      </c>
      <c r="D15" s="3">
        <v>28.830020000000001</v>
      </c>
      <c r="E15" s="3">
        <v>9</v>
      </c>
      <c r="H15" s="4" t="s">
        <v>24</v>
      </c>
    </row>
    <row r="16" spans="1:10" ht="15.75" thickBot="1" x14ac:dyDescent="0.3">
      <c r="A16" s="1">
        <v>88</v>
      </c>
      <c r="B16" s="4" t="s">
        <v>18</v>
      </c>
      <c r="C16" s="5">
        <v>53.88</v>
      </c>
      <c r="D16" s="5">
        <v>44.934629999999999</v>
      </c>
      <c r="E16" s="5">
        <v>9</v>
      </c>
      <c r="H16" s="2" t="s">
        <v>8</v>
      </c>
    </row>
    <row r="17" spans="1:8" ht="15.75" thickBot="1" x14ac:dyDescent="0.3">
      <c r="A17" s="1">
        <v>85</v>
      </c>
      <c r="B17" s="2" t="s">
        <v>19</v>
      </c>
      <c r="C17" s="3">
        <v>90.93</v>
      </c>
      <c r="D17" s="3">
        <v>82.932500000000005</v>
      </c>
      <c r="E17" s="3">
        <v>8</v>
      </c>
      <c r="H17" s="4" t="s">
        <v>9</v>
      </c>
    </row>
    <row r="18" spans="1:8" ht="15.75" thickBot="1" x14ac:dyDescent="0.3">
      <c r="A18" s="1">
        <v>44</v>
      </c>
      <c r="B18" s="4" t="s">
        <v>20</v>
      </c>
      <c r="C18" s="5">
        <v>75</v>
      </c>
      <c r="D18" s="5">
        <v>68.01173</v>
      </c>
      <c r="E18" s="5">
        <v>7</v>
      </c>
      <c r="H18" s="4" t="s">
        <v>28</v>
      </c>
    </row>
    <row r="19" spans="1:8" ht="15.75" thickBot="1" x14ac:dyDescent="0.3">
      <c r="A19" s="1">
        <v>91</v>
      </c>
      <c r="B19" s="2" t="s">
        <v>21</v>
      </c>
      <c r="C19" s="3">
        <v>52.04</v>
      </c>
      <c r="D19" s="3">
        <v>47.092500000000001</v>
      </c>
      <c r="E19" s="3">
        <v>5</v>
      </c>
      <c r="H19" s="4" t="s">
        <v>22</v>
      </c>
    </row>
    <row r="20" spans="1:8" ht="15.75" thickBot="1" x14ac:dyDescent="0.3">
      <c r="A20" s="1">
        <v>79</v>
      </c>
      <c r="B20" s="4" t="s">
        <v>22</v>
      </c>
      <c r="C20" s="5">
        <v>109.31</v>
      </c>
      <c r="D20" s="5">
        <v>105.02431</v>
      </c>
      <c r="E20" s="5">
        <v>4</v>
      </c>
      <c r="H20" s="2" t="s">
        <v>10</v>
      </c>
    </row>
    <row r="21" spans="1:8" ht="15.75" thickBot="1" x14ac:dyDescent="0.3">
      <c r="A21" s="1">
        <v>5</v>
      </c>
      <c r="B21" s="2" t="s">
        <v>23</v>
      </c>
      <c r="C21" s="3">
        <v>51.65</v>
      </c>
      <c r="D21" s="3">
        <v>48.24</v>
      </c>
      <c r="E21" s="3">
        <v>3</v>
      </c>
      <c r="H21" s="2" t="s">
        <v>19</v>
      </c>
    </row>
    <row r="22" spans="1:8" ht="15.75" thickBot="1" x14ac:dyDescent="0.3">
      <c r="A22" s="1">
        <v>56</v>
      </c>
      <c r="B22" s="4" t="s">
        <v>24</v>
      </c>
      <c r="C22" s="5">
        <v>71.89</v>
      </c>
      <c r="D22" s="5">
        <v>68.915710000000004</v>
      </c>
      <c r="E22" s="5">
        <v>3</v>
      </c>
      <c r="H22" s="4" t="s">
        <v>11</v>
      </c>
    </row>
    <row r="23" spans="1:8" ht="15.75" thickBot="1" x14ac:dyDescent="0.3">
      <c r="A23" s="1">
        <v>27</v>
      </c>
      <c r="B23" s="2" t="s">
        <v>25</v>
      </c>
      <c r="C23" s="3">
        <v>23.13</v>
      </c>
      <c r="D23" s="3">
        <v>21.526150000000001</v>
      </c>
      <c r="E23" s="3">
        <v>2</v>
      </c>
      <c r="H23" s="4" t="s">
        <v>18</v>
      </c>
    </row>
    <row r="24" spans="1:8" ht="15.75" thickBot="1" x14ac:dyDescent="0.3">
      <c r="A24" s="1">
        <v>43</v>
      </c>
      <c r="B24" s="4" t="s">
        <v>26</v>
      </c>
      <c r="C24" s="5">
        <v>72.17</v>
      </c>
      <c r="D24" s="5">
        <v>69.873230000000007</v>
      </c>
      <c r="E24" s="5">
        <v>2</v>
      </c>
      <c r="H24" s="2" t="s">
        <v>12</v>
      </c>
    </row>
    <row r="25" spans="1:8" ht="15.75" thickBot="1" x14ac:dyDescent="0.3">
      <c r="A25" s="1">
        <v>13</v>
      </c>
      <c r="B25" s="2" t="s">
        <v>27</v>
      </c>
      <c r="C25" s="3">
        <v>31.23</v>
      </c>
      <c r="D25" s="3">
        <v>30.514500000000002</v>
      </c>
      <c r="E25" s="3">
        <v>1</v>
      </c>
      <c r="H25" s="2" t="s">
        <v>21</v>
      </c>
    </row>
    <row r="26" spans="1:8" ht="15.75" thickBot="1" x14ac:dyDescent="0.3">
      <c r="A26" s="1">
        <v>78</v>
      </c>
      <c r="B26" s="4" t="s">
        <v>28</v>
      </c>
      <c r="C26" s="5">
        <v>19.16</v>
      </c>
      <c r="D26" s="5">
        <v>18.657499999999999</v>
      </c>
      <c r="E26" s="5">
        <v>1</v>
      </c>
      <c r="H26" s="2" t="s">
        <v>0</v>
      </c>
    </row>
  </sheetData>
  <sortState ref="H2:H26">
    <sortCondition ref="H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J17" sqref="J17"/>
    </sheetView>
  </sheetViews>
  <sheetFormatPr defaultRowHeight="15" x14ac:dyDescent="0.25"/>
  <sheetData>
    <row r="1" spans="1:13" x14ac:dyDescent="0.25">
      <c r="A1" s="6" t="s">
        <v>30</v>
      </c>
      <c r="B1" s="6" t="s">
        <v>31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  <c r="H1" s="11" t="s">
        <v>45</v>
      </c>
      <c r="I1" s="11" t="s">
        <v>47</v>
      </c>
      <c r="J1" s="11" t="s">
        <v>48</v>
      </c>
      <c r="K1" s="11" t="s">
        <v>49</v>
      </c>
      <c r="L1" s="11" t="s">
        <v>51</v>
      </c>
      <c r="M1" s="11" t="s">
        <v>52</v>
      </c>
    </row>
    <row r="2" spans="1:13" x14ac:dyDescent="0.25">
      <c r="A2" s="7">
        <v>41820</v>
      </c>
      <c r="B2" s="8">
        <v>322</v>
      </c>
      <c r="C2" s="9">
        <v>0</v>
      </c>
      <c r="D2" s="10" t="s">
        <v>37</v>
      </c>
      <c r="E2" s="8">
        <v>2</v>
      </c>
      <c r="F2" s="8">
        <v>100</v>
      </c>
      <c r="G2" s="8">
        <v>0</v>
      </c>
      <c r="H2">
        <f>E2/3</f>
        <v>0.66666666666666663</v>
      </c>
      <c r="I2" s="12">
        <v>0.13</v>
      </c>
      <c r="J2">
        <f>H2*I2</f>
        <v>8.666666666666667E-2</v>
      </c>
      <c r="K2" t="s">
        <v>50</v>
      </c>
      <c r="L2">
        <f>SUM(J2:J6)</f>
        <v>2.88</v>
      </c>
      <c r="M2">
        <v>2.88</v>
      </c>
    </row>
    <row r="3" spans="1:13" x14ac:dyDescent="0.25">
      <c r="A3" s="7">
        <v>41820</v>
      </c>
      <c r="B3" s="8">
        <v>322</v>
      </c>
      <c r="C3" s="9">
        <v>0</v>
      </c>
      <c r="D3" s="10" t="s">
        <v>38</v>
      </c>
      <c r="E3" s="8">
        <v>1</v>
      </c>
      <c r="F3" s="8">
        <v>100</v>
      </c>
      <c r="G3" s="8">
        <v>0</v>
      </c>
      <c r="H3">
        <f>E3/3</f>
        <v>0.33333333333333331</v>
      </c>
      <c r="I3" s="12">
        <v>0.13</v>
      </c>
      <c r="J3">
        <f>H3*I3</f>
        <v>4.3333333333333335E-2</v>
      </c>
      <c r="K3" t="s">
        <v>50</v>
      </c>
    </row>
    <row r="4" spans="1:13" x14ac:dyDescent="0.25">
      <c r="A4" s="7">
        <v>41820</v>
      </c>
      <c r="B4" s="8">
        <v>322</v>
      </c>
      <c r="C4" s="9">
        <v>0</v>
      </c>
      <c r="D4" s="10" t="s">
        <v>39</v>
      </c>
      <c r="E4" s="8">
        <v>1</v>
      </c>
      <c r="F4" s="8">
        <v>5</v>
      </c>
      <c r="G4" s="8">
        <v>95</v>
      </c>
      <c r="H4">
        <f>E4/6</f>
        <v>0.16666666666666666</v>
      </c>
      <c r="I4" s="12">
        <v>2.75</v>
      </c>
      <c r="J4">
        <f t="shared" ref="J4:J6" si="0">H4*I4</f>
        <v>0.45833333333333331</v>
      </c>
      <c r="K4" t="s">
        <v>50</v>
      </c>
    </row>
    <row r="5" spans="1:13" x14ac:dyDescent="0.25">
      <c r="A5" s="7">
        <v>41820</v>
      </c>
      <c r="B5" s="8">
        <v>322</v>
      </c>
      <c r="C5" s="9">
        <v>0</v>
      </c>
      <c r="D5" s="10" t="s">
        <v>40</v>
      </c>
      <c r="E5" s="8">
        <v>2</v>
      </c>
      <c r="F5" s="8">
        <v>95</v>
      </c>
      <c r="G5" s="8">
        <v>5</v>
      </c>
      <c r="H5">
        <f>E5/6</f>
        <v>0.33333333333333331</v>
      </c>
      <c r="I5" s="12">
        <v>2.75</v>
      </c>
      <c r="J5">
        <f t="shared" si="0"/>
        <v>0.91666666666666663</v>
      </c>
      <c r="K5" t="s">
        <v>50</v>
      </c>
    </row>
    <row r="6" spans="1:13" x14ac:dyDescent="0.25">
      <c r="A6" s="7">
        <v>41820</v>
      </c>
      <c r="B6" s="8">
        <v>322</v>
      </c>
      <c r="C6" s="9">
        <v>0</v>
      </c>
      <c r="D6" s="10" t="s">
        <v>41</v>
      </c>
      <c r="E6" s="8">
        <v>3</v>
      </c>
      <c r="F6" s="8">
        <v>50</v>
      </c>
      <c r="G6" s="8">
        <v>50</v>
      </c>
      <c r="H6">
        <f>E6/6</f>
        <v>0.5</v>
      </c>
      <c r="I6" s="12">
        <v>2.75</v>
      </c>
      <c r="J6">
        <f t="shared" si="0"/>
        <v>1.375</v>
      </c>
      <c r="K6" t="s">
        <v>50</v>
      </c>
    </row>
    <row r="7" spans="1:13" x14ac:dyDescent="0.25">
      <c r="A7" s="7">
        <v>41820</v>
      </c>
      <c r="B7" s="8">
        <v>322</v>
      </c>
      <c r="C7" s="9">
        <v>10</v>
      </c>
      <c r="D7" s="10" t="s">
        <v>42</v>
      </c>
      <c r="E7" s="8">
        <v>3</v>
      </c>
      <c r="F7" s="8">
        <v>99</v>
      </c>
      <c r="G7" s="8">
        <v>1</v>
      </c>
      <c r="H7" t="s">
        <v>53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</row>
    <row r="8" spans="1:13" x14ac:dyDescent="0.25">
      <c r="A8" s="7">
        <v>41820</v>
      </c>
      <c r="B8" s="8">
        <v>322</v>
      </c>
      <c r="C8" s="9">
        <v>10</v>
      </c>
      <c r="D8" s="10" t="s">
        <v>37</v>
      </c>
      <c r="E8" s="8">
        <v>2</v>
      </c>
      <c r="F8" s="8">
        <v>100</v>
      </c>
      <c r="G8" s="8">
        <v>0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</row>
    <row r="9" spans="1:13" x14ac:dyDescent="0.25">
      <c r="A9" s="7">
        <v>41820</v>
      </c>
      <c r="B9" s="8">
        <v>322</v>
      </c>
      <c r="C9" s="9">
        <v>10</v>
      </c>
      <c r="D9" s="10" t="s">
        <v>40</v>
      </c>
      <c r="E9" s="8">
        <v>1</v>
      </c>
      <c r="F9" s="8">
        <v>95</v>
      </c>
      <c r="G9" s="8">
        <v>5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</row>
    <row r="10" spans="1:13" x14ac:dyDescent="0.25">
      <c r="A10" s="7">
        <v>41820</v>
      </c>
      <c r="B10" s="8">
        <v>322</v>
      </c>
      <c r="C10" s="9">
        <v>10</v>
      </c>
      <c r="D10" s="10" t="s">
        <v>41</v>
      </c>
      <c r="E10" s="8">
        <v>5</v>
      </c>
      <c r="F10" s="8">
        <v>50</v>
      </c>
      <c r="G10" s="8">
        <v>50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</row>
    <row r="11" spans="1:13" s="17" customFormat="1" x14ac:dyDescent="0.25">
      <c r="A11" s="13">
        <v>41820</v>
      </c>
      <c r="B11" s="14">
        <v>322</v>
      </c>
      <c r="C11" s="15">
        <v>20</v>
      </c>
      <c r="D11" s="16" t="s">
        <v>42</v>
      </c>
      <c r="E11" s="14">
        <v>3</v>
      </c>
      <c r="F11" s="14">
        <v>99</v>
      </c>
      <c r="G11" s="14">
        <v>1</v>
      </c>
      <c r="H11" s="17">
        <f>E11/6</f>
        <v>0.5</v>
      </c>
      <c r="I11" s="18">
        <v>13.76</v>
      </c>
      <c r="M11" s="17">
        <f>SUM(I13:I14)</f>
        <v>13.83</v>
      </c>
    </row>
    <row r="12" spans="1:13" s="17" customFormat="1" x14ac:dyDescent="0.25">
      <c r="A12" s="13">
        <v>41820</v>
      </c>
      <c r="B12" s="14">
        <v>322</v>
      </c>
      <c r="C12" s="15">
        <v>20</v>
      </c>
      <c r="D12" s="16" t="s">
        <v>37</v>
      </c>
      <c r="E12" s="14">
        <v>2</v>
      </c>
      <c r="F12" s="14">
        <v>100</v>
      </c>
      <c r="G12" s="14">
        <v>0</v>
      </c>
      <c r="I12" s="18">
        <v>7.0000000000000007E-2</v>
      </c>
    </row>
    <row r="13" spans="1:13" s="17" customFormat="1" x14ac:dyDescent="0.25">
      <c r="A13" s="13">
        <v>41820</v>
      </c>
      <c r="B13" s="14">
        <v>322</v>
      </c>
      <c r="C13" s="15">
        <v>20</v>
      </c>
      <c r="D13" s="16" t="s">
        <v>38</v>
      </c>
      <c r="E13" s="14">
        <v>1</v>
      </c>
      <c r="F13" s="14">
        <v>100</v>
      </c>
      <c r="G13" s="14">
        <v>0</v>
      </c>
      <c r="I13" s="18">
        <v>7.0000000000000007E-2</v>
      </c>
    </row>
    <row r="14" spans="1:13" s="17" customFormat="1" x14ac:dyDescent="0.25">
      <c r="A14" s="13">
        <v>41820</v>
      </c>
      <c r="B14" s="14">
        <v>322</v>
      </c>
      <c r="C14" s="15">
        <v>20</v>
      </c>
      <c r="D14" s="16" t="s">
        <v>39</v>
      </c>
      <c r="E14" s="14">
        <v>1</v>
      </c>
      <c r="F14" s="14">
        <v>5</v>
      </c>
      <c r="G14" s="14">
        <v>95</v>
      </c>
      <c r="H14" s="17">
        <f>E14/6</f>
        <v>0.16666666666666666</v>
      </c>
      <c r="I14" s="18">
        <v>13.76</v>
      </c>
    </row>
    <row r="15" spans="1:13" s="17" customFormat="1" x14ac:dyDescent="0.25">
      <c r="A15" s="13">
        <v>41820</v>
      </c>
      <c r="B15" s="14">
        <v>322</v>
      </c>
      <c r="C15" s="15">
        <v>20</v>
      </c>
      <c r="D15" s="16" t="s">
        <v>40</v>
      </c>
      <c r="E15" s="14">
        <v>2</v>
      </c>
      <c r="F15" s="14">
        <v>95</v>
      </c>
      <c r="G15" s="14">
        <v>5</v>
      </c>
      <c r="H15" s="17">
        <f>E15/6</f>
        <v>0.33333333333333331</v>
      </c>
      <c r="I15" s="18">
        <v>13.76</v>
      </c>
    </row>
    <row r="16" spans="1:13" s="17" customFormat="1" x14ac:dyDescent="0.25">
      <c r="A16" s="13">
        <v>41820</v>
      </c>
      <c r="B16" s="14">
        <v>322</v>
      </c>
      <c r="C16" s="15">
        <v>20</v>
      </c>
      <c r="D16" s="16" t="s">
        <v>41</v>
      </c>
      <c r="E16" s="14">
        <v>2</v>
      </c>
      <c r="F16" s="14">
        <v>50</v>
      </c>
      <c r="G16" s="14">
        <v>50</v>
      </c>
      <c r="H16" s="17">
        <f>E16/6</f>
        <v>0.33333333333333331</v>
      </c>
      <c r="I16" s="18">
        <v>13.76</v>
      </c>
    </row>
    <row r="17" spans="1:13" x14ac:dyDescent="0.25">
      <c r="A17" s="7">
        <v>41820</v>
      </c>
      <c r="B17" s="8">
        <v>322</v>
      </c>
      <c r="C17" s="9">
        <v>30</v>
      </c>
      <c r="D17" s="10" t="s">
        <v>42</v>
      </c>
      <c r="E17" s="8">
        <v>5</v>
      </c>
      <c r="F17" s="8">
        <v>99</v>
      </c>
      <c r="G17" s="8">
        <v>1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</row>
    <row r="18" spans="1:13" x14ac:dyDescent="0.25">
      <c r="A18" s="7">
        <v>41820</v>
      </c>
      <c r="B18" s="8">
        <v>322</v>
      </c>
      <c r="C18" s="9">
        <v>30</v>
      </c>
      <c r="D18" s="10" t="s">
        <v>43</v>
      </c>
      <c r="E18" s="8">
        <v>1</v>
      </c>
      <c r="F18" s="8">
        <v>100</v>
      </c>
      <c r="G18" s="8">
        <v>0</v>
      </c>
      <c r="H18" t="s">
        <v>53</v>
      </c>
      <c r="I18" t="s">
        <v>53</v>
      </c>
      <c r="J18" t="s">
        <v>53</v>
      </c>
      <c r="K18" t="s">
        <v>53</v>
      </c>
      <c r="L18" t="s">
        <v>53</v>
      </c>
      <c r="M18" t="s">
        <v>53</v>
      </c>
    </row>
    <row r="19" spans="1:13" x14ac:dyDescent="0.25">
      <c r="A19" s="7">
        <v>41820</v>
      </c>
      <c r="B19" s="8">
        <v>322</v>
      </c>
      <c r="C19" s="9">
        <v>30</v>
      </c>
      <c r="D19" s="10" t="s">
        <v>37</v>
      </c>
      <c r="E19" s="8">
        <v>1</v>
      </c>
      <c r="F19" s="8">
        <v>100</v>
      </c>
      <c r="G19" s="8">
        <v>0</v>
      </c>
      <c r="H19" t="s">
        <v>53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</row>
    <row r="20" spans="1:13" x14ac:dyDescent="0.25">
      <c r="A20" s="7">
        <v>41820</v>
      </c>
      <c r="B20" s="8">
        <v>322</v>
      </c>
      <c r="C20" s="9">
        <v>30</v>
      </c>
      <c r="D20" s="10" t="s">
        <v>44</v>
      </c>
      <c r="E20" s="8">
        <v>1</v>
      </c>
      <c r="F20" s="8">
        <v>100</v>
      </c>
      <c r="G20" s="8">
        <v>0</v>
      </c>
      <c r="H20" t="s">
        <v>53</v>
      </c>
      <c r="I20" t="s">
        <v>53</v>
      </c>
      <c r="J20" t="s">
        <v>53</v>
      </c>
      <c r="K20" t="s">
        <v>53</v>
      </c>
      <c r="L20" t="s">
        <v>53</v>
      </c>
      <c r="M20" t="s">
        <v>53</v>
      </c>
    </row>
    <row r="21" spans="1:13" x14ac:dyDescent="0.25">
      <c r="A21" s="7">
        <v>41820</v>
      </c>
      <c r="B21" s="8">
        <v>322</v>
      </c>
      <c r="C21" s="9">
        <v>30</v>
      </c>
      <c r="D21" s="10" t="s">
        <v>39</v>
      </c>
      <c r="E21" s="8">
        <v>1</v>
      </c>
      <c r="F21" s="8">
        <v>5</v>
      </c>
      <c r="G21" s="8">
        <v>95</v>
      </c>
      <c r="H21" t="s">
        <v>53</v>
      </c>
      <c r="I21" t="s">
        <v>53</v>
      </c>
      <c r="J21" t="s">
        <v>53</v>
      </c>
      <c r="K21" t="s">
        <v>53</v>
      </c>
      <c r="L21" t="s">
        <v>53</v>
      </c>
      <c r="M21" t="s">
        <v>53</v>
      </c>
    </row>
    <row r="22" spans="1:13" x14ac:dyDescent="0.25">
      <c r="A22" s="7">
        <v>41820</v>
      </c>
      <c r="B22" s="8">
        <v>322</v>
      </c>
      <c r="C22" s="9">
        <v>30</v>
      </c>
      <c r="D22" s="10" t="s">
        <v>40</v>
      </c>
      <c r="E22" s="8">
        <v>1</v>
      </c>
      <c r="F22" s="8">
        <v>95</v>
      </c>
      <c r="G22" s="8">
        <v>5</v>
      </c>
      <c r="H22" t="s">
        <v>53</v>
      </c>
      <c r="I22" t="s">
        <v>53</v>
      </c>
      <c r="J22" t="s">
        <v>53</v>
      </c>
      <c r="K22" t="s">
        <v>53</v>
      </c>
      <c r="L22" t="s">
        <v>53</v>
      </c>
      <c r="M22" t="s">
        <v>53</v>
      </c>
    </row>
    <row r="23" spans="1:13" x14ac:dyDescent="0.25">
      <c r="A23" s="7">
        <v>41820</v>
      </c>
      <c r="B23" s="8">
        <v>322</v>
      </c>
      <c r="C23" s="9">
        <v>30</v>
      </c>
      <c r="D23" s="10" t="s">
        <v>41</v>
      </c>
      <c r="E23" s="8">
        <v>10</v>
      </c>
      <c r="F23" s="8">
        <v>50</v>
      </c>
      <c r="G23" s="8">
        <v>50</v>
      </c>
      <c r="H23" t="s">
        <v>53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</row>
    <row r="24" spans="1:13" x14ac:dyDescent="0.25">
      <c r="A24" s="7">
        <v>41820</v>
      </c>
      <c r="B24" s="8">
        <v>322</v>
      </c>
      <c r="C24" s="9">
        <v>40</v>
      </c>
      <c r="D24" s="10" t="s">
        <v>42</v>
      </c>
      <c r="E24" s="8">
        <v>5</v>
      </c>
      <c r="F24" s="8">
        <v>99</v>
      </c>
      <c r="G24" s="8">
        <v>1</v>
      </c>
    </row>
    <row r="25" spans="1:13" x14ac:dyDescent="0.25">
      <c r="A25" s="7">
        <v>41820</v>
      </c>
      <c r="B25" s="8">
        <v>322</v>
      </c>
      <c r="C25" s="9">
        <v>40</v>
      </c>
      <c r="D25" s="10" t="s">
        <v>37</v>
      </c>
      <c r="E25" s="8">
        <v>2</v>
      </c>
      <c r="F25" s="8">
        <v>100</v>
      </c>
      <c r="G25" s="8">
        <v>0</v>
      </c>
    </row>
    <row r="26" spans="1:13" x14ac:dyDescent="0.25">
      <c r="A26" s="7">
        <v>41820</v>
      </c>
      <c r="B26" s="8">
        <v>322</v>
      </c>
      <c r="C26" s="9">
        <v>40</v>
      </c>
      <c r="D26" s="10" t="s">
        <v>44</v>
      </c>
      <c r="E26" s="8">
        <v>1</v>
      </c>
      <c r="F26" s="8">
        <v>100</v>
      </c>
      <c r="G26" s="8">
        <v>0</v>
      </c>
    </row>
    <row r="27" spans="1:13" x14ac:dyDescent="0.25">
      <c r="A27" s="7">
        <v>41820</v>
      </c>
      <c r="B27" s="8">
        <v>322</v>
      </c>
      <c r="C27" s="9">
        <v>40</v>
      </c>
      <c r="D27" s="10" t="s">
        <v>39</v>
      </c>
      <c r="E27" s="8">
        <v>1</v>
      </c>
      <c r="F27" s="8">
        <v>5</v>
      </c>
      <c r="G27" s="8">
        <v>95</v>
      </c>
    </row>
    <row r="28" spans="1:13" x14ac:dyDescent="0.25">
      <c r="A28" s="7">
        <v>41820</v>
      </c>
      <c r="B28" s="8">
        <v>322</v>
      </c>
      <c r="C28" s="9">
        <v>40</v>
      </c>
      <c r="D28" s="10" t="s">
        <v>40</v>
      </c>
      <c r="E28" s="8">
        <v>2</v>
      </c>
      <c r="F28" s="8">
        <v>95</v>
      </c>
      <c r="G28" s="8">
        <v>5</v>
      </c>
    </row>
    <row r="29" spans="1:13" x14ac:dyDescent="0.25">
      <c r="A29" s="7">
        <v>41820</v>
      </c>
      <c r="B29" s="8">
        <v>322</v>
      </c>
      <c r="C29" s="9">
        <v>40</v>
      </c>
      <c r="D29" s="10" t="s">
        <v>41</v>
      </c>
      <c r="E29" s="8">
        <v>10</v>
      </c>
      <c r="F29" s="8">
        <v>50</v>
      </c>
      <c r="G29" s="8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A3" sqref="A3"/>
    </sheetView>
  </sheetViews>
  <sheetFormatPr defaultRowHeight="15" x14ac:dyDescent="0.25"/>
  <cols>
    <col min="1" max="1" width="14.28515625" bestFit="1" customWidth="1"/>
  </cols>
  <sheetData>
    <row r="1" spans="1:13" x14ac:dyDescent="0.25">
      <c r="A1" t="s">
        <v>54</v>
      </c>
    </row>
    <row r="2" spans="1:13" ht="15.75" thickBot="1" x14ac:dyDescent="0.3">
      <c r="A2" s="4" t="s">
        <v>20</v>
      </c>
    </row>
    <row r="3" spans="1:13" ht="15.75" thickBot="1" x14ac:dyDescent="0.3">
      <c r="A3" s="37" t="s">
        <v>23</v>
      </c>
    </row>
    <row r="5" spans="1:13" x14ac:dyDescent="0.25">
      <c r="A5" s="19" t="s">
        <v>30</v>
      </c>
      <c r="B5" s="19" t="s">
        <v>31</v>
      </c>
      <c r="C5" s="19" t="s">
        <v>32</v>
      </c>
      <c r="D5" s="19" t="s">
        <v>33</v>
      </c>
      <c r="E5" s="19" t="s">
        <v>34</v>
      </c>
      <c r="F5" s="24" t="s">
        <v>62</v>
      </c>
      <c r="G5" s="24" t="s">
        <v>45</v>
      </c>
      <c r="H5" s="24" t="s">
        <v>66</v>
      </c>
      <c r="I5" s="24" t="s">
        <v>67</v>
      </c>
      <c r="J5" s="24" t="s">
        <v>65</v>
      </c>
      <c r="K5" s="24" t="s">
        <v>46</v>
      </c>
      <c r="L5" s="24" t="s">
        <v>51</v>
      </c>
      <c r="M5" s="24" t="s">
        <v>52</v>
      </c>
    </row>
    <row r="6" spans="1:13" x14ac:dyDescent="0.25">
      <c r="A6" s="20">
        <v>41806</v>
      </c>
      <c r="B6" s="21">
        <v>344</v>
      </c>
      <c r="C6" s="22">
        <v>0</v>
      </c>
      <c r="D6" s="23" t="s">
        <v>55</v>
      </c>
      <c r="E6" s="21">
        <v>2</v>
      </c>
      <c r="F6" s="25" t="s">
        <v>63</v>
      </c>
      <c r="G6">
        <f>E6/37</f>
        <v>5.4054054054054057E-2</v>
      </c>
      <c r="J6">
        <v>6.46</v>
      </c>
      <c r="K6">
        <f>G6*J6</f>
        <v>0.34918918918918923</v>
      </c>
      <c r="L6">
        <f>K6+K9</f>
        <v>6.46</v>
      </c>
    </row>
    <row r="7" spans="1:13" x14ac:dyDescent="0.25">
      <c r="A7" s="20">
        <v>41806</v>
      </c>
      <c r="B7" s="21">
        <v>344</v>
      </c>
      <c r="C7" s="22">
        <v>0</v>
      </c>
      <c r="D7" s="23" t="s">
        <v>56</v>
      </c>
      <c r="E7" s="21">
        <v>30</v>
      </c>
      <c r="F7" s="25" t="s">
        <v>64</v>
      </c>
      <c r="G7">
        <f>E7/56</f>
        <v>0.5357142857142857</v>
      </c>
      <c r="J7">
        <v>28.77</v>
      </c>
      <c r="K7">
        <f>G7*J7</f>
        <v>15.4125</v>
      </c>
      <c r="L7">
        <f>K7+K8+K10</f>
        <v>28.770000000000003</v>
      </c>
    </row>
    <row r="8" spans="1:13" x14ac:dyDescent="0.25">
      <c r="A8" s="20">
        <v>41806</v>
      </c>
      <c r="B8" s="21">
        <v>344</v>
      </c>
      <c r="C8" s="22">
        <v>0</v>
      </c>
      <c r="D8" s="23" t="s">
        <v>57</v>
      </c>
      <c r="E8" s="21">
        <v>25</v>
      </c>
      <c r="F8" s="25" t="s">
        <v>64</v>
      </c>
      <c r="G8">
        <f>E8/56</f>
        <v>0.44642857142857145</v>
      </c>
      <c r="J8">
        <v>28.77</v>
      </c>
      <c r="K8">
        <f t="shared" ref="K8:K11" si="0">G8*J8</f>
        <v>12.84375</v>
      </c>
    </row>
    <row r="9" spans="1:13" x14ac:dyDescent="0.25">
      <c r="A9" s="20">
        <v>41806</v>
      </c>
      <c r="B9" s="21">
        <v>344</v>
      </c>
      <c r="C9" s="22">
        <v>0</v>
      </c>
      <c r="D9" s="23" t="s">
        <v>58</v>
      </c>
      <c r="E9" s="21">
        <v>35</v>
      </c>
      <c r="F9" s="25" t="s">
        <v>63</v>
      </c>
      <c r="G9">
        <f>E9/37</f>
        <v>0.94594594594594594</v>
      </c>
      <c r="J9">
        <v>6.46</v>
      </c>
      <c r="K9">
        <f t="shared" si="0"/>
        <v>6.1108108108108103</v>
      </c>
    </row>
    <row r="10" spans="1:13" x14ac:dyDescent="0.25">
      <c r="A10" s="30">
        <v>41806</v>
      </c>
      <c r="B10" s="31">
        <v>344</v>
      </c>
      <c r="C10" s="32">
        <v>0</v>
      </c>
      <c r="D10" s="33" t="s">
        <v>59</v>
      </c>
      <c r="E10" s="31">
        <v>1</v>
      </c>
      <c r="F10" s="34" t="s">
        <v>64</v>
      </c>
      <c r="G10" s="35">
        <f>E10/56</f>
        <v>1.7857142857142856E-2</v>
      </c>
      <c r="H10" s="35"/>
      <c r="I10" s="35"/>
      <c r="J10" s="35">
        <v>28.77</v>
      </c>
      <c r="K10" s="35">
        <f t="shared" si="0"/>
        <v>0.51374999999999993</v>
      </c>
      <c r="L10" s="35"/>
      <c r="M10" s="35"/>
    </row>
    <row r="11" spans="1:13" x14ac:dyDescent="0.25">
      <c r="A11" s="26">
        <v>41806</v>
      </c>
      <c r="B11" s="27">
        <v>344</v>
      </c>
      <c r="C11" s="28">
        <v>20</v>
      </c>
      <c r="D11" s="29" t="s">
        <v>58</v>
      </c>
      <c r="E11" s="27">
        <v>1</v>
      </c>
      <c r="F11" s="25" t="s">
        <v>63</v>
      </c>
      <c r="G11">
        <f>E11/I11</f>
        <v>3.2258064516129031E-2</v>
      </c>
      <c r="H11">
        <f>0</f>
        <v>0</v>
      </c>
      <c r="I11">
        <f>SUM(E11:E15)</f>
        <v>31</v>
      </c>
      <c r="J11" s="36">
        <v>7.63</v>
      </c>
      <c r="K11" s="36">
        <f t="shared" si="0"/>
        <v>0.24612903225806451</v>
      </c>
    </row>
    <row r="12" spans="1:13" x14ac:dyDescent="0.25">
      <c r="A12" s="20">
        <v>41806</v>
      </c>
      <c r="B12" s="21">
        <v>344</v>
      </c>
      <c r="C12" s="22">
        <v>20</v>
      </c>
      <c r="D12" s="23" t="s">
        <v>55</v>
      </c>
      <c r="E12" s="21">
        <v>5</v>
      </c>
      <c r="F12" s="25" t="s">
        <v>63</v>
      </c>
      <c r="G12">
        <f>E12/I11</f>
        <v>0.16129032258064516</v>
      </c>
    </row>
    <row r="13" spans="1:13" x14ac:dyDescent="0.25">
      <c r="A13" s="20">
        <v>41806</v>
      </c>
      <c r="B13" s="21">
        <v>344</v>
      </c>
      <c r="C13" s="22">
        <v>20</v>
      </c>
      <c r="D13" s="23" t="s">
        <v>60</v>
      </c>
      <c r="E13" s="21">
        <v>10</v>
      </c>
      <c r="F13" s="25" t="s">
        <v>63</v>
      </c>
      <c r="G13">
        <f>E13/I11</f>
        <v>0.32258064516129031</v>
      </c>
    </row>
    <row r="14" spans="1:13" x14ac:dyDescent="0.25">
      <c r="A14" s="20">
        <v>41806</v>
      </c>
      <c r="B14" s="21">
        <v>344</v>
      </c>
      <c r="C14" s="22">
        <v>20</v>
      </c>
      <c r="D14" s="23" t="s">
        <v>41</v>
      </c>
      <c r="E14" s="21">
        <v>10</v>
      </c>
      <c r="F14" s="25" t="s">
        <v>63</v>
      </c>
      <c r="G14">
        <f>E14/I11</f>
        <v>0.32258064516129031</v>
      </c>
    </row>
    <row r="15" spans="1:13" x14ac:dyDescent="0.25">
      <c r="A15" s="30">
        <v>41806</v>
      </c>
      <c r="B15" s="31">
        <v>344</v>
      </c>
      <c r="C15" s="32">
        <v>20</v>
      </c>
      <c r="D15" s="33" t="s">
        <v>61</v>
      </c>
      <c r="E15" s="31">
        <v>5</v>
      </c>
      <c r="F15" s="34" t="s">
        <v>63</v>
      </c>
      <c r="G15" s="35">
        <f>E15/I11</f>
        <v>0.16129032258064516</v>
      </c>
      <c r="H15" s="35"/>
      <c r="I15" s="35"/>
      <c r="J15" s="35"/>
      <c r="K15" s="35"/>
      <c r="L15" s="35"/>
      <c r="M15" s="35"/>
    </row>
    <row r="16" spans="1:13" x14ac:dyDescent="0.25">
      <c r="A16" s="26">
        <v>41806</v>
      </c>
      <c r="B16" s="27">
        <v>344</v>
      </c>
      <c r="C16" s="28">
        <v>40</v>
      </c>
      <c r="D16" s="29" t="s">
        <v>38</v>
      </c>
      <c r="E16" s="27">
        <v>3</v>
      </c>
      <c r="F16" s="25" t="s">
        <v>64</v>
      </c>
    </row>
    <row r="17" spans="1:6" x14ac:dyDescent="0.25">
      <c r="A17" s="20">
        <v>41806</v>
      </c>
      <c r="B17" s="21">
        <v>344</v>
      </c>
      <c r="C17" s="22">
        <v>40</v>
      </c>
      <c r="D17" s="23" t="s">
        <v>41</v>
      </c>
      <c r="E17" s="21">
        <v>5</v>
      </c>
      <c r="F17" s="25" t="s">
        <v>63</v>
      </c>
    </row>
    <row r="18" spans="1:6" x14ac:dyDescent="0.25">
      <c r="A18" s="20">
        <v>41806</v>
      </c>
      <c r="B18" s="21">
        <v>344</v>
      </c>
      <c r="C18" s="22">
        <v>40</v>
      </c>
      <c r="D18" s="23" t="s">
        <v>56</v>
      </c>
      <c r="E18" s="21">
        <v>3</v>
      </c>
      <c r="F18" s="25" t="s">
        <v>64</v>
      </c>
    </row>
    <row r="19" spans="1:6" x14ac:dyDescent="0.25">
      <c r="A19" s="20">
        <v>41806</v>
      </c>
      <c r="B19" s="21">
        <v>344</v>
      </c>
      <c r="C19" s="22">
        <v>40</v>
      </c>
      <c r="D19" s="23" t="s">
        <v>58</v>
      </c>
      <c r="E19" s="21">
        <v>1</v>
      </c>
      <c r="F19" s="25" t="s">
        <v>63</v>
      </c>
    </row>
    <row r="20" spans="1:6" x14ac:dyDescent="0.25">
      <c r="A20" s="20">
        <v>41806</v>
      </c>
      <c r="B20" s="21">
        <v>344</v>
      </c>
      <c r="C20" s="22">
        <v>40</v>
      </c>
      <c r="D20" s="23" t="s">
        <v>61</v>
      </c>
      <c r="E20" s="21">
        <v>45</v>
      </c>
      <c r="F20" s="25" t="s">
        <v>63</v>
      </c>
    </row>
    <row r="21" spans="1:6" x14ac:dyDescent="0.25">
      <c r="A21" s="20">
        <v>41806</v>
      </c>
      <c r="B21" s="21">
        <v>344</v>
      </c>
      <c r="C21" s="22">
        <v>40</v>
      </c>
      <c r="D21" s="23" t="s">
        <v>57</v>
      </c>
      <c r="E21" s="21">
        <v>3</v>
      </c>
      <c r="F21" s="25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6" sqref="A16"/>
    </sheetView>
  </sheetViews>
  <sheetFormatPr defaultRowHeight="15" x14ac:dyDescent="0.25"/>
  <cols>
    <col min="1" max="1" width="43.28515625" bestFit="1" customWidth="1"/>
  </cols>
  <sheetData>
    <row r="1" spans="1:1" x14ac:dyDescent="0.25">
      <c r="A1" s="38" t="s">
        <v>68</v>
      </c>
    </row>
    <row r="2" spans="1:1" x14ac:dyDescent="0.25">
      <c r="A2" s="38" t="s">
        <v>69</v>
      </c>
    </row>
    <row r="3" spans="1:1" x14ac:dyDescent="0.25">
      <c r="A3" s="38" t="s">
        <v>70</v>
      </c>
    </row>
    <row r="4" spans="1:1" x14ac:dyDescent="0.25">
      <c r="A4" s="38" t="s">
        <v>71</v>
      </c>
    </row>
    <row r="5" spans="1:1" x14ac:dyDescent="0.25">
      <c r="A5" s="38" t="s">
        <v>72</v>
      </c>
    </row>
    <row r="6" spans="1:1" x14ac:dyDescent="0.25">
      <c r="A6" s="38" t="s">
        <v>73</v>
      </c>
    </row>
    <row r="7" spans="1:1" x14ac:dyDescent="0.25">
      <c r="A7" s="38" t="s">
        <v>74</v>
      </c>
    </row>
    <row r="9" spans="1:1" x14ac:dyDescent="0.25">
      <c r="A9" s="38" t="s">
        <v>75</v>
      </c>
    </row>
    <row r="10" spans="1:1" x14ac:dyDescent="0.25">
      <c r="A10" s="38" t="s">
        <v>76</v>
      </c>
    </row>
    <row r="11" spans="1:1" x14ac:dyDescent="0.25">
      <c r="A11" s="38" t="s">
        <v>77</v>
      </c>
    </row>
    <row r="12" spans="1:1" x14ac:dyDescent="0.25">
      <c r="A12" s="38" t="s">
        <v>78</v>
      </c>
    </row>
    <row r="13" spans="1:1" x14ac:dyDescent="0.25">
      <c r="A13" s="38" t="s">
        <v>79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workbookViewId="0">
      <selection activeCell="Q8" sqref="Q8"/>
    </sheetView>
  </sheetViews>
  <sheetFormatPr defaultRowHeight="15" x14ac:dyDescent="0.25"/>
  <cols>
    <col min="4" max="4" width="9.42578125" bestFit="1" customWidth="1"/>
    <col min="12" max="12" width="10.140625" customWidth="1"/>
    <col min="15" max="15" width="10.42578125" customWidth="1"/>
    <col min="16" max="18" width="12" bestFit="1" customWidth="1"/>
  </cols>
  <sheetData>
    <row r="1" spans="1:18" x14ac:dyDescent="0.25">
      <c r="A1" s="39" t="s">
        <v>30</v>
      </c>
      <c r="B1" s="39" t="s">
        <v>31</v>
      </c>
      <c r="C1" s="39" t="s">
        <v>32</v>
      </c>
      <c r="D1" s="39" t="s">
        <v>33</v>
      </c>
      <c r="E1" s="39" t="s">
        <v>34</v>
      </c>
      <c r="F1" s="39" t="s">
        <v>35</v>
      </c>
      <c r="G1" s="39" t="s">
        <v>36</v>
      </c>
      <c r="H1" s="52" t="s">
        <v>90</v>
      </c>
      <c r="I1" s="52" t="s">
        <v>62</v>
      </c>
      <c r="J1" s="60" t="s">
        <v>94</v>
      </c>
      <c r="L1" s="61" t="s">
        <v>95</v>
      </c>
      <c r="M1" s="61" t="s">
        <v>96</v>
      </c>
      <c r="N1" s="61" t="s">
        <v>97</v>
      </c>
      <c r="O1" s="61" t="s">
        <v>98</v>
      </c>
      <c r="P1" s="61" t="s">
        <v>99</v>
      </c>
      <c r="Q1" s="61" t="s">
        <v>100</v>
      </c>
      <c r="R1" s="61" t="s">
        <v>101</v>
      </c>
    </row>
    <row r="2" spans="1:18" x14ac:dyDescent="0.25">
      <c r="A2" s="40">
        <v>41806</v>
      </c>
      <c r="B2" s="41">
        <v>364</v>
      </c>
      <c r="C2" s="42">
        <v>0</v>
      </c>
      <c r="D2" s="43" t="s">
        <v>83</v>
      </c>
      <c r="E2" s="41">
        <v>1</v>
      </c>
      <c r="F2" s="41">
        <v>100</v>
      </c>
      <c r="G2" s="41">
        <v>0</v>
      </c>
      <c r="H2" t="s">
        <v>91</v>
      </c>
      <c r="I2" t="s">
        <v>92</v>
      </c>
      <c r="J2" s="59">
        <v>1.60153846</v>
      </c>
      <c r="L2">
        <v>0</v>
      </c>
      <c r="M2">
        <f>SUM(J2:J11)</f>
        <v>45.889999980000013</v>
      </c>
      <c r="N2">
        <f>SUM(J2:J7)</f>
        <v>41.639999990000007</v>
      </c>
      <c r="O2">
        <f>SUM(J8:J11)</f>
        <v>4.2499999900000001</v>
      </c>
      <c r="P2">
        <f>SUM(J4:J11)</f>
        <v>41.085384600000012</v>
      </c>
      <c r="Q2">
        <f>SUM(J4:J7)</f>
        <v>36.835384610000006</v>
      </c>
      <c r="R2">
        <f>SUM(J8:J11)</f>
        <v>4.2499999900000001</v>
      </c>
    </row>
    <row r="3" spans="1:18" x14ac:dyDescent="0.25">
      <c r="A3" s="40">
        <v>41806</v>
      </c>
      <c r="B3" s="41">
        <v>364</v>
      </c>
      <c r="C3" s="42">
        <v>0</v>
      </c>
      <c r="D3" s="43" t="s">
        <v>86</v>
      </c>
      <c r="E3" s="41">
        <v>2</v>
      </c>
      <c r="F3" s="41">
        <v>100</v>
      </c>
      <c r="G3" s="41">
        <v>0</v>
      </c>
      <c r="H3" t="s">
        <v>91</v>
      </c>
      <c r="I3" t="s">
        <v>92</v>
      </c>
      <c r="J3" s="59">
        <v>3.20307692</v>
      </c>
      <c r="L3">
        <v>20</v>
      </c>
      <c r="M3">
        <f>SUM(J24:J30)</f>
        <v>25.749999990000003</v>
      </c>
      <c r="N3">
        <f>SUM(J24:J26)</f>
        <v>0.22999998999999999</v>
      </c>
      <c r="O3">
        <f>SUM(J27:J30)</f>
        <v>25.520000000000003</v>
      </c>
      <c r="P3">
        <f>SUM(J26:J30)</f>
        <v>25.684285710000005</v>
      </c>
      <c r="Q3">
        <f>SUM(J26)</f>
        <v>0.16428571</v>
      </c>
      <c r="R3">
        <f>SUM(J27:J30)</f>
        <v>25.520000000000003</v>
      </c>
    </row>
    <row r="4" spans="1:18" x14ac:dyDescent="0.25">
      <c r="A4" s="40">
        <v>41806</v>
      </c>
      <c r="B4" s="41">
        <v>364</v>
      </c>
      <c r="C4" s="42">
        <v>0</v>
      </c>
      <c r="D4" s="43" t="s">
        <v>80</v>
      </c>
      <c r="E4" s="41">
        <v>1</v>
      </c>
      <c r="F4" s="41">
        <v>100</v>
      </c>
      <c r="G4" s="41">
        <v>0</v>
      </c>
      <c r="H4" t="s">
        <v>50</v>
      </c>
      <c r="I4" t="s">
        <v>92</v>
      </c>
      <c r="J4" s="59">
        <v>1.60153846</v>
      </c>
      <c r="L4" s="35">
        <v>40</v>
      </c>
      <c r="M4" s="35">
        <f>SUM(J38:J39)</f>
        <v>0.25</v>
      </c>
      <c r="N4" s="35">
        <v>0.25</v>
      </c>
      <c r="O4" s="35">
        <v>0</v>
      </c>
      <c r="P4" s="35">
        <v>0</v>
      </c>
      <c r="Q4" s="35">
        <v>0</v>
      </c>
      <c r="R4" s="35">
        <v>0</v>
      </c>
    </row>
    <row r="5" spans="1:18" ht="12" customHeight="1" x14ac:dyDescent="0.25">
      <c r="A5" s="40">
        <v>41806</v>
      </c>
      <c r="B5" s="41">
        <v>364</v>
      </c>
      <c r="C5" s="42">
        <v>0</v>
      </c>
      <c r="D5" s="43" t="s">
        <v>57</v>
      </c>
      <c r="E5" s="41">
        <v>15</v>
      </c>
      <c r="F5" s="41">
        <v>100</v>
      </c>
      <c r="G5" s="41">
        <v>0</v>
      </c>
      <c r="H5" t="s">
        <v>50</v>
      </c>
      <c r="I5" t="s">
        <v>92</v>
      </c>
      <c r="J5" s="59">
        <v>24.023076920000001</v>
      </c>
      <c r="L5" s="62" t="s">
        <v>102</v>
      </c>
      <c r="M5" s="62">
        <f>AVERAGE(M2:M4)*1.33333</f>
        <v>31.95103122000004</v>
      </c>
      <c r="N5" s="62">
        <f>AVERAGE(N2:N4)*1.33333</f>
        <v>18.719953191111138</v>
      </c>
      <c r="O5" s="62">
        <f t="shared" ref="O5:R5" si="0">AVERAGE(O2:O4)*1.33333</f>
        <v>13.231078028888899</v>
      </c>
      <c r="P5" s="62">
        <f t="shared" si="0"/>
        <v>29.675334838144103</v>
      </c>
      <c r="Q5" s="62">
        <f t="shared" si="0"/>
        <v>16.444256809255204</v>
      </c>
      <c r="R5" s="62">
        <f t="shared" si="0"/>
        <v>13.231078028888899</v>
      </c>
    </row>
    <row r="6" spans="1:18" x14ac:dyDescent="0.25">
      <c r="A6" s="40">
        <v>41806</v>
      </c>
      <c r="B6" s="41">
        <v>364</v>
      </c>
      <c r="C6" s="42">
        <v>0</v>
      </c>
      <c r="D6" s="43" t="s">
        <v>38</v>
      </c>
      <c r="E6" s="41">
        <v>5</v>
      </c>
      <c r="F6" s="41">
        <v>100</v>
      </c>
      <c r="G6" s="41">
        <v>0</v>
      </c>
      <c r="H6" t="s">
        <v>50</v>
      </c>
      <c r="I6" t="s">
        <v>92</v>
      </c>
      <c r="J6" s="59">
        <v>8.0076923099999995</v>
      </c>
      <c r="L6" s="61"/>
      <c r="M6" s="61" t="s">
        <v>96</v>
      </c>
      <c r="N6" s="61" t="s">
        <v>97</v>
      </c>
      <c r="O6" s="61" t="s">
        <v>98</v>
      </c>
      <c r="P6" s="61" t="s">
        <v>99</v>
      </c>
      <c r="Q6" s="61" t="s">
        <v>100</v>
      </c>
      <c r="R6" s="61" t="s">
        <v>101</v>
      </c>
    </row>
    <row r="7" spans="1:18" x14ac:dyDescent="0.25">
      <c r="A7" s="40">
        <v>41806</v>
      </c>
      <c r="B7" s="41">
        <v>364</v>
      </c>
      <c r="C7" s="42">
        <v>0</v>
      </c>
      <c r="D7" s="43" t="s">
        <v>88</v>
      </c>
      <c r="E7" s="41">
        <v>2</v>
      </c>
      <c r="F7" s="41">
        <v>100</v>
      </c>
      <c r="G7" s="41">
        <v>0</v>
      </c>
      <c r="H7" s="58" t="s">
        <v>50</v>
      </c>
      <c r="I7" s="58" t="s">
        <v>92</v>
      </c>
      <c r="J7" s="59">
        <v>3.20307692</v>
      </c>
      <c r="L7" t="s">
        <v>103</v>
      </c>
      <c r="M7" t="s">
        <v>50</v>
      </c>
      <c r="N7" t="s">
        <v>50</v>
      </c>
      <c r="O7" t="s">
        <v>50</v>
      </c>
      <c r="Q7" t="s">
        <v>50</v>
      </c>
    </row>
    <row r="8" spans="1:18" x14ac:dyDescent="0.25">
      <c r="A8" s="40">
        <v>41806</v>
      </c>
      <c r="B8" s="41">
        <v>364</v>
      </c>
      <c r="C8" s="42">
        <v>0</v>
      </c>
      <c r="D8" s="43" t="s">
        <v>41</v>
      </c>
      <c r="E8" s="41">
        <v>2</v>
      </c>
      <c r="F8" s="41">
        <v>95</v>
      </c>
      <c r="G8" s="41">
        <v>5</v>
      </c>
      <c r="H8" t="s">
        <v>50</v>
      </c>
      <c r="I8" t="s">
        <v>93</v>
      </c>
      <c r="J8" s="59">
        <v>0.70833332999999998</v>
      </c>
    </row>
    <row r="9" spans="1:18" x14ac:dyDescent="0.25">
      <c r="A9" s="40">
        <v>41806</v>
      </c>
      <c r="B9" s="41">
        <v>364</v>
      </c>
      <c r="C9" s="42">
        <v>0</v>
      </c>
      <c r="D9" s="43" t="s">
        <v>61</v>
      </c>
      <c r="E9" s="41">
        <v>5</v>
      </c>
      <c r="F9" s="41">
        <v>99</v>
      </c>
      <c r="G9" s="41">
        <v>1</v>
      </c>
      <c r="H9" t="s">
        <v>50</v>
      </c>
      <c r="I9" t="s">
        <v>93</v>
      </c>
      <c r="J9" s="59">
        <v>1.7708333300000001</v>
      </c>
    </row>
    <row r="10" spans="1:18" x14ac:dyDescent="0.25">
      <c r="A10" s="40">
        <v>41806</v>
      </c>
      <c r="B10" s="41">
        <v>364</v>
      </c>
      <c r="C10" s="42">
        <v>0</v>
      </c>
      <c r="D10" s="43" t="s">
        <v>60</v>
      </c>
      <c r="E10" s="41">
        <v>3</v>
      </c>
      <c r="F10" s="41">
        <v>99</v>
      </c>
      <c r="G10" s="41">
        <v>1</v>
      </c>
      <c r="H10" t="s">
        <v>50</v>
      </c>
      <c r="I10" t="s">
        <v>93</v>
      </c>
      <c r="J10" s="59">
        <v>1.0625</v>
      </c>
    </row>
    <row r="11" spans="1:18" x14ac:dyDescent="0.25">
      <c r="A11" s="53">
        <v>41806</v>
      </c>
      <c r="B11" s="54">
        <v>364</v>
      </c>
      <c r="C11" s="55">
        <v>0</v>
      </c>
      <c r="D11" s="56" t="s">
        <v>55</v>
      </c>
      <c r="E11" s="54">
        <v>2</v>
      </c>
      <c r="F11" s="54">
        <v>95</v>
      </c>
      <c r="G11" s="54">
        <v>5</v>
      </c>
      <c r="H11" s="35" t="s">
        <v>50</v>
      </c>
      <c r="I11" s="35" t="s">
        <v>93</v>
      </c>
      <c r="J11" s="59">
        <v>0.70833332999999998</v>
      </c>
    </row>
    <row r="12" spans="1:18" x14ac:dyDescent="0.25">
      <c r="A12" s="44">
        <v>41806</v>
      </c>
      <c r="B12" s="45">
        <v>364</v>
      </c>
      <c r="C12" s="46">
        <v>10</v>
      </c>
      <c r="D12" s="47" t="s">
        <v>83</v>
      </c>
      <c r="E12" s="45">
        <v>1</v>
      </c>
      <c r="F12" s="45">
        <v>100</v>
      </c>
      <c r="G12" s="45">
        <v>0</v>
      </c>
      <c r="H12" t="s">
        <v>91</v>
      </c>
      <c r="I12" t="s">
        <v>92</v>
      </c>
    </row>
    <row r="13" spans="1:18" x14ac:dyDescent="0.25">
      <c r="A13" s="40">
        <v>41806</v>
      </c>
      <c r="B13" s="41">
        <v>364</v>
      </c>
      <c r="C13" s="42">
        <v>10</v>
      </c>
      <c r="D13" s="43" t="s">
        <v>85</v>
      </c>
      <c r="E13" s="41">
        <v>2</v>
      </c>
      <c r="F13" s="41">
        <v>100</v>
      </c>
      <c r="G13" s="41">
        <v>0</v>
      </c>
      <c r="H13" t="s">
        <v>91</v>
      </c>
      <c r="I13" t="s">
        <v>92</v>
      </c>
    </row>
    <row r="14" spans="1:18" x14ac:dyDescent="0.25">
      <c r="A14" s="40">
        <v>41806</v>
      </c>
      <c r="B14" s="41">
        <v>364</v>
      </c>
      <c r="C14" s="42">
        <v>10</v>
      </c>
      <c r="D14" s="43" t="s">
        <v>86</v>
      </c>
      <c r="E14" s="41">
        <v>1</v>
      </c>
      <c r="F14" s="41">
        <v>100</v>
      </c>
      <c r="G14" s="41">
        <v>0</v>
      </c>
      <c r="H14" t="s">
        <v>91</v>
      </c>
      <c r="I14" t="s">
        <v>92</v>
      </c>
    </row>
    <row r="15" spans="1:18" x14ac:dyDescent="0.25">
      <c r="A15" s="40">
        <v>41806</v>
      </c>
      <c r="B15" s="41">
        <v>364</v>
      </c>
      <c r="C15" s="42">
        <v>10</v>
      </c>
      <c r="D15" s="43" t="s">
        <v>87</v>
      </c>
      <c r="E15" s="41">
        <v>1</v>
      </c>
      <c r="F15" s="41">
        <v>99</v>
      </c>
      <c r="G15" s="41">
        <v>1</v>
      </c>
      <c r="H15" t="s">
        <v>91</v>
      </c>
      <c r="I15" t="s">
        <v>92</v>
      </c>
    </row>
    <row r="16" spans="1:18" x14ac:dyDescent="0.25">
      <c r="A16" s="40">
        <v>41806</v>
      </c>
      <c r="B16" s="41">
        <v>364</v>
      </c>
      <c r="C16" s="42">
        <v>10</v>
      </c>
      <c r="D16" s="43" t="s">
        <v>80</v>
      </c>
      <c r="E16" s="41">
        <v>1</v>
      </c>
      <c r="F16" s="41">
        <v>100</v>
      </c>
      <c r="G16" s="41">
        <v>0</v>
      </c>
      <c r="H16" t="s">
        <v>50</v>
      </c>
      <c r="I16" t="s">
        <v>92</v>
      </c>
    </row>
    <row r="17" spans="1:10" x14ac:dyDescent="0.25">
      <c r="A17" s="40">
        <v>41806</v>
      </c>
      <c r="B17" s="41">
        <v>364</v>
      </c>
      <c r="C17" s="42">
        <v>10</v>
      </c>
      <c r="D17" s="43" t="s">
        <v>57</v>
      </c>
      <c r="E17" s="41">
        <v>30</v>
      </c>
      <c r="F17" s="41">
        <v>100</v>
      </c>
      <c r="G17" s="41">
        <v>0</v>
      </c>
      <c r="H17" t="s">
        <v>50</v>
      </c>
      <c r="I17" t="s">
        <v>92</v>
      </c>
    </row>
    <row r="18" spans="1:10" x14ac:dyDescent="0.25">
      <c r="A18" s="40">
        <v>41806</v>
      </c>
      <c r="B18" s="41">
        <v>364</v>
      </c>
      <c r="C18" s="42">
        <v>10</v>
      </c>
      <c r="D18" s="43" t="s">
        <v>88</v>
      </c>
      <c r="E18" s="41">
        <v>1</v>
      </c>
      <c r="F18" s="41">
        <v>100</v>
      </c>
      <c r="G18" s="41">
        <v>0</v>
      </c>
      <c r="H18" s="58" t="s">
        <v>50</v>
      </c>
      <c r="I18" s="58" t="s">
        <v>92</v>
      </c>
    </row>
    <row r="19" spans="1:10" x14ac:dyDescent="0.25">
      <c r="A19" s="40">
        <v>41806</v>
      </c>
      <c r="B19" s="41">
        <v>364</v>
      </c>
      <c r="C19" s="42">
        <v>10</v>
      </c>
      <c r="D19" s="43" t="s">
        <v>41</v>
      </c>
      <c r="E19" s="41">
        <v>3</v>
      </c>
      <c r="F19" s="41">
        <v>90</v>
      </c>
      <c r="G19" s="41">
        <v>10</v>
      </c>
      <c r="H19" t="s">
        <v>50</v>
      </c>
      <c r="I19" t="s">
        <v>93</v>
      </c>
    </row>
    <row r="20" spans="1:10" x14ac:dyDescent="0.25">
      <c r="A20" s="40">
        <v>41806</v>
      </c>
      <c r="B20" s="41">
        <v>364</v>
      </c>
      <c r="C20" s="42">
        <v>10</v>
      </c>
      <c r="D20" s="43" t="s">
        <v>61</v>
      </c>
      <c r="E20" s="41">
        <v>3</v>
      </c>
      <c r="F20" s="41">
        <v>99</v>
      </c>
      <c r="G20" s="41">
        <v>1</v>
      </c>
      <c r="H20" t="s">
        <v>50</v>
      </c>
      <c r="I20" t="s">
        <v>93</v>
      </c>
    </row>
    <row r="21" spans="1:10" x14ac:dyDescent="0.25">
      <c r="A21" s="40">
        <v>41806</v>
      </c>
      <c r="B21" s="41">
        <v>364</v>
      </c>
      <c r="C21" s="42">
        <v>10</v>
      </c>
      <c r="D21" s="43" t="s">
        <v>58</v>
      </c>
      <c r="E21" s="41">
        <v>1</v>
      </c>
      <c r="F21" s="41">
        <v>95</v>
      </c>
      <c r="G21" s="41">
        <v>5</v>
      </c>
      <c r="H21" t="s">
        <v>50</v>
      </c>
      <c r="I21" t="s">
        <v>93</v>
      </c>
    </row>
    <row r="22" spans="1:10" x14ac:dyDescent="0.25">
      <c r="A22" s="40">
        <v>41806</v>
      </c>
      <c r="B22" s="41">
        <v>364</v>
      </c>
      <c r="C22" s="42">
        <v>10</v>
      </c>
      <c r="D22" s="43" t="s">
        <v>60</v>
      </c>
      <c r="E22" s="41">
        <v>2</v>
      </c>
      <c r="F22" s="41">
        <v>99</v>
      </c>
      <c r="G22" s="41">
        <v>1</v>
      </c>
      <c r="H22" t="s">
        <v>50</v>
      </c>
      <c r="I22" t="s">
        <v>93</v>
      </c>
    </row>
    <row r="23" spans="1:10" x14ac:dyDescent="0.25">
      <c r="A23" s="48">
        <v>41806</v>
      </c>
      <c r="B23" s="49">
        <v>364</v>
      </c>
      <c r="C23" s="50">
        <v>10</v>
      </c>
      <c r="D23" s="51" t="s">
        <v>55</v>
      </c>
      <c r="E23" s="49">
        <v>3</v>
      </c>
      <c r="F23" s="49">
        <v>99</v>
      </c>
      <c r="G23" s="49">
        <v>1</v>
      </c>
      <c r="H23" s="57" t="s">
        <v>50</v>
      </c>
      <c r="I23" s="35" t="s">
        <v>93</v>
      </c>
    </row>
    <row r="24" spans="1:10" x14ac:dyDescent="0.25">
      <c r="A24" s="44">
        <v>41806</v>
      </c>
      <c r="B24" s="45">
        <v>364</v>
      </c>
      <c r="C24" s="46">
        <v>20</v>
      </c>
      <c r="D24" s="47" t="s">
        <v>84</v>
      </c>
      <c r="E24" s="45">
        <v>1</v>
      </c>
      <c r="F24" s="45">
        <v>100</v>
      </c>
      <c r="G24" s="45">
        <v>0</v>
      </c>
      <c r="H24" t="s">
        <v>91</v>
      </c>
      <c r="I24" t="s">
        <v>92</v>
      </c>
      <c r="J24" s="59">
        <v>3.285714E-2</v>
      </c>
    </row>
    <row r="25" spans="1:10" x14ac:dyDescent="0.25">
      <c r="A25" s="40">
        <v>41806</v>
      </c>
      <c r="B25" s="41">
        <v>364</v>
      </c>
      <c r="C25" s="42">
        <v>20</v>
      </c>
      <c r="D25" s="43" t="s">
        <v>89</v>
      </c>
      <c r="E25" s="41">
        <v>1</v>
      </c>
      <c r="F25" s="41">
        <v>100</v>
      </c>
      <c r="G25" s="41">
        <v>0</v>
      </c>
      <c r="H25" s="58" t="s">
        <v>91</v>
      </c>
      <c r="I25" s="58" t="s">
        <v>92</v>
      </c>
      <c r="J25" s="59">
        <v>3.285714E-2</v>
      </c>
    </row>
    <row r="26" spans="1:10" x14ac:dyDescent="0.25">
      <c r="A26" s="40">
        <v>41806</v>
      </c>
      <c r="B26" s="41">
        <v>364</v>
      </c>
      <c r="C26" s="42">
        <v>20</v>
      </c>
      <c r="D26" s="43" t="s">
        <v>57</v>
      </c>
      <c r="E26" s="41">
        <v>5</v>
      </c>
      <c r="F26" s="41">
        <v>100</v>
      </c>
      <c r="G26" s="41">
        <v>0</v>
      </c>
      <c r="H26" t="s">
        <v>50</v>
      </c>
      <c r="I26" t="s">
        <v>92</v>
      </c>
      <c r="J26" s="59">
        <v>0.16428571</v>
      </c>
    </row>
    <row r="27" spans="1:10" x14ac:dyDescent="0.25">
      <c r="A27" s="40">
        <v>41806</v>
      </c>
      <c r="B27" s="41">
        <v>364</v>
      </c>
      <c r="C27" s="42">
        <v>20</v>
      </c>
      <c r="D27" s="43" t="s">
        <v>41</v>
      </c>
      <c r="E27" s="41">
        <v>3</v>
      </c>
      <c r="F27" s="41">
        <v>90</v>
      </c>
      <c r="G27" s="41">
        <v>10</v>
      </c>
      <c r="H27" t="s">
        <v>50</v>
      </c>
      <c r="I27" t="s">
        <v>93</v>
      </c>
      <c r="J27" s="59">
        <v>3.0623999999999998</v>
      </c>
    </row>
    <row r="28" spans="1:10" x14ac:dyDescent="0.25">
      <c r="A28" s="40">
        <v>41806</v>
      </c>
      <c r="B28" s="41">
        <v>364</v>
      </c>
      <c r="C28" s="42">
        <v>20</v>
      </c>
      <c r="D28" s="43" t="s">
        <v>61</v>
      </c>
      <c r="E28" s="41">
        <v>20</v>
      </c>
      <c r="F28" s="41">
        <v>99</v>
      </c>
      <c r="G28" s="41">
        <v>1</v>
      </c>
      <c r="H28" t="s">
        <v>50</v>
      </c>
      <c r="I28" t="s">
        <v>93</v>
      </c>
      <c r="J28" s="59">
        <v>20.416</v>
      </c>
    </row>
    <row r="29" spans="1:10" x14ac:dyDescent="0.25">
      <c r="A29" s="40">
        <v>41806</v>
      </c>
      <c r="B29" s="41">
        <v>364</v>
      </c>
      <c r="C29" s="42">
        <v>20</v>
      </c>
      <c r="D29" s="43" t="s">
        <v>58</v>
      </c>
      <c r="E29" s="41">
        <v>1</v>
      </c>
      <c r="F29" s="41">
        <v>95</v>
      </c>
      <c r="G29" s="41">
        <v>5</v>
      </c>
      <c r="H29" t="s">
        <v>50</v>
      </c>
      <c r="I29" t="s">
        <v>93</v>
      </c>
      <c r="J29" s="59">
        <v>1.0207999999999999</v>
      </c>
    </row>
    <row r="30" spans="1:10" x14ac:dyDescent="0.25">
      <c r="A30" s="48">
        <v>41806</v>
      </c>
      <c r="B30" s="49">
        <v>364</v>
      </c>
      <c r="C30" s="50">
        <v>20</v>
      </c>
      <c r="D30" s="51" t="s">
        <v>55</v>
      </c>
      <c r="E30" s="49">
        <v>1</v>
      </c>
      <c r="F30" s="49">
        <v>99</v>
      </c>
      <c r="G30" s="49">
        <v>1</v>
      </c>
      <c r="H30" s="57" t="s">
        <v>50</v>
      </c>
      <c r="I30" s="35" t="s">
        <v>93</v>
      </c>
      <c r="J30" s="59">
        <v>1.0207999999999999</v>
      </c>
    </row>
    <row r="31" spans="1:10" x14ac:dyDescent="0.25">
      <c r="A31" s="44">
        <v>41806</v>
      </c>
      <c r="B31" s="45">
        <v>364</v>
      </c>
      <c r="C31" s="46">
        <v>30</v>
      </c>
      <c r="D31" s="47" t="s">
        <v>43</v>
      </c>
      <c r="E31" s="45">
        <v>4</v>
      </c>
      <c r="F31" s="45">
        <v>100</v>
      </c>
      <c r="G31" s="45">
        <v>0</v>
      </c>
      <c r="H31" t="s">
        <v>91</v>
      </c>
      <c r="I31" t="s">
        <v>92</v>
      </c>
    </row>
    <row r="32" spans="1:10" x14ac:dyDescent="0.25">
      <c r="A32" s="40">
        <v>41806</v>
      </c>
      <c r="B32" s="41">
        <v>364</v>
      </c>
      <c r="C32" s="42">
        <v>30</v>
      </c>
      <c r="D32" s="43" t="s">
        <v>80</v>
      </c>
      <c r="E32" s="41">
        <v>1</v>
      </c>
      <c r="F32" s="41">
        <v>100</v>
      </c>
      <c r="G32" s="41">
        <v>0</v>
      </c>
      <c r="H32" t="s">
        <v>50</v>
      </c>
      <c r="I32" t="s">
        <v>92</v>
      </c>
    </row>
    <row r="33" spans="1:10" x14ac:dyDescent="0.25">
      <c r="A33" s="40">
        <v>41806</v>
      </c>
      <c r="B33" s="41">
        <v>364</v>
      </c>
      <c r="C33" s="42">
        <v>30</v>
      </c>
      <c r="D33" s="43" t="s">
        <v>38</v>
      </c>
      <c r="E33" s="41">
        <v>2</v>
      </c>
      <c r="F33" s="41">
        <v>99</v>
      </c>
      <c r="G33" s="41">
        <v>1</v>
      </c>
      <c r="H33" t="s">
        <v>50</v>
      </c>
      <c r="I33" t="s">
        <v>92</v>
      </c>
    </row>
    <row r="34" spans="1:10" x14ac:dyDescent="0.25">
      <c r="A34" s="40">
        <v>41806</v>
      </c>
      <c r="B34" s="41">
        <v>364</v>
      </c>
      <c r="C34" s="42">
        <v>30</v>
      </c>
      <c r="D34" s="43" t="s">
        <v>88</v>
      </c>
      <c r="E34" s="41">
        <v>5</v>
      </c>
      <c r="F34" s="41">
        <v>100</v>
      </c>
      <c r="G34" s="41">
        <v>0</v>
      </c>
      <c r="H34" s="58" t="s">
        <v>50</v>
      </c>
      <c r="I34" s="58" t="s">
        <v>92</v>
      </c>
    </row>
    <row r="35" spans="1:10" x14ac:dyDescent="0.25">
      <c r="A35" s="40">
        <v>41806</v>
      </c>
      <c r="B35" s="41">
        <v>364</v>
      </c>
      <c r="C35" s="42">
        <v>30</v>
      </c>
      <c r="D35" s="43" t="s">
        <v>41</v>
      </c>
      <c r="E35" s="41">
        <v>10</v>
      </c>
      <c r="F35" s="41">
        <v>90</v>
      </c>
      <c r="G35" s="41">
        <v>10</v>
      </c>
      <c r="H35" t="s">
        <v>50</v>
      </c>
      <c r="I35" t="s">
        <v>93</v>
      </c>
    </row>
    <row r="36" spans="1:10" x14ac:dyDescent="0.25">
      <c r="A36" s="40">
        <v>41806</v>
      </c>
      <c r="B36" s="41">
        <v>364</v>
      </c>
      <c r="C36" s="42">
        <v>30</v>
      </c>
      <c r="D36" s="43" t="s">
        <v>61</v>
      </c>
      <c r="E36" s="41">
        <v>20</v>
      </c>
      <c r="F36" s="41">
        <v>99</v>
      </c>
      <c r="G36" s="41">
        <v>1</v>
      </c>
      <c r="H36" t="s">
        <v>50</v>
      </c>
      <c r="I36" t="s">
        <v>93</v>
      </c>
    </row>
    <row r="37" spans="1:10" x14ac:dyDescent="0.25">
      <c r="A37" s="48">
        <v>41806</v>
      </c>
      <c r="B37" s="49">
        <v>364</v>
      </c>
      <c r="C37" s="50">
        <v>30</v>
      </c>
      <c r="D37" s="51" t="s">
        <v>55</v>
      </c>
      <c r="E37" s="49">
        <v>1</v>
      </c>
      <c r="F37" s="49">
        <v>99</v>
      </c>
      <c r="G37" s="49">
        <v>1</v>
      </c>
      <c r="H37" s="57" t="s">
        <v>50</v>
      </c>
      <c r="I37" s="35" t="s">
        <v>93</v>
      </c>
    </row>
    <row r="38" spans="1:10" x14ac:dyDescent="0.25">
      <c r="A38" s="44">
        <v>41806</v>
      </c>
      <c r="B38" s="45">
        <v>364</v>
      </c>
      <c r="C38" s="46">
        <v>40</v>
      </c>
      <c r="D38" s="47" t="s">
        <v>81</v>
      </c>
      <c r="E38" s="45">
        <v>1</v>
      </c>
      <c r="F38" s="45">
        <v>100</v>
      </c>
      <c r="G38" s="45">
        <v>0</v>
      </c>
      <c r="H38" t="s">
        <v>91</v>
      </c>
      <c r="I38" t="s">
        <v>92</v>
      </c>
      <c r="J38" s="59">
        <v>0.125</v>
      </c>
    </row>
    <row r="39" spans="1:10" x14ac:dyDescent="0.25">
      <c r="A39" s="40">
        <v>41806</v>
      </c>
      <c r="B39" s="41">
        <v>364</v>
      </c>
      <c r="C39" s="42">
        <v>40</v>
      </c>
      <c r="D39" s="43" t="s">
        <v>82</v>
      </c>
      <c r="E39" s="41">
        <v>1</v>
      </c>
      <c r="F39" s="41">
        <v>100</v>
      </c>
      <c r="G39" s="41">
        <v>0</v>
      </c>
      <c r="H39" t="s">
        <v>91</v>
      </c>
      <c r="I39" t="s">
        <v>92</v>
      </c>
      <c r="J39" s="59">
        <v>0.125</v>
      </c>
    </row>
  </sheetData>
  <sortState ref="A2:J39">
    <sortCondition ref="C2:C39"/>
    <sortCondition ref="I2:I39"/>
    <sortCondition ref="H2:H39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N8" sqref="N8:N24"/>
    </sheetView>
  </sheetViews>
  <sheetFormatPr defaultRowHeight="15" x14ac:dyDescent="0.25"/>
  <cols>
    <col min="3" max="3" width="14.28515625" bestFit="1" customWidth="1"/>
    <col min="4" max="4" width="16.7109375" bestFit="1" customWidth="1"/>
  </cols>
  <sheetData>
    <row r="1" spans="1:14" x14ac:dyDescent="0.25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62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99</v>
      </c>
    </row>
    <row r="2" spans="1:14" ht="15.75" thickBot="1" x14ac:dyDescent="0.3">
      <c r="A2" s="2" t="s">
        <v>114</v>
      </c>
      <c r="B2" s="2" t="s">
        <v>115</v>
      </c>
      <c r="C2" s="2" t="s">
        <v>24</v>
      </c>
      <c r="D2" s="2" t="s">
        <v>106</v>
      </c>
      <c r="E2" s="2" t="s">
        <v>83</v>
      </c>
      <c r="F2" s="3">
        <v>3.8461540000000002E-2</v>
      </c>
      <c r="G2" s="2" t="s">
        <v>92</v>
      </c>
      <c r="H2" s="3">
        <v>26</v>
      </c>
      <c r="I2" s="3">
        <v>12</v>
      </c>
      <c r="J2" s="3">
        <v>41.64</v>
      </c>
      <c r="K2" s="3">
        <v>4.25</v>
      </c>
      <c r="L2" s="3">
        <v>45.89</v>
      </c>
      <c r="M2" s="3">
        <v>1.6015384619999999</v>
      </c>
      <c r="N2" s="3">
        <v>0</v>
      </c>
    </row>
    <row r="3" spans="1:14" ht="15.75" thickBot="1" x14ac:dyDescent="0.3">
      <c r="A3" s="2" t="s">
        <v>117</v>
      </c>
      <c r="B3" s="2" t="s">
        <v>115</v>
      </c>
      <c r="C3" s="2" t="s">
        <v>24</v>
      </c>
      <c r="D3" s="2" t="s">
        <v>106</v>
      </c>
      <c r="E3" s="2" t="s">
        <v>86</v>
      </c>
      <c r="F3" s="3">
        <v>7.6923080000000005E-2</v>
      </c>
      <c r="G3" s="2" t="s">
        <v>92</v>
      </c>
      <c r="H3" s="3">
        <v>26</v>
      </c>
      <c r="I3" s="3">
        <v>12</v>
      </c>
      <c r="J3" s="3">
        <v>41.64</v>
      </c>
      <c r="K3" s="3">
        <v>4.25</v>
      </c>
      <c r="L3" s="3">
        <v>45.89</v>
      </c>
      <c r="M3" s="3">
        <v>3.2030769229999998</v>
      </c>
      <c r="N3" s="3">
        <v>0</v>
      </c>
    </row>
    <row r="4" spans="1:14" ht="15.75" thickBot="1" x14ac:dyDescent="0.3">
      <c r="A4" s="2" t="s">
        <v>120</v>
      </c>
      <c r="B4" s="2" t="s">
        <v>115</v>
      </c>
      <c r="C4" s="2" t="s">
        <v>24</v>
      </c>
      <c r="D4" s="2" t="s">
        <v>118</v>
      </c>
      <c r="E4" s="2" t="s">
        <v>89</v>
      </c>
      <c r="F4" s="3">
        <v>0.14285713999999999</v>
      </c>
      <c r="G4" s="2" t="s">
        <v>92</v>
      </c>
      <c r="H4" s="3">
        <v>7</v>
      </c>
      <c r="I4" s="3">
        <v>25</v>
      </c>
      <c r="J4" s="3">
        <v>0.23</v>
      </c>
      <c r="K4" s="3">
        <v>25.52</v>
      </c>
      <c r="L4" s="3">
        <v>25.75</v>
      </c>
      <c r="M4" s="3">
        <v>3.2857142999999998E-2</v>
      </c>
      <c r="N4" s="3">
        <v>0</v>
      </c>
    </row>
    <row r="5" spans="1:14" ht="15.75" thickBot="1" x14ac:dyDescent="0.3">
      <c r="A5" s="4" t="s">
        <v>121</v>
      </c>
      <c r="B5" s="4" t="s">
        <v>115</v>
      </c>
      <c r="C5" s="4" t="s">
        <v>24</v>
      </c>
      <c r="D5" s="4" t="s">
        <v>118</v>
      </c>
      <c r="E5" s="4" t="s">
        <v>84</v>
      </c>
      <c r="F5" s="5">
        <v>0.14285713999999999</v>
      </c>
      <c r="G5" s="4" t="s">
        <v>92</v>
      </c>
      <c r="H5" s="5">
        <v>7</v>
      </c>
      <c r="I5" s="5">
        <v>25</v>
      </c>
      <c r="J5" s="5">
        <v>0.23</v>
      </c>
      <c r="K5" s="5">
        <v>25.52</v>
      </c>
      <c r="L5" s="5">
        <v>25.75</v>
      </c>
      <c r="M5" s="5">
        <v>3.2857142999999998E-2</v>
      </c>
      <c r="N5" s="5">
        <v>0</v>
      </c>
    </row>
    <row r="6" spans="1:14" ht="15.75" thickBot="1" x14ac:dyDescent="0.3">
      <c r="A6" s="2" t="s">
        <v>122</v>
      </c>
      <c r="B6" s="2" t="s">
        <v>115</v>
      </c>
      <c r="C6" s="2" t="s">
        <v>24</v>
      </c>
      <c r="D6" s="2" t="s">
        <v>123</v>
      </c>
      <c r="E6" s="2" t="s">
        <v>81</v>
      </c>
      <c r="F6" s="3">
        <v>0.5</v>
      </c>
      <c r="G6" s="2" t="s">
        <v>92</v>
      </c>
      <c r="H6" s="3">
        <v>2</v>
      </c>
      <c r="I6" s="3">
        <v>0</v>
      </c>
      <c r="J6" s="3">
        <v>0.25</v>
      </c>
      <c r="K6" s="3">
        <v>0</v>
      </c>
      <c r="L6" s="3">
        <v>0.25</v>
      </c>
      <c r="M6" s="3">
        <v>0.125</v>
      </c>
      <c r="N6" s="3">
        <v>0</v>
      </c>
    </row>
    <row r="7" spans="1:14" ht="15.75" thickBot="1" x14ac:dyDescent="0.3">
      <c r="A7" s="4" t="s">
        <v>124</v>
      </c>
      <c r="B7" s="4" t="s">
        <v>115</v>
      </c>
      <c r="C7" s="4" t="s">
        <v>24</v>
      </c>
      <c r="D7" s="4" t="s">
        <v>123</v>
      </c>
      <c r="E7" s="4" t="s">
        <v>82</v>
      </c>
      <c r="F7" s="5">
        <v>0.5</v>
      </c>
      <c r="G7" s="4" t="s">
        <v>92</v>
      </c>
      <c r="H7" s="5">
        <v>2</v>
      </c>
      <c r="I7" s="5">
        <v>0</v>
      </c>
      <c r="J7" s="5">
        <v>0.25</v>
      </c>
      <c r="K7" s="5">
        <v>0</v>
      </c>
      <c r="L7" s="5">
        <v>0.25</v>
      </c>
      <c r="M7" s="5">
        <v>0.125</v>
      </c>
      <c r="N7" s="5">
        <v>0</v>
      </c>
    </row>
    <row r="8" spans="1:14" ht="15.75" thickBot="1" x14ac:dyDescent="0.3">
      <c r="A8" s="4" t="s">
        <v>104</v>
      </c>
      <c r="B8" s="4" t="s">
        <v>105</v>
      </c>
      <c r="C8" s="4" t="s">
        <v>24</v>
      </c>
      <c r="D8" s="4" t="s">
        <v>106</v>
      </c>
      <c r="E8" s="4" t="s">
        <v>55</v>
      </c>
      <c r="F8" s="5">
        <v>0.16666666999999999</v>
      </c>
      <c r="G8" s="4" t="s">
        <v>107</v>
      </c>
      <c r="H8" s="5">
        <v>26</v>
      </c>
      <c r="I8" s="5">
        <v>12</v>
      </c>
      <c r="J8" s="5">
        <v>41.64</v>
      </c>
      <c r="K8" s="5">
        <v>4.25</v>
      </c>
      <c r="L8" s="5">
        <v>45.89</v>
      </c>
      <c r="M8" s="5">
        <v>0.70833333300000001</v>
      </c>
      <c r="N8" s="5">
        <v>0.70833333300000001</v>
      </c>
    </row>
    <row r="9" spans="1:14" ht="15.75" thickBot="1" x14ac:dyDescent="0.3">
      <c r="A9" s="2" t="s">
        <v>108</v>
      </c>
      <c r="B9" s="2" t="s">
        <v>105</v>
      </c>
      <c r="C9" s="2" t="s">
        <v>24</v>
      </c>
      <c r="D9" s="2" t="s">
        <v>106</v>
      </c>
      <c r="E9" s="2" t="s">
        <v>61</v>
      </c>
      <c r="F9" s="3">
        <v>0.41666667000000002</v>
      </c>
      <c r="G9" s="2" t="s">
        <v>107</v>
      </c>
      <c r="H9" s="3">
        <v>26</v>
      </c>
      <c r="I9" s="3">
        <v>12</v>
      </c>
      <c r="J9" s="3">
        <v>41.64</v>
      </c>
      <c r="K9" s="3">
        <v>4.25</v>
      </c>
      <c r="L9" s="3">
        <v>45.89</v>
      </c>
      <c r="M9" s="3">
        <v>1.7708333329999999</v>
      </c>
      <c r="N9" s="3">
        <v>1.7708333329999999</v>
      </c>
    </row>
    <row r="10" spans="1:14" ht="15.75" thickBot="1" x14ac:dyDescent="0.3">
      <c r="A10" s="4" t="s">
        <v>109</v>
      </c>
      <c r="B10" s="4" t="s">
        <v>105</v>
      </c>
      <c r="C10" s="4" t="s">
        <v>24</v>
      </c>
      <c r="D10" s="4" t="s">
        <v>106</v>
      </c>
      <c r="E10" s="4" t="s">
        <v>60</v>
      </c>
      <c r="F10" s="5">
        <v>0.25</v>
      </c>
      <c r="G10" s="4" t="s">
        <v>107</v>
      </c>
      <c r="H10" s="5">
        <v>26</v>
      </c>
      <c r="I10" s="5">
        <v>12</v>
      </c>
      <c r="J10" s="5">
        <v>41.64</v>
      </c>
      <c r="K10" s="5">
        <v>4.25</v>
      </c>
      <c r="L10" s="5">
        <v>45.89</v>
      </c>
      <c r="M10" s="5">
        <v>1.0625</v>
      </c>
      <c r="N10" s="5">
        <v>1.0625</v>
      </c>
    </row>
    <row r="11" spans="1:14" ht="15.75" thickBot="1" x14ac:dyDescent="0.3">
      <c r="A11" s="2" t="s">
        <v>109</v>
      </c>
      <c r="B11" s="2" t="s">
        <v>105</v>
      </c>
      <c r="C11" s="2" t="s">
        <v>24</v>
      </c>
      <c r="D11" s="2" t="s">
        <v>106</v>
      </c>
      <c r="E11" s="2" t="s">
        <v>60</v>
      </c>
      <c r="F11" s="3">
        <v>0.25</v>
      </c>
      <c r="G11" s="2" t="s">
        <v>107</v>
      </c>
      <c r="H11" s="3">
        <v>26</v>
      </c>
      <c r="I11" s="3">
        <v>12</v>
      </c>
      <c r="J11" s="3">
        <v>41.64</v>
      </c>
      <c r="K11" s="3">
        <v>4.25</v>
      </c>
      <c r="L11" s="3">
        <v>45.89</v>
      </c>
      <c r="M11" s="3">
        <v>1.0625</v>
      </c>
      <c r="N11" s="3">
        <v>1.0625</v>
      </c>
    </row>
    <row r="12" spans="1:14" ht="15.75" thickBot="1" x14ac:dyDescent="0.3">
      <c r="A12" s="4" t="s">
        <v>110</v>
      </c>
      <c r="B12" s="4" t="s">
        <v>105</v>
      </c>
      <c r="C12" s="4" t="s">
        <v>24</v>
      </c>
      <c r="D12" s="4" t="s">
        <v>106</v>
      </c>
      <c r="E12" s="4" t="s">
        <v>41</v>
      </c>
      <c r="F12" s="5">
        <v>0.16666666999999999</v>
      </c>
      <c r="G12" s="4" t="s">
        <v>107</v>
      </c>
      <c r="H12" s="5">
        <v>26</v>
      </c>
      <c r="I12" s="5">
        <v>12</v>
      </c>
      <c r="J12" s="5">
        <v>41.64</v>
      </c>
      <c r="K12" s="5">
        <v>4.25</v>
      </c>
      <c r="L12" s="5">
        <v>45.89</v>
      </c>
      <c r="M12" s="5">
        <v>0.70833333300000001</v>
      </c>
      <c r="N12" s="5">
        <v>0.70833333300000001</v>
      </c>
    </row>
    <row r="13" spans="1:14" ht="15.75" thickBot="1" x14ac:dyDescent="0.3">
      <c r="A13" s="2" t="s">
        <v>110</v>
      </c>
      <c r="B13" s="2" t="s">
        <v>105</v>
      </c>
      <c r="C13" s="2" t="s">
        <v>24</v>
      </c>
      <c r="D13" s="2" t="s">
        <v>106</v>
      </c>
      <c r="E13" s="2" t="s">
        <v>41</v>
      </c>
      <c r="F13" s="3">
        <v>0.16666666999999999</v>
      </c>
      <c r="G13" s="2" t="s">
        <v>107</v>
      </c>
      <c r="H13" s="3">
        <v>26</v>
      </c>
      <c r="I13" s="3">
        <v>12</v>
      </c>
      <c r="J13" s="3">
        <v>41.64</v>
      </c>
      <c r="K13" s="3">
        <v>4.25</v>
      </c>
      <c r="L13" s="3">
        <v>45.89</v>
      </c>
      <c r="M13" s="3">
        <v>0.70833333300000001</v>
      </c>
      <c r="N13" s="3">
        <v>0.70833333300000001</v>
      </c>
    </row>
    <row r="14" spans="1:14" ht="15.75" thickBot="1" x14ac:dyDescent="0.3">
      <c r="A14" s="4" t="s">
        <v>111</v>
      </c>
      <c r="B14" s="4" t="s">
        <v>105</v>
      </c>
      <c r="C14" s="4" t="s">
        <v>24</v>
      </c>
      <c r="D14" s="4" t="s">
        <v>106</v>
      </c>
      <c r="E14" s="4" t="s">
        <v>57</v>
      </c>
      <c r="F14" s="5">
        <v>0.57692308000000003</v>
      </c>
      <c r="G14" s="4" t="s">
        <v>92</v>
      </c>
      <c r="H14" s="5">
        <v>26</v>
      </c>
      <c r="I14" s="5">
        <v>12</v>
      </c>
      <c r="J14" s="5">
        <v>41.64</v>
      </c>
      <c r="K14" s="5">
        <v>4.25</v>
      </c>
      <c r="L14" s="5">
        <v>45.89</v>
      </c>
      <c r="M14" s="5">
        <v>24.023076923000001</v>
      </c>
      <c r="N14" s="5">
        <v>24.023076923000001</v>
      </c>
    </row>
    <row r="15" spans="1:14" ht="15.75" thickBot="1" x14ac:dyDescent="0.3">
      <c r="A15" s="2" t="s">
        <v>112</v>
      </c>
      <c r="B15" s="2" t="s">
        <v>105</v>
      </c>
      <c r="C15" s="2" t="s">
        <v>24</v>
      </c>
      <c r="D15" s="2" t="s">
        <v>106</v>
      </c>
      <c r="E15" s="2" t="s">
        <v>38</v>
      </c>
      <c r="F15" s="3">
        <v>0.19230769</v>
      </c>
      <c r="G15" s="2" t="s">
        <v>92</v>
      </c>
      <c r="H15" s="3">
        <v>26</v>
      </c>
      <c r="I15" s="3">
        <v>12</v>
      </c>
      <c r="J15" s="3">
        <v>41.64</v>
      </c>
      <c r="K15" s="3">
        <v>4.25</v>
      </c>
      <c r="L15" s="3">
        <v>45.89</v>
      </c>
      <c r="M15" s="3">
        <v>8.0076923079999993</v>
      </c>
      <c r="N15" s="3">
        <v>8.0076923079999993</v>
      </c>
    </row>
    <row r="16" spans="1:14" ht="15.75" thickBot="1" x14ac:dyDescent="0.3">
      <c r="A16" s="4" t="s">
        <v>113</v>
      </c>
      <c r="B16" s="4" t="s">
        <v>105</v>
      </c>
      <c r="C16" s="4" t="s">
        <v>24</v>
      </c>
      <c r="D16" s="4" t="s">
        <v>106</v>
      </c>
      <c r="E16" s="4" t="s">
        <v>88</v>
      </c>
      <c r="F16" s="5">
        <v>7.6923080000000005E-2</v>
      </c>
      <c r="G16" s="4" t="s">
        <v>92</v>
      </c>
      <c r="H16" s="5">
        <v>26</v>
      </c>
      <c r="I16" s="5">
        <v>12</v>
      </c>
      <c r="J16" s="5">
        <v>41.64</v>
      </c>
      <c r="K16" s="5">
        <v>4.25</v>
      </c>
      <c r="L16" s="5">
        <v>45.89</v>
      </c>
      <c r="M16" s="5">
        <v>3.2030769229999998</v>
      </c>
      <c r="N16" s="5">
        <v>3.2030769229999998</v>
      </c>
    </row>
    <row r="17" spans="1:14" ht="15.75" thickBot="1" x14ac:dyDescent="0.3">
      <c r="A17" s="4" t="s">
        <v>116</v>
      </c>
      <c r="B17" s="4" t="s">
        <v>105</v>
      </c>
      <c r="C17" s="4" t="s">
        <v>24</v>
      </c>
      <c r="D17" s="4" t="s">
        <v>106</v>
      </c>
      <c r="E17" s="4" t="s">
        <v>80</v>
      </c>
      <c r="F17" s="5">
        <v>3.8461540000000002E-2</v>
      </c>
      <c r="G17" s="4" t="s">
        <v>92</v>
      </c>
      <c r="H17" s="5">
        <v>26</v>
      </c>
      <c r="I17" s="5">
        <v>12</v>
      </c>
      <c r="J17" s="5">
        <v>41.64</v>
      </c>
      <c r="K17" s="5">
        <v>4.25</v>
      </c>
      <c r="L17" s="5">
        <v>45.89</v>
      </c>
      <c r="M17" s="5">
        <v>1.6015384619999999</v>
      </c>
      <c r="N17" s="5">
        <v>1.6015384619999999</v>
      </c>
    </row>
    <row r="18" spans="1:14" ht="15.75" thickBot="1" x14ac:dyDescent="0.3">
      <c r="A18" s="4" t="s">
        <v>104</v>
      </c>
      <c r="B18" s="4" t="s">
        <v>105</v>
      </c>
      <c r="C18" s="4" t="s">
        <v>24</v>
      </c>
      <c r="D18" s="4" t="s">
        <v>118</v>
      </c>
      <c r="E18" s="4" t="s">
        <v>55</v>
      </c>
      <c r="F18" s="5">
        <v>0.04</v>
      </c>
      <c r="G18" s="4" t="s">
        <v>107</v>
      </c>
      <c r="H18" s="5">
        <v>7</v>
      </c>
      <c r="I18" s="5">
        <v>25</v>
      </c>
      <c r="J18" s="5">
        <v>0.23</v>
      </c>
      <c r="K18" s="5">
        <v>25.52</v>
      </c>
      <c r="L18" s="5">
        <v>25.75</v>
      </c>
      <c r="M18" s="5">
        <v>1.0207999999999999</v>
      </c>
      <c r="N18" s="5">
        <v>1.0207999999999999</v>
      </c>
    </row>
    <row r="19" spans="1:14" ht="15.75" thickBot="1" x14ac:dyDescent="0.3">
      <c r="A19" s="2" t="s">
        <v>108</v>
      </c>
      <c r="B19" s="2" t="s">
        <v>105</v>
      </c>
      <c r="C19" s="2" t="s">
        <v>24</v>
      </c>
      <c r="D19" s="2" t="s">
        <v>118</v>
      </c>
      <c r="E19" s="2" t="s">
        <v>61</v>
      </c>
      <c r="F19" s="3">
        <v>0.8</v>
      </c>
      <c r="G19" s="2" t="s">
        <v>107</v>
      </c>
      <c r="H19" s="3">
        <v>7</v>
      </c>
      <c r="I19" s="3">
        <v>25</v>
      </c>
      <c r="J19" s="3">
        <v>0.23</v>
      </c>
      <c r="K19" s="3">
        <v>25.52</v>
      </c>
      <c r="L19" s="3">
        <v>25.75</v>
      </c>
      <c r="M19" s="3">
        <v>20.416</v>
      </c>
      <c r="N19" s="3">
        <v>20.416</v>
      </c>
    </row>
    <row r="20" spans="1:14" ht="15.75" thickBot="1" x14ac:dyDescent="0.3">
      <c r="A20" s="4" t="s">
        <v>110</v>
      </c>
      <c r="B20" s="4" t="s">
        <v>105</v>
      </c>
      <c r="C20" s="4" t="s">
        <v>24</v>
      </c>
      <c r="D20" s="4" t="s">
        <v>118</v>
      </c>
      <c r="E20" s="4" t="s">
        <v>41</v>
      </c>
      <c r="F20" s="5">
        <v>0.12</v>
      </c>
      <c r="G20" s="4" t="s">
        <v>107</v>
      </c>
      <c r="H20" s="5">
        <v>7</v>
      </c>
      <c r="I20" s="5">
        <v>25</v>
      </c>
      <c r="J20" s="5">
        <v>0.23</v>
      </c>
      <c r="K20" s="5">
        <v>25.52</v>
      </c>
      <c r="L20" s="5">
        <v>25.75</v>
      </c>
      <c r="M20" s="5">
        <v>3.0623999999999998</v>
      </c>
      <c r="N20" s="5">
        <v>3.0623999999999998</v>
      </c>
    </row>
    <row r="21" spans="1:14" ht="15.75" thickBot="1" x14ac:dyDescent="0.3">
      <c r="A21" s="2" t="s">
        <v>110</v>
      </c>
      <c r="B21" s="2" t="s">
        <v>105</v>
      </c>
      <c r="C21" s="2" t="s">
        <v>24</v>
      </c>
      <c r="D21" s="2" t="s">
        <v>118</v>
      </c>
      <c r="E21" s="2" t="s">
        <v>41</v>
      </c>
      <c r="F21" s="3">
        <v>0.12</v>
      </c>
      <c r="G21" s="2" t="s">
        <v>107</v>
      </c>
      <c r="H21" s="3">
        <v>7</v>
      </c>
      <c r="I21" s="3">
        <v>25</v>
      </c>
      <c r="J21" s="3">
        <v>0.23</v>
      </c>
      <c r="K21" s="3">
        <v>25.52</v>
      </c>
      <c r="L21" s="3">
        <v>25.75</v>
      </c>
      <c r="M21" s="3">
        <v>3.0623999999999998</v>
      </c>
      <c r="N21" s="3">
        <v>3.0623999999999998</v>
      </c>
    </row>
    <row r="22" spans="1:14" ht="15.75" thickBot="1" x14ac:dyDescent="0.3">
      <c r="A22" s="4" t="s">
        <v>119</v>
      </c>
      <c r="B22" s="4" t="s">
        <v>105</v>
      </c>
      <c r="C22" s="4" t="s">
        <v>24</v>
      </c>
      <c r="D22" s="4" t="s">
        <v>118</v>
      </c>
      <c r="E22" s="4" t="s">
        <v>58</v>
      </c>
      <c r="F22" s="5">
        <v>0.04</v>
      </c>
      <c r="G22" s="4" t="s">
        <v>107</v>
      </c>
      <c r="H22" s="5">
        <v>7</v>
      </c>
      <c r="I22" s="5">
        <v>25</v>
      </c>
      <c r="J22" s="5">
        <v>0.23</v>
      </c>
      <c r="K22" s="5">
        <v>25.52</v>
      </c>
      <c r="L22" s="5">
        <v>25.75</v>
      </c>
      <c r="M22" s="5">
        <v>1.0207999999999999</v>
      </c>
      <c r="N22" s="5">
        <v>1.0207999999999999</v>
      </c>
    </row>
    <row r="23" spans="1:14" ht="15.75" thickBot="1" x14ac:dyDescent="0.3">
      <c r="A23" s="2" t="s">
        <v>119</v>
      </c>
      <c r="B23" s="2" t="s">
        <v>105</v>
      </c>
      <c r="C23" s="2" t="s">
        <v>24</v>
      </c>
      <c r="D23" s="2" t="s">
        <v>118</v>
      </c>
      <c r="E23" s="2" t="s">
        <v>58</v>
      </c>
      <c r="F23" s="3">
        <v>0.04</v>
      </c>
      <c r="G23" s="2" t="s">
        <v>107</v>
      </c>
      <c r="H23" s="3">
        <v>7</v>
      </c>
      <c r="I23" s="3">
        <v>25</v>
      </c>
      <c r="J23" s="3">
        <v>0.23</v>
      </c>
      <c r="K23" s="3">
        <v>25.52</v>
      </c>
      <c r="L23" s="3">
        <v>25.75</v>
      </c>
      <c r="M23" s="3">
        <v>1.0207999999999999</v>
      </c>
      <c r="N23" s="3">
        <v>1.0207999999999999</v>
      </c>
    </row>
    <row r="24" spans="1:14" ht="15.75" thickBot="1" x14ac:dyDescent="0.3">
      <c r="A24" s="4" t="s">
        <v>111</v>
      </c>
      <c r="B24" s="4" t="s">
        <v>105</v>
      </c>
      <c r="C24" s="4" t="s">
        <v>24</v>
      </c>
      <c r="D24" s="4" t="s">
        <v>118</v>
      </c>
      <c r="E24" s="4" t="s">
        <v>57</v>
      </c>
      <c r="F24" s="5">
        <v>0.71428570999999996</v>
      </c>
      <c r="G24" s="4" t="s">
        <v>92</v>
      </c>
      <c r="H24" s="5">
        <v>7</v>
      </c>
      <c r="I24" s="5">
        <v>25</v>
      </c>
      <c r="J24" s="5">
        <v>0.23</v>
      </c>
      <c r="K24" s="5">
        <v>25.52</v>
      </c>
      <c r="L24" s="5">
        <v>25.75</v>
      </c>
      <c r="M24" s="5">
        <v>0.164285714</v>
      </c>
      <c r="N24" s="5">
        <v>0.164285714</v>
      </c>
    </row>
  </sheetData>
  <sortState ref="A2:N2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322.2014-06-30</vt:lpstr>
      <vt:lpstr>afterfixedcover</vt:lpstr>
      <vt:lpstr>323.2014-06-30</vt:lpstr>
      <vt:lpstr>364.2014-06-16</vt:lpstr>
      <vt:lpstr>364.2014-06-16R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kristin.barker</dc:creator>
  <cp:lastModifiedBy>kristin.barker</cp:lastModifiedBy>
  <dcterms:created xsi:type="dcterms:W3CDTF">2016-07-11T19:43:39Z</dcterms:created>
  <dcterms:modified xsi:type="dcterms:W3CDTF">2016-07-15T17:21:12Z</dcterms:modified>
</cp:coreProperties>
</file>