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Z:\Research Design Lab\PlayData\"/>
    </mc:Choice>
  </mc:AlternateContent>
  <bookViews>
    <workbookView xWindow="0" yWindow="0" windowWidth="19200" windowHeight="12435"/>
  </bookViews>
  <sheets>
    <sheet name="Persulfate vs Combustion" sheetId="4" r:id="rId1"/>
    <sheet name="MPG-WSU StdErr" sheetId="1" r:id="rId2"/>
    <sheet name="1-51_Persulfate v Combustion" sheetId="7" r:id="rId3"/>
  </sheets>
  <definedNames>
    <definedName name="_xlnm.Print_Titles" localSheetId="1">'MPG-WSU StdErr'!$1:$1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4" l="1"/>
  <c r="G3" i="4"/>
  <c r="D4" i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1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2" i="4"/>
  <c r="H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1" i="4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3" i="7"/>
  <c r="D56" i="1"/>
  <c r="C56" i="1"/>
  <c r="D52" i="1"/>
  <c r="C52" i="1"/>
  <c r="D48" i="1"/>
  <c r="C48" i="1"/>
  <c r="D37" i="1"/>
  <c r="C37" i="1"/>
  <c r="D28" i="1"/>
  <c r="C28" i="1"/>
  <c r="D26" i="1"/>
  <c r="C26" i="1"/>
  <c r="D21" i="1"/>
  <c r="C21" i="1"/>
  <c r="D12" i="1"/>
  <c r="C12" i="1"/>
  <c r="D8" i="1"/>
  <c r="C8" i="1"/>
  <c r="C4" i="1"/>
</calcChain>
</file>

<file path=xl/sharedStrings.xml><?xml version="1.0" encoding="utf-8"?>
<sst xmlns="http://schemas.openxmlformats.org/spreadsheetml/2006/main" count="92" uniqueCount="52">
  <si>
    <t>Sample ID</t>
  </si>
  <si>
    <t>MPG Persulfate %N</t>
  </si>
  <si>
    <t>WSU Combustion %N</t>
  </si>
  <si>
    <t>% Recovery</t>
  </si>
  <si>
    <t>Conversion</t>
  </si>
  <si>
    <t>Converted Persulfate</t>
  </si>
  <si>
    <t>Converted Persulfate vs Combustion</t>
  </si>
  <si>
    <t>AVERAGE</t>
  </si>
  <si>
    <t>%FN Dry matter basis</t>
  </si>
  <si>
    <t>Average %FN (when reps)</t>
  </si>
  <si>
    <t>Std Err (when reps)</t>
  </si>
  <si>
    <t>Rep</t>
  </si>
  <si>
    <t>%DM</t>
  </si>
  <si>
    <t>Average %DM (when reps)</t>
  </si>
  <si>
    <t>15 a</t>
  </si>
  <si>
    <t>a</t>
  </si>
  <si>
    <t>15 b</t>
  </si>
  <si>
    <t>b</t>
  </si>
  <si>
    <t>15 c</t>
  </si>
  <si>
    <t>c</t>
  </si>
  <si>
    <t>17 a</t>
  </si>
  <si>
    <t>17 b</t>
  </si>
  <si>
    <t>17 c</t>
  </si>
  <si>
    <t>19 a</t>
  </si>
  <si>
    <t>19 b</t>
  </si>
  <si>
    <t>19 c</t>
  </si>
  <si>
    <t>26 a</t>
  </si>
  <si>
    <t>26 b</t>
  </si>
  <si>
    <t>30 a</t>
  </si>
  <si>
    <t>30 b</t>
  </si>
  <si>
    <t>31 a</t>
  </si>
  <si>
    <t>31 b</t>
  </si>
  <si>
    <t>31 c</t>
  </si>
  <si>
    <t>37 a</t>
  </si>
  <si>
    <t>37 b</t>
  </si>
  <si>
    <t>37 c</t>
  </si>
  <si>
    <t>45 a</t>
  </si>
  <si>
    <t>45 b</t>
  </si>
  <si>
    <t>48 a</t>
  </si>
  <si>
    <t>48 b</t>
  </si>
  <si>
    <t>48 c</t>
  </si>
  <si>
    <t>50 a</t>
  </si>
  <si>
    <t>50 b</t>
  </si>
  <si>
    <t>50 c</t>
  </si>
  <si>
    <t>Sample</t>
  </si>
  <si>
    <t>Date</t>
  </si>
  <si>
    <t>Persulfate %N</t>
  </si>
  <si>
    <t>Replicated &amp; averaged</t>
  </si>
  <si>
    <t>Combustion %N</t>
  </si>
  <si>
    <t>%Recovery</t>
  </si>
  <si>
    <t>x</t>
  </si>
  <si>
    <t>AVEAGE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</si>
</sst>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.000"/>
    <numFmt numFmtId="165" formatCode="0.000"/>
  </numFmts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0000"/>
      <name val="Calibri (Body)"/>
    </font>
    <font>
      <b/>
      <sz val="12"/>
      <color theme="1"/>
      <name val="Calibri (Body)"/>
    </font>
    <font>
      <sz val="12"/>
      <color rgb="FF000000"/>
      <name val="Calibri (Body)"/>
    </font>
    <font>
      <sz val="12"/>
      <color theme="1"/>
      <name val="Calibri (Body)"/>
    </font>
    <font>
      <sz val="12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0" fontId="0" fillId="0" borderId="8" xfId="0" applyBorder="1"/>
    <xf numFmtId="0" fontId="4" fillId="0" borderId="0" xfId="0" applyFont="1" applyAlignment="1">
      <alignment wrapText="1"/>
    </xf>
    <xf numFmtId="0" fontId="5" fillId="0" borderId="10" xfId="0" applyFont="1" applyBorder="1" applyAlignment="1">
      <alignment wrapText="1"/>
    </xf>
    <xf numFmtId="2" fontId="5" fillId="0" borderId="10" xfId="0" applyNumberFormat="1" applyFont="1" applyBorder="1" applyAlignment="1">
      <alignment wrapText="1"/>
    </xf>
    <xf numFmtId="2" fontId="5" fillId="2" borderId="10" xfId="0" applyNumberFormat="1" applyFont="1" applyFill="1" applyBorder="1" applyAlignment="1">
      <alignment wrapText="1"/>
    </xf>
    <xf numFmtId="0" fontId="6" fillId="0" borderId="12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7" fillId="0" borderId="0" xfId="0" applyFont="1"/>
    <xf numFmtId="164" fontId="8" fillId="0" borderId="13" xfId="0" applyNumberFormat="1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2" xfId="0" applyFont="1" applyBorder="1"/>
    <xf numFmtId="164" fontId="8" fillId="0" borderId="0" xfId="0" applyNumberFormat="1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0" xfId="0" applyFont="1" applyBorder="1"/>
    <xf numFmtId="164" fontId="8" fillId="0" borderId="11" xfId="0" applyNumberFormat="1" applyFont="1" applyBorder="1"/>
    <xf numFmtId="164" fontId="7" fillId="0" borderId="3" xfId="0" applyNumberFormat="1" applyFont="1" applyBorder="1"/>
    <xf numFmtId="0" fontId="7" fillId="0" borderId="4" xfId="0" applyFont="1" applyBorder="1"/>
    <xf numFmtId="0" fontId="7" fillId="0" borderId="3" xfId="0" applyFont="1" applyBorder="1"/>
    <xf numFmtId="0" fontId="7" fillId="0" borderId="2" xfId="0" applyFont="1" applyBorder="1"/>
    <xf numFmtId="164" fontId="8" fillId="0" borderId="1" xfId="0" applyNumberFormat="1" applyFont="1" applyBorder="1"/>
    <xf numFmtId="164" fontId="8" fillId="0" borderId="8" xfId="0" applyNumberFormat="1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7" xfId="0" applyFont="1" applyBorder="1"/>
    <xf numFmtId="0" fontId="5" fillId="2" borderId="0" xfId="0" applyFont="1" applyFill="1" applyAlignment="1">
      <alignment horizontal="right" wrapText="1"/>
    </xf>
    <xf numFmtId="10" fontId="0" fillId="0" borderId="0" xfId="0" applyNumberFormat="1"/>
    <xf numFmtId="0" fontId="1" fillId="0" borderId="0" xfId="41" applyAlignment="1">
      <alignment horizontal="left"/>
    </xf>
    <xf numFmtId="2" fontId="1" fillId="0" borderId="0" xfId="41" applyNumberFormat="1" applyAlignment="1">
      <alignment horizontal="left"/>
    </xf>
    <xf numFmtId="14" fontId="1" fillId="0" borderId="0" xfId="41" applyNumberFormat="1" applyAlignment="1">
      <alignment horizontal="left"/>
    </xf>
    <xf numFmtId="10" fontId="1" fillId="0" borderId="0" xfId="41" applyNumberFormat="1" applyAlignment="1">
      <alignment horizontal="left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5" fontId="1" fillId="0" borderId="0" xfId="41" applyNumberFormat="1" applyAlignment="1">
      <alignment horizontal="left"/>
    </xf>
    <xf numFmtId="165" fontId="1" fillId="3" borderId="0" xfId="41" applyNumberFormat="1" applyFill="1" applyAlignment="1">
      <alignment horizontal="left"/>
    </xf>
    <xf numFmtId="165" fontId="1" fillId="0" borderId="0" xfId="41" applyNumberFormat="1" applyFont="1" applyBorder="1" applyAlignment="1">
      <alignment horizontal="left"/>
    </xf>
    <xf numFmtId="0" fontId="1" fillId="0" borderId="0" xfId="41" applyBorder="1" applyAlignment="1">
      <alignment horizontal="left"/>
    </xf>
    <xf numFmtId="165" fontId="0" fillId="0" borderId="0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165" fontId="0" fillId="0" borderId="0" xfId="0" applyNumberFormat="1"/>
    <xf numFmtId="165" fontId="0" fillId="0" borderId="8" xfId="0" applyNumberFormat="1" applyBorder="1"/>
  </cellXfs>
  <cellStyles count="44"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3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42" builtinId="8" hidden="1"/>
    <cellStyle name="Hyperlink" xfId="39" builtinId="8" hidden="1"/>
    <cellStyle name="Hyperlink" xfId="17" builtinId="8" hidden="1"/>
    <cellStyle name="Hyperlink" xfId="19" builtinId="8" hidden="1"/>
    <cellStyle name="Hyperlink" xfId="21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23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7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  <cellStyle name="Normal 2" xfId="4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Combustion</a:t>
            </a:r>
            <a:r>
              <a:rPr lang="en-US" baseline="0"/>
              <a:t> vs Persulfate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2.6026117105732102E-2"/>
                  <c:y val="0.2575092438262739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'Persulfate vs Combustion'!$B$2:$B$39</c:f>
              <c:numCache>
                <c:formatCode>0.000</c:formatCode>
                <c:ptCount val="38"/>
                <c:pt idx="0">
                  <c:v>1.6396303142329018</c:v>
                </c:pt>
                <c:pt idx="1">
                  <c:v>1.6841700960219477</c:v>
                </c:pt>
                <c:pt idx="2">
                  <c:v>2.2335119346185039</c:v>
                </c:pt>
                <c:pt idx="3">
                  <c:v>2.1283582089552238</c:v>
                </c:pt>
                <c:pt idx="4">
                  <c:v>1.7392338974020332</c:v>
                </c:pt>
                <c:pt idx="5">
                  <c:v>1.8473865414710486</c:v>
                </c:pt>
                <c:pt idx="6">
                  <c:v>1.8751266948885348</c:v>
                </c:pt>
                <c:pt idx="7">
                  <c:v>1.894092346616066</c:v>
                </c:pt>
                <c:pt idx="8">
                  <c:v>1.8109491415613865</c:v>
                </c:pt>
                <c:pt idx="9">
                  <c:v>1.7879162512462612</c:v>
                </c:pt>
                <c:pt idx="10">
                  <c:v>1.5656375838926178</c:v>
                </c:pt>
                <c:pt idx="11">
                  <c:v>2.5537141130250833</c:v>
                </c:pt>
                <c:pt idx="12">
                  <c:v>2.0834726271460964</c:v>
                </c:pt>
                <c:pt idx="13">
                  <c:v>1.8542394042961012</c:v>
                </c:pt>
                <c:pt idx="14">
                  <c:v>1.4809737098344693</c:v>
                </c:pt>
                <c:pt idx="15">
                  <c:v>1.4773282684393794</c:v>
                </c:pt>
                <c:pt idx="16">
                  <c:v>1.6420084694494856</c:v>
                </c:pt>
                <c:pt idx="17">
                  <c:v>1.7136429699842024</c:v>
                </c:pt>
                <c:pt idx="18">
                  <c:v>1.584612365063788</c:v>
                </c:pt>
                <c:pt idx="19">
                  <c:v>1.6227188793377907</c:v>
                </c:pt>
                <c:pt idx="20">
                  <c:v>1.4988034188034185</c:v>
                </c:pt>
                <c:pt idx="21">
                  <c:v>1.8170363227258113</c:v>
                </c:pt>
                <c:pt idx="22">
                  <c:v>1.4776152956385658</c:v>
                </c:pt>
                <c:pt idx="23">
                  <c:v>1.5101449275362322</c:v>
                </c:pt>
                <c:pt idx="24">
                  <c:v>1.4920275327022781</c:v>
                </c:pt>
                <c:pt idx="25">
                  <c:v>1.4176819018016211</c:v>
                </c:pt>
                <c:pt idx="26">
                  <c:v>1.3386014424584507</c:v>
                </c:pt>
                <c:pt idx="27">
                  <c:v>1.3917650734145579</c:v>
                </c:pt>
                <c:pt idx="28">
                  <c:v>1.3430547163477677</c:v>
                </c:pt>
                <c:pt idx="29">
                  <c:v>1.2845743989603635</c:v>
                </c:pt>
                <c:pt idx="30">
                  <c:v>1.8962182502351828</c:v>
                </c:pt>
                <c:pt idx="31">
                  <c:v>1.4389093112306723</c:v>
                </c:pt>
                <c:pt idx="32">
                  <c:v>1.325797629899726</c:v>
                </c:pt>
                <c:pt idx="33">
                  <c:v>1.3238563327032131</c:v>
                </c:pt>
                <c:pt idx="34">
                  <c:v>1.2370006017717057</c:v>
                </c:pt>
                <c:pt idx="35">
                  <c:v>1.3501008249312558</c:v>
                </c:pt>
                <c:pt idx="36">
                  <c:v>1.6605722325117946</c:v>
                </c:pt>
                <c:pt idx="37">
                  <c:v>1.6363800322061193</c:v>
                </c:pt>
              </c:numCache>
            </c:numRef>
          </c:xVal>
          <c:yVal>
            <c:numRef>
              <c:f>'Persulfate vs Combustion'!$C$2:$C$39</c:f>
              <c:numCache>
                <c:formatCode>0.000</c:formatCode>
                <c:ptCount val="38"/>
                <c:pt idx="0">
                  <c:v>2.798</c:v>
                </c:pt>
                <c:pt idx="1">
                  <c:v>2.8</c:v>
                </c:pt>
                <c:pt idx="2">
                  <c:v>3.3480000000000003</c:v>
                </c:pt>
                <c:pt idx="3">
                  <c:v>3.6960000000000002</c:v>
                </c:pt>
                <c:pt idx="4">
                  <c:v>3.0706666666666664</c:v>
                </c:pt>
                <c:pt idx="5">
                  <c:v>3.4769999999999999</c:v>
                </c:pt>
                <c:pt idx="6">
                  <c:v>2.69</c:v>
                </c:pt>
                <c:pt idx="7">
                  <c:v>2.7719999999999998</c:v>
                </c:pt>
                <c:pt idx="8">
                  <c:v>2.1739999999999999</c:v>
                </c:pt>
                <c:pt idx="9">
                  <c:v>2.694</c:v>
                </c:pt>
                <c:pt idx="10">
                  <c:v>2.9169999999999998</c:v>
                </c:pt>
                <c:pt idx="11">
                  <c:v>3.7</c:v>
                </c:pt>
                <c:pt idx="12">
                  <c:v>2.8</c:v>
                </c:pt>
                <c:pt idx="13">
                  <c:v>2.6550000000000002</c:v>
                </c:pt>
                <c:pt idx="14">
                  <c:v>2.5019999999999998</c:v>
                </c:pt>
                <c:pt idx="15">
                  <c:v>2.8740000000000001</c:v>
                </c:pt>
                <c:pt idx="16">
                  <c:v>2.597</c:v>
                </c:pt>
                <c:pt idx="17">
                  <c:v>2.504</c:v>
                </c:pt>
                <c:pt idx="18">
                  <c:v>2.4386666666666668</c:v>
                </c:pt>
                <c:pt idx="19">
                  <c:v>2.5990000000000002</c:v>
                </c:pt>
                <c:pt idx="20">
                  <c:v>2.2970000000000002</c:v>
                </c:pt>
                <c:pt idx="21">
                  <c:v>2.9129999999999998</c:v>
                </c:pt>
                <c:pt idx="22">
                  <c:v>2.1349999999999998</c:v>
                </c:pt>
                <c:pt idx="23">
                  <c:v>2.6840000000000002</c:v>
                </c:pt>
                <c:pt idx="24">
                  <c:v>2.3093333333333335</c:v>
                </c:pt>
                <c:pt idx="25">
                  <c:v>2.3690000000000002</c:v>
                </c:pt>
                <c:pt idx="26">
                  <c:v>2.12</c:v>
                </c:pt>
                <c:pt idx="27">
                  <c:v>1.992</c:v>
                </c:pt>
                <c:pt idx="28">
                  <c:v>1.956</c:v>
                </c:pt>
                <c:pt idx="29">
                  <c:v>2.101</c:v>
                </c:pt>
                <c:pt idx="30">
                  <c:v>2.8929999999999998</c:v>
                </c:pt>
                <c:pt idx="31">
                  <c:v>2.5205000000000002</c:v>
                </c:pt>
                <c:pt idx="32">
                  <c:v>2.1509999999999998</c:v>
                </c:pt>
                <c:pt idx="33">
                  <c:v>2.0840000000000001</c:v>
                </c:pt>
                <c:pt idx="34">
                  <c:v>1.992</c:v>
                </c:pt>
                <c:pt idx="35">
                  <c:v>2.387</c:v>
                </c:pt>
                <c:pt idx="36">
                  <c:v>2.6296666666666666</c:v>
                </c:pt>
                <c:pt idx="37">
                  <c:v>2.165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3C-4354-93C3-067CC38D9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61456"/>
        <c:axId val="235666688"/>
      </c:scatterChart>
      <c:valAx>
        <c:axId val="178761456"/>
        <c:scaling>
          <c:orientation val="minMax"/>
          <c:max val="3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Persulfate Digest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35666688"/>
        <c:crosses val="autoZero"/>
        <c:crossBetween val="midCat"/>
        <c:majorUnit val="0.5"/>
      </c:valAx>
      <c:valAx>
        <c:axId val="235666688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Combustion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87614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3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'1-51_Persulfate v Combustion'!$C$1</c:f>
              <c:strCache>
                <c:ptCount val="1"/>
                <c:pt idx="0">
                  <c:v>Persulfate %N</c:v>
                </c:pt>
              </c:strCache>
            </c:strRef>
          </c:tx>
          <c:spPr>
            <a:ln w="47625">
              <a:noFill/>
            </a:ln>
          </c:spPr>
          <c:marker>
            <c:symbol val="dot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'1-51_Persulfate v Combustion'!$B$2:$B$51</c:f>
              <c:numCache>
                <c:formatCode>m/d/yyyy</c:formatCode>
                <c:ptCount val="50"/>
                <c:pt idx="0">
                  <c:v>41766</c:v>
                </c:pt>
                <c:pt idx="1">
                  <c:v>41766</c:v>
                </c:pt>
                <c:pt idx="2">
                  <c:v>41766</c:v>
                </c:pt>
                <c:pt idx="3">
                  <c:v>41767</c:v>
                </c:pt>
                <c:pt idx="4">
                  <c:v>41781</c:v>
                </c:pt>
                <c:pt idx="5">
                  <c:v>41781</c:v>
                </c:pt>
                <c:pt idx="6">
                  <c:v>41781</c:v>
                </c:pt>
                <c:pt idx="7">
                  <c:v>41781</c:v>
                </c:pt>
                <c:pt idx="8">
                  <c:v>41794</c:v>
                </c:pt>
                <c:pt idx="9">
                  <c:v>41794</c:v>
                </c:pt>
                <c:pt idx="10">
                  <c:v>41794</c:v>
                </c:pt>
                <c:pt idx="11">
                  <c:v>41796</c:v>
                </c:pt>
                <c:pt idx="12">
                  <c:v>41808</c:v>
                </c:pt>
                <c:pt idx="13">
                  <c:v>41808</c:v>
                </c:pt>
                <c:pt idx="14">
                  <c:v>41808</c:v>
                </c:pt>
                <c:pt idx="15">
                  <c:v>41808</c:v>
                </c:pt>
                <c:pt idx="16">
                  <c:v>41809</c:v>
                </c:pt>
                <c:pt idx="17">
                  <c:v>41809</c:v>
                </c:pt>
                <c:pt idx="18">
                  <c:v>41821</c:v>
                </c:pt>
                <c:pt idx="19">
                  <c:v>41821</c:v>
                </c:pt>
                <c:pt idx="20">
                  <c:v>41821</c:v>
                </c:pt>
                <c:pt idx="21">
                  <c:v>41821</c:v>
                </c:pt>
                <c:pt idx="22">
                  <c:v>41821</c:v>
                </c:pt>
                <c:pt idx="23">
                  <c:v>41834</c:v>
                </c:pt>
                <c:pt idx="24">
                  <c:v>41834</c:v>
                </c:pt>
                <c:pt idx="25">
                  <c:v>41835</c:v>
                </c:pt>
                <c:pt idx="26">
                  <c:v>41835</c:v>
                </c:pt>
                <c:pt idx="27">
                  <c:v>41850</c:v>
                </c:pt>
                <c:pt idx="28">
                  <c:v>41850</c:v>
                </c:pt>
                <c:pt idx="29">
                  <c:v>41851</c:v>
                </c:pt>
                <c:pt idx="30">
                  <c:v>41851</c:v>
                </c:pt>
                <c:pt idx="31">
                  <c:v>41865</c:v>
                </c:pt>
                <c:pt idx="32">
                  <c:v>41865</c:v>
                </c:pt>
                <c:pt idx="33">
                  <c:v>41865</c:v>
                </c:pt>
                <c:pt idx="34">
                  <c:v>41866</c:v>
                </c:pt>
                <c:pt idx="35">
                  <c:v>41878</c:v>
                </c:pt>
                <c:pt idx="36">
                  <c:v>41878</c:v>
                </c:pt>
                <c:pt idx="37">
                  <c:v>41880</c:v>
                </c:pt>
                <c:pt idx="38">
                  <c:v>41892</c:v>
                </c:pt>
                <c:pt idx="39">
                  <c:v>41893</c:v>
                </c:pt>
                <c:pt idx="40">
                  <c:v>41894</c:v>
                </c:pt>
                <c:pt idx="41">
                  <c:v>41894</c:v>
                </c:pt>
                <c:pt idx="42">
                  <c:v>41907</c:v>
                </c:pt>
                <c:pt idx="43">
                  <c:v>41907</c:v>
                </c:pt>
                <c:pt idx="44">
                  <c:v>41908</c:v>
                </c:pt>
                <c:pt idx="45">
                  <c:v>41908</c:v>
                </c:pt>
                <c:pt idx="46">
                  <c:v>41921</c:v>
                </c:pt>
                <c:pt idx="47">
                  <c:v>41921</c:v>
                </c:pt>
                <c:pt idx="48">
                  <c:v>41921</c:v>
                </c:pt>
                <c:pt idx="49">
                  <c:v>41922</c:v>
                </c:pt>
              </c:numCache>
            </c:numRef>
          </c:xVal>
          <c:yVal>
            <c:numRef>
              <c:f>'1-51_Persulfate v Combustion'!$C$2:$C$51</c:f>
              <c:numCache>
                <c:formatCode>0.000</c:formatCode>
                <c:ptCount val="50"/>
                <c:pt idx="0">
                  <c:v>1.1925566343042069</c:v>
                </c:pt>
                <c:pt idx="1">
                  <c:v>1.9663050624589082</c:v>
                </c:pt>
                <c:pt idx="2">
                  <c:v>1.6885214007782101</c:v>
                </c:pt>
                <c:pt idx="3">
                  <c:v>2.0058685446009394</c:v>
                </c:pt>
                <c:pt idx="4">
                  <c:v>1.8044711378044711</c:v>
                </c:pt>
                <c:pt idx="5">
                  <c:v>1.9256157635467979</c:v>
                </c:pt>
                <c:pt idx="6">
                  <c:v>1.8625110521662249</c:v>
                </c:pt>
                <c:pt idx="7">
                  <c:v>2.2626740754618031</c:v>
                </c:pt>
                <c:pt idx="8">
                  <c:v>1.7778272484416744</c:v>
                </c:pt>
                <c:pt idx="9">
                  <c:v>1.9461169284467714</c:v>
                </c:pt>
                <c:pt idx="10">
                  <c:v>2.1652255087766799</c:v>
                </c:pt>
                <c:pt idx="11">
                  <c:v>1.7186744073536524</c:v>
                </c:pt>
                <c:pt idx="12">
                  <c:v>1.6396303142329018</c:v>
                </c:pt>
                <c:pt idx="13">
                  <c:v>1.6841700960219477</c:v>
                </c:pt>
                <c:pt idx="14">
                  <c:v>2.2335119346185039</c:v>
                </c:pt>
                <c:pt idx="15">
                  <c:v>2.1283582089552238</c:v>
                </c:pt>
                <c:pt idx="16">
                  <c:v>1.7392338974020332</c:v>
                </c:pt>
                <c:pt idx="17">
                  <c:v>1.8473865414710486</c:v>
                </c:pt>
                <c:pt idx="18">
                  <c:v>1.8751266948885348</c:v>
                </c:pt>
                <c:pt idx="19">
                  <c:v>1.894092346616066</c:v>
                </c:pt>
                <c:pt idx="20">
                  <c:v>1.8109491415613865</c:v>
                </c:pt>
                <c:pt idx="21">
                  <c:v>1.7879162512462612</c:v>
                </c:pt>
                <c:pt idx="22">
                  <c:v>1.5656375838926178</c:v>
                </c:pt>
                <c:pt idx="23">
                  <c:v>2.5537141130250833</c:v>
                </c:pt>
                <c:pt idx="24">
                  <c:v>2.0834726271460964</c:v>
                </c:pt>
                <c:pt idx="25">
                  <c:v>1.8542394042961012</c:v>
                </c:pt>
                <c:pt idx="26">
                  <c:v>1.4809737098344693</c:v>
                </c:pt>
                <c:pt idx="27">
                  <c:v>1.4773282684393794</c:v>
                </c:pt>
                <c:pt idx="28">
                  <c:v>1.6420084694494856</c:v>
                </c:pt>
                <c:pt idx="29">
                  <c:v>1.7136429699842024</c:v>
                </c:pt>
                <c:pt idx="30">
                  <c:v>1.584612365063788</c:v>
                </c:pt>
                <c:pt idx="31">
                  <c:v>1.6227188793377907</c:v>
                </c:pt>
                <c:pt idx="32">
                  <c:v>1.4988034188034185</c:v>
                </c:pt>
                <c:pt idx="33">
                  <c:v>1.8170363227258113</c:v>
                </c:pt>
                <c:pt idx="34">
                  <c:v>1.4776152956385658</c:v>
                </c:pt>
                <c:pt idx="35">
                  <c:v>1.5101449275362322</c:v>
                </c:pt>
                <c:pt idx="36">
                  <c:v>1.4920275327022781</c:v>
                </c:pt>
                <c:pt idx="37">
                  <c:v>1.4176819018016211</c:v>
                </c:pt>
                <c:pt idx="38">
                  <c:v>1.3386014424584507</c:v>
                </c:pt>
                <c:pt idx="39">
                  <c:v>1.3917650734145579</c:v>
                </c:pt>
                <c:pt idx="40">
                  <c:v>1.3430547163477677</c:v>
                </c:pt>
                <c:pt idx="41">
                  <c:v>1.2845743989603635</c:v>
                </c:pt>
                <c:pt idx="42">
                  <c:v>1.8962182502351828</c:v>
                </c:pt>
                <c:pt idx="43">
                  <c:v>1.4389093112306723</c:v>
                </c:pt>
                <c:pt idx="44">
                  <c:v>1.325797629899726</c:v>
                </c:pt>
                <c:pt idx="45">
                  <c:v>1.3238563327032131</c:v>
                </c:pt>
                <c:pt idx="46">
                  <c:v>1.2370006017717057</c:v>
                </c:pt>
                <c:pt idx="47">
                  <c:v>1.3501008249312558</c:v>
                </c:pt>
                <c:pt idx="48">
                  <c:v>1.6605722325117946</c:v>
                </c:pt>
                <c:pt idx="49">
                  <c:v>1.6363800322061193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BC-49EF-A3D5-9539FD18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68928"/>
        <c:axId val="235669488"/>
      </c:scatterChart>
      <c:valAx>
        <c:axId val="235668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35669488"/>
        <c:crosses val="autoZero"/>
        <c:crossBetween val="midCat"/>
      </c:valAx>
      <c:valAx>
        <c:axId val="2356694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35668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5</xdr:row>
      <xdr:rowOff>114300</xdr:rowOff>
    </xdr:from>
    <xdr:to>
      <xdr:col>17</xdr:col>
      <xdr:colOff>508000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7</xdr:row>
      <xdr:rowOff>0</xdr:rowOff>
    </xdr:from>
    <xdr:to>
      <xdr:col>18</xdr:col>
      <xdr:colOff>127000</xdr:colOff>
      <xdr:row>28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24" workbookViewId="0">
      <selection activeCell="C42" sqref="C42"/>
    </sheetView>
  </sheetViews>
  <sheetFormatPr defaultColWidth="11.42578125" defaultRowHeight="15"/>
  <cols>
    <col min="1" max="1" width="14.140625" customWidth="1"/>
    <col min="2" max="2" width="9.7109375" customWidth="1"/>
    <col min="3" max="3" width="19.85546875" customWidth="1"/>
    <col min="4" max="4" width="4.42578125" customWidth="1"/>
    <col min="5" max="5" width="11.140625" bestFit="1" customWidth="1"/>
    <col min="6" max="6" width="11" bestFit="1" customWidth="1"/>
    <col min="7" max="7" width="16.7109375" customWidth="1"/>
    <col min="8" max="8" width="18.140625" customWidth="1"/>
  </cols>
  <sheetData>
    <row r="1" spans="1:8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13</v>
      </c>
      <c r="B2" s="45">
        <v>1.6396303142329018</v>
      </c>
      <c r="C2" s="45">
        <v>2.798</v>
      </c>
      <c r="E2" s="1">
        <f>(B2/C2)*100</f>
        <v>58.600082710253822</v>
      </c>
      <c r="F2" s="1">
        <f>C2/B2</f>
        <v>1.7064822330447333</v>
      </c>
      <c r="G2">
        <f>B2*F41</f>
        <v>2.5977871344777461</v>
      </c>
      <c r="H2" s="45">
        <f>G2-C2</f>
        <v>-0.20021286552225392</v>
      </c>
    </row>
    <row r="3" spans="1:8">
      <c r="A3">
        <v>14</v>
      </c>
      <c r="B3" s="45">
        <v>1.6841700960219477</v>
      </c>
      <c r="C3" s="45">
        <v>2.8</v>
      </c>
      <c r="E3" s="1">
        <f t="shared" ref="E3:E39" si="0">(B3/C3)*100</f>
        <v>60.148932000783851</v>
      </c>
      <c r="F3" s="1">
        <f t="shared" ref="F3:F39" si="1">C3/B3</f>
        <v>1.6625399100801461</v>
      </c>
      <c r="G3">
        <f>B3*F41</f>
        <v>2.6683547929917699</v>
      </c>
      <c r="H3" s="45">
        <f t="shared" ref="H3:H39" si="2">G3-C3</f>
        <v>-0.1316452070082299</v>
      </c>
    </row>
    <row r="4" spans="1:8">
      <c r="A4">
        <v>15</v>
      </c>
      <c r="B4" s="45">
        <v>2.2335119346185039</v>
      </c>
      <c r="C4" s="45">
        <v>3.3480000000000003</v>
      </c>
      <c r="E4" s="1">
        <f t="shared" si="0"/>
        <v>66.71182600413691</v>
      </c>
      <c r="F4" s="1">
        <f t="shared" si="1"/>
        <v>1.4989846027269413</v>
      </c>
      <c r="G4">
        <f>B4*F41</f>
        <v>3.5387175499795478</v>
      </c>
      <c r="H4" s="45">
        <f t="shared" si="2"/>
        <v>0.19071754997954748</v>
      </c>
    </row>
    <row r="5" spans="1:8">
      <c r="A5">
        <v>16</v>
      </c>
      <c r="B5" s="45">
        <v>2.1283582089552238</v>
      </c>
      <c r="C5" s="45">
        <v>3.6960000000000002</v>
      </c>
      <c r="E5" s="1">
        <f t="shared" si="0"/>
        <v>57.585449376494147</v>
      </c>
      <c r="F5" s="1">
        <f t="shared" si="1"/>
        <v>1.7365497896213185</v>
      </c>
      <c r="G5">
        <f>B5*F41</f>
        <v>3.3721147534227689</v>
      </c>
      <c r="H5" s="45">
        <f t="shared" si="2"/>
        <v>-0.32388524657723128</v>
      </c>
    </row>
    <row r="6" spans="1:8">
      <c r="A6">
        <v>17</v>
      </c>
      <c r="B6" s="45">
        <v>1.7392338974020332</v>
      </c>
      <c r="C6" s="45">
        <v>3.0706666666666664</v>
      </c>
      <c r="E6" s="1">
        <f t="shared" si="0"/>
        <v>56.640270215003255</v>
      </c>
      <c r="F6" s="1">
        <f t="shared" si="1"/>
        <v>1.7655283002783297</v>
      </c>
      <c r="G6">
        <f>B6*F41</f>
        <v>2.7555964312799395</v>
      </c>
      <c r="H6" s="45">
        <f t="shared" si="2"/>
        <v>-0.31507023538672696</v>
      </c>
    </row>
    <row r="7" spans="1:8">
      <c r="A7">
        <v>18</v>
      </c>
      <c r="B7" s="45">
        <v>1.8473865414710486</v>
      </c>
      <c r="C7" s="45">
        <v>3.4769999999999999</v>
      </c>
      <c r="E7" s="1">
        <f t="shared" si="0"/>
        <v>53.131623280731922</v>
      </c>
      <c r="F7" s="1">
        <f t="shared" si="1"/>
        <v>1.8821182908647327</v>
      </c>
      <c r="G7">
        <f>B7*F41</f>
        <v>2.9269506352632226</v>
      </c>
      <c r="H7" s="45">
        <f t="shared" si="2"/>
        <v>-0.55004936473677724</v>
      </c>
    </row>
    <row r="8" spans="1:8">
      <c r="A8">
        <v>19</v>
      </c>
      <c r="B8" s="45">
        <v>1.8751266948885348</v>
      </c>
      <c r="C8" s="45">
        <v>2.69</v>
      </c>
      <c r="E8" s="1">
        <f t="shared" si="0"/>
        <v>69.707312077640708</v>
      </c>
      <c r="F8" s="1">
        <f t="shared" si="1"/>
        <v>1.4345697319187836</v>
      </c>
      <c r="G8">
        <f>B8*F41</f>
        <v>2.9709014045499558</v>
      </c>
      <c r="H8" s="45">
        <f t="shared" si="2"/>
        <v>0.28090140454995582</v>
      </c>
    </row>
    <row r="9" spans="1:8">
      <c r="A9">
        <v>20</v>
      </c>
      <c r="B9" s="45">
        <v>1.894092346616066</v>
      </c>
      <c r="C9" s="45">
        <v>2.7719999999999998</v>
      </c>
      <c r="E9" s="1">
        <f t="shared" si="0"/>
        <v>68.329449733624315</v>
      </c>
      <c r="F9" s="1">
        <f t="shared" si="1"/>
        <v>1.4634978093609743</v>
      </c>
      <c r="G9">
        <f>B9*F41</f>
        <v>3.0009500841987071</v>
      </c>
      <c r="H9" s="45">
        <f t="shared" si="2"/>
        <v>0.22895008419870733</v>
      </c>
    </row>
    <row r="10" spans="1:8">
      <c r="A10">
        <v>21</v>
      </c>
      <c r="B10" s="45">
        <v>1.8109491415613865</v>
      </c>
      <c r="C10" s="45">
        <v>2.1739999999999999</v>
      </c>
      <c r="E10" s="1">
        <f t="shared" si="0"/>
        <v>83.300328498683839</v>
      </c>
      <c r="F10" s="1">
        <f t="shared" si="1"/>
        <v>1.2004754579278762</v>
      </c>
      <c r="G10">
        <f>B10*F41</f>
        <v>2.8692201774414388</v>
      </c>
      <c r="H10" s="45">
        <f t="shared" si="2"/>
        <v>0.69522017744143882</v>
      </c>
    </row>
    <row r="11" spans="1:8">
      <c r="A11">
        <v>22</v>
      </c>
      <c r="B11" s="45">
        <v>1.7879162512462612</v>
      </c>
      <c r="C11" s="45">
        <v>2.694</v>
      </c>
      <c r="E11" s="1">
        <f t="shared" si="0"/>
        <v>66.366601753758772</v>
      </c>
      <c r="F11" s="1">
        <f t="shared" si="1"/>
        <v>1.5067819860813705</v>
      </c>
      <c r="G11">
        <f>B11*F41</f>
        <v>2.8327274719754123</v>
      </c>
      <c r="H11" s="45">
        <f t="shared" si="2"/>
        <v>0.13872747197541235</v>
      </c>
    </row>
    <row r="12" spans="1:8">
      <c r="A12">
        <v>23</v>
      </c>
      <c r="B12" s="45">
        <v>1.5656375838926178</v>
      </c>
      <c r="C12" s="45">
        <v>2.9169999999999998</v>
      </c>
      <c r="E12" s="1">
        <f t="shared" si="0"/>
        <v>53.672868834165854</v>
      </c>
      <c r="F12" s="1">
        <f t="shared" si="1"/>
        <v>1.8631387174211242</v>
      </c>
      <c r="G12">
        <f>B12*F41</f>
        <v>2.4805549991272846</v>
      </c>
      <c r="H12" s="45">
        <f t="shared" si="2"/>
        <v>-0.43644500087271521</v>
      </c>
    </row>
    <row r="13" spans="1:8">
      <c r="A13">
        <v>24</v>
      </c>
      <c r="B13" s="45">
        <v>2.5537141130250833</v>
      </c>
      <c r="C13" s="45">
        <v>3.7</v>
      </c>
      <c r="E13" s="1">
        <f t="shared" si="0"/>
        <v>69.019300352029276</v>
      </c>
      <c r="F13" s="1">
        <f t="shared" si="1"/>
        <v>1.44887009126368</v>
      </c>
      <c r="G13">
        <f>B13*F41</f>
        <v>4.0460374575683042</v>
      </c>
      <c r="H13" s="45">
        <f t="shared" si="2"/>
        <v>0.34603745756830406</v>
      </c>
    </row>
    <row r="14" spans="1:8">
      <c r="A14">
        <v>25</v>
      </c>
      <c r="B14" s="45">
        <v>2.0834726271460964</v>
      </c>
      <c r="C14" s="45">
        <v>2.8</v>
      </c>
      <c r="E14" s="1">
        <f t="shared" si="0"/>
        <v>74.409736683789163</v>
      </c>
      <c r="F14" s="1">
        <f t="shared" si="1"/>
        <v>1.3439101447833226</v>
      </c>
      <c r="G14">
        <f>B14*F41</f>
        <v>3.3009992184542338</v>
      </c>
      <c r="H14" s="45">
        <f t="shared" si="2"/>
        <v>0.50099921845423401</v>
      </c>
    </row>
    <row r="15" spans="1:8">
      <c r="A15">
        <v>26</v>
      </c>
      <c r="B15" s="45">
        <v>1.8542394042961012</v>
      </c>
      <c r="C15" s="45">
        <v>2.6550000000000002</v>
      </c>
      <c r="E15" s="1">
        <f t="shared" si="0"/>
        <v>69.839525585540528</v>
      </c>
      <c r="F15" s="1">
        <f t="shared" si="1"/>
        <v>1.4318539417556388</v>
      </c>
      <c r="G15">
        <f>B15*F41</f>
        <v>2.9378081308381265</v>
      </c>
      <c r="H15" s="45">
        <f t="shared" si="2"/>
        <v>0.28280813083812628</v>
      </c>
    </row>
    <row r="16" spans="1:8">
      <c r="A16">
        <v>27</v>
      </c>
      <c r="B16" s="45">
        <v>1.4809737098344693</v>
      </c>
      <c r="C16" s="45">
        <v>2.5019999999999998</v>
      </c>
      <c r="E16" s="1">
        <f t="shared" si="0"/>
        <v>59.191595117284947</v>
      </c>
      <c r="F16" s="1">
        <f t="shared" si="1"/>
        <v>1.6894290448138016</v>
      </c>
      <c r="G16">
        <f>B16*F41</f>
        <v>2.3464157844066782</v>
      </c>
      <c r="H16" s="45">
        <f t="shared" si="2"/>
        <v>-0.15558421559332158</v>
      </c>
    </row>
    <row r="17" spans="1:8">
      <c r="A17">
        <v>28</v>
      </c>
      <c r="B17" s="45">
        <v>1.4773282684393794</v>
      </c>
      <c r="C17" s="45">
        <v>2.8740000000000001</v>
      </c>
      <c r="E17" s="1">
        <f t="shared" si="0"/>
        <v>51.40321045370144</v>
      </c>
      <c r="F17" s="1">
        <f t="shared" si="1"/>
        <v>1.9454037815414156</v>
      </c>
      <c r="G17">
        <f>B17*F41</f>
        <v>2.3406400429645671</v>
      </c>
      <c r="H17" s="45">
        <f t="shared" si="2"/>
        <v>-0.53335995703543304</v>
      </c>
    </row>
    <row r="18" spans="1:8">
      <c r="A18">
        <v>29</v>
      </c>
      <c r="B18" s="45">
        <v>1.6420084694494856</v>
      </c>
      <c r="C18" s="45">
        <v>2.597</v>
      </c>
      <c r="E18" s="1">
        <f t="shared" si="0"/>
        <v>63.227126278378343</v>
      </c>
      <c r="F18" s="1">
        <f t="shared" si="1"/>
        <v>1.5815996374675785</v>
      </c>
      <c r="G18">
        <f>B18*F41</f>
        <v>2.6015550210383962</v>
      </c>
      <c r="H18" s="45">
        <f t="shared" si="2"/>
        <v>4.5550210383962231E-3</v>
      </c>
    </row>
    <row r="19" spans="1:8">
      <c r="A19">
        <v>30</v>
      </c>
      <c r="B19" s="45">
        <v>1.7136429699842024</v>
      </c>
      <c r="C19" s="45">
        <v>2.504</v>
      </c>
      <c r="E19" s="1">
        <f t="shared" si="0"/>
        <v>68.436220846014479</v>
      </c>
      <c r="F19" s="1">
        <f t="shared" si="1"/>
        <v>1.4612145259307332</v>
      </c>
      <c r="G19">
        <f>B19*F41</f>
        <v>2.7150508391252242</v>
      </c>
      <c r="H19" s="45">
        <f t="shared" si="2"/>
        <v>0.21105083912522415</v>
      </c>
    </row>
    <row r="20" spans="1:8">
      <c r="A20">
        <v>31</v>
      </c>
      <c r="B20" s="45">
        <v>1.584612365063788</v>
      </c>
      <c r="C20" s="45">
        <v>2.4386666666666668</v>
      </c>
      <c r="E20" s="1">
        <f t="shared" si="0"/>
        <v>64.97863716773324</v>
      </c>
      <c r="F20" s="1">
        <f t="shared" si="1"/>
        <v>1.5389673338618048</v>
      </c>
      <c r="G20">
        <f>B20*F41</f>
        <v>2.5106181432263606</v>
      </c>
      <c r="H20" s="45">
        <f t="shared" si="2"/>
        <v>7.1951476559693806E-2</v>
      </c>
    </row>
    <row r="21" spans="1:8">
      <c r="A21">
        <v>32</v>
      </c>
      <c r="B21" s="45">
        <v>1.6227188793377907</v>
      </c>
      <c r="C21" s="45">
        <v>2.5990000000000002</v>
      </c>
      <c r="E21" s="1">
        <f t="shared" si="0"/>
        <v>62.436278543200864</v>
      </c>
      <c r="F21" s="1">
        <f t="shared" si="1"/>
        <v>1.6016329341411351</v>
      </c>
      <c r="G21">
        <f>B21*F41</f>
        <v>2.5709931019359464</v>
      </c>
      <c r="H21" s="45">
        <f t="shared" si="2"/>
        <v>-2.8006898064053765E-2</v>
      </c>
    </row>
    <row r="22" spans="1:8">
      <c r="A22">
        <v>33</v>
      </c>
      <c r="B22" s="45">
        <v>1.4988034188034185</v>
      </c>
      <c r="C22" s="45">
        <v>2.2970000000000002</v>
      </c>
      <c r="E22" s="1">
        <f t="shared" si="0"/>
        <v>65.250475350605939</v>
      </c>
      <c r="F22" s="1">
        <f t="shared" si="1"/>
        <v>1.5325558850364969</v>
      </c>
      <c r="G22">
        <f>B22*F41</f>
        <v>2.3746647062331134</v>
      </c>
      <c r="H22" s="45">
        <f t="shared" si="2"/>
        <v>7.7664706233113279E-2</v>
      </c>
    </row>
    <row r="23" spans="1:8">
      <c r="A23">
        <v>34</v>
      </c>
      <c r="B23" s="45">
        <v>1.8170363227258113</v>
      </c>
      <c r="C23" s="45">
        <v>2.9129999999999998</v>
      </c>
      <c r="E23" s="1">
        <f t="shared" si="0"/>
        <v>62.376804762300431</v>
      </c>
      <c r="F23" s="1">
        <f t="shared" si="1"/>
        <v>1.6031600268893293</v>
      </c>
      <c r="G23">
        <f>B23*F41</f>
        <v>2.8788645471367964</v>
      </c>
      <c r="H23" s="45">
        <f t="shared" si="2"/>
        <v>-3.4135452863203408E-2</v>
      </c>
    </row>
    <row r="24" spans="1:8">
      <c r="A24">
        <v>35</v>
      </c>
      <c r="B24" s="45">
        <v>1.4776152956385658</v>
      </c>
      <c r="C24" s="45">
        <v>2.1349999999999998</v>
      </c>
      <c r="E24" s="1">
        <f t="shared" si="0"/>
        <v>69.20914733670098</v>
      </c>
      <c r="F24" s="1">
        <f t="shared" si="1"/>
        <v>1.4448957088504819</v>
      </c>
      <c r="G24">
        <f>B24*F41</f>
        <v>2.3410948013078463</v>
      </c>
      <c r="H24" s="45">
        <f t="shared" si="2"/>
        <v>0.20609480130784652</v>
      </c>
    </row>
    <row r="25" spans="1:8">
      <c r="A25">
        <v>36</v>
      </c>
      <c r="B25" s="45">
        <v>1.5101449275362322</v>
      </c>
      <c r="C25" s="45">
        <v>2.6840000000000002</v>
      </c>
      <c r="E25" s="1">
        <f t="shared" si="0"/>
        <v>56.264714140694196</v>
      </c>
      <c r="F25" s="1">
        <f t="shared" si="1"/>
        <v>1.7773128598848367</v>
      </c>
      <c r="G25">
        <f>B25*F41</f>
        <v>2.3926338942969818</v>
      </c>
      <c r="H25" s="45">
        <f t="shared" si="2"/>
        <v>-0.29136610570301835</v>
      </c>
    </row>
    <row r="26" spans="1:8">
      <c r="A26">
        <v>37</v>
      </c>
      <c r="B26" s="45">
        <v>1.4920275327022781</v>
      </c>
      <c r="C26" s="45">
        <v>2.3093333333333335</v>
      </c>
      <c r="E26" s="1">
        <f t="shared" si="0"/>
        <v>64.608582536184088</v>
      </c>
      <c r="F26" s="1">
        <f t="shared" si="1"/>
        <v>1.5477819830514763</v>
      </c>
      <c r="G26">
        <f>B26*F41</f>
        <v>2.3639291705544725</v>
      </c>
      <c r="H26" s="45">
        <f t="shared" si="2"/>
        <v>5.4595837221139032E-2</v>
      </c>
    </row>
    <row r="27" spans="1:8">
      <c r="A27">
        <v>38</v>
      </c>
      <c r="B27" s="45">
        <v>1.4176819018016211</v>
      </c>
      <c r="C27" s="45">
        <v>2.3690000000000002</v>
      </c>
      <c r="E27" s="1">
        <f t="shared" si="0"/>
        <v>59.843051996691479</v>
      </c>
      <c r="F27" s="1">
        <f t="shared" si="1"/>
        <v>1.6710377673506471</v>
      </c>
      <c r="G27">
        <f>B27*F41</f>
        <v>2.2461379088402635</v>
      </c>
      <c r="H27" s="45">
        <f t="shared" si="2"/>
        <v>-0.12286209115973667</v>
      </c>
    </row>
    <row r="28" spans="1:8">
      <c r="A28">
        <v>39</v>
      </c>
      <c r="B28" s="45">
        <v>1.3386014424584507</v>
      </c>
      <c r="C28" s="45">
        <v>2.12</v>
      </c>
      <c r="E28" s="1">
        <f t="shared" si="0"/>
        <v>63.141577474455225</v>
      </c>
      <c r="F28" s="1">
        <f t="shared" si="1"/>
        <v>1.5837425037481263</v>
      </c>
      <c r="G28">
        <f>B28*F41</f>
        <v>2.1208449095055992</v>
      </c>
      <c r="H28" s="45">
        <f t="shared" si="2"/>
        <v>8.4490950559912292E-4</v>
      </c>
    </row>
    <row r="29" spans="1:8">
      <c r="A29">
        <v>40</v>
      </c>
      <c r="B29" s="45">
        <v>1.3917650734145579</v>
      </c>
      <c r="C29" s="45">
        <v>1.992</v>
      </c>
      <c r="E29" s="1">
        <f t="shared" si="0"/>
        <v>69.867724569003911</v>
      </c>
      <c r="F29" s="1">
        <f t="shared" si="1"/>
        <v>1.4312760379255856</v>
      </c>
      <c r="G29">
        <f>B29*F41</f>
        <v>2.2050759677636993</v>
      </c>
      <c r="H29" s="45">
        <f t="shared" si="2"/>
        <v>0.2130759677636993</v>
      </c>
    </row>
    <row r="30" spans="1:8">
      <c r="A30">
        <v>41</v>
      </c>
      <c r="B30" s="45">
        <v>1.3430547163477677</v>
      </c>
      <c r="C30" s="45">
        <v>1.956</v>
      </c>
      <c r="E30" s="1">
        <f t="shared" si="0"/>
        <v>68.663329056634353</v>
      </c>
      <c r="F30" s="1">
        <f t="shared" si="1"/>
        <v>1.4563814684475724</v>
      </c>
      <c r="G30">
        <f>B30*F41</f>
        <v>2.1279005594991078</v>
      </c>
      <c r="H30" s="45">
        <f t="shared" si="2"/>
        <v>0.17190055949910787</v>
      </c>
    </row>
    <row r="31" spans="1:8">
      <c r="A31">
        <v>42</v>
      </c>
      <c r="B31" s="45">
        <v>1.2845743989603635</v>
      </c>
      <c r="C31" s="45">
        <v>2.101</v>
      </c>
      <c r="E31" s="1">
        <f t="shared" si="0"/>
        <v>61.141094667318583</v>
      </c>
      <c r="F31" s="1">
        <f t="shared" si="1"/>
        <v>1.6355611646163812</v>
      </c>
      <c r="G31">
        <f>B31*F41</f>
        <v>2.0352458831306426</v>
      </c>
      <c r="H31" s="45">
        <f t="shared" si="2"/>
        <v>-6.5754116869357393E-2</v>
      </c>
    </row>
    <row r="32" spans="1:8">
      <c r="A32">
        <v>43</v>
      </c>
      <c r="B32" s="45">
        <v>1.8962182502351828</v>
      </c>
      <c r="C32" s="45">
        <v>2.8929999999999998</v>
      </c>
      <c r="E32" s="1">
        <f t="shared" si="0"/>
        <v>65.545048400801349</v>
      </c>
      <c r="F32" s="1">
        <f t="shared" si="1"/>
        <v>1.5256682608350536</v>
      </c>
      <c r="G32">
        <f>B32*F41</f>
        <v>3.0043183099645656</v>
      </c>
      <c r="H32" s="45">
        <f t="shared" si="2"/>
        <v>0.11131830996456582</v>
      </c>
    </row>
    <row r="33" spans="1:8">
      <c r="A33">
        <v>44</v>
      </c>
      <c r="B33" s="45">
        <v>1.4389093112306723</v>
      </c>
      <c r="C33" s="45">
        <v>2.5205000000000002</v>
      </c>
      <c r="E33" s="1">
        <f t="shared" si="0"/>
        <v>57.08824880899315</v>
      </c>
      <c r="F33" s="1">
        <f t="shared" si="1"/>
        <v>1.751673979956571</v>
      </c>
      <c r="G33">
        <f>B33*F41</f>
        <v>2.2797700578889839</v>
      </c>
      <c r="H33" s="45">
        <f t="shared" si="2"/>
        <v>-0.24072994211101628</v>
      </c>
    </row>
    <row r="34" spans="1:8">
      <c r="A34">
        <v>45</v>
      </c>
      <c r="B34" s="45">
        <v>1.325797629899726</v>
      </c>
      <c r="C34" s="45">
        <v>2.1509999999999998</v>
      </c>
      <c r="E34" s="1">
        <f t="shared" si="0"/>
        <v>61.636337977672063</v>
      </c>
      <c r="F34" s="1">
        <f t="shared" si="1"/>
        <v>1.6224195544554461</v>
      </c>
      <c r="G34">
        <f>B34*F41</f>
        <v>2.1005588857302455</v>
      </c>
      <c r="H34" s="45">
        <f t="shared" si="2"/>
        <v>-5.0441114269754284E-2</v>
      </c>
    </row>
    <row r="35" spans="1:8">
      <c r="A35">
        <v>46</v>
      </c>
      <c r="B35" s="45">
        <v>1.3238563327032131</v>
      </c>
      <c r="C35" s="45">
        <v>2.0840000000000001</v>
      </c>
      <c r="E35" s="1">
        <f t="shared" si="0"/>
        <v>63.524776041420971</v>
      </c>
      <c r="F35" s="1">
        <f t="shared" si="1"/>
        <v>1.574188942197853</v>
      </c>
      <c r="G35">
        <f>B35*F41</f>
        <v>2.0974831455237353</v>
      </c>
      <c r="H35" s="45">
        <f t="shared" si="2"/>
        <v>1.3483145523735196E-2</v>
      </c>
    </row>
    <row r="36" spans="1:8">
      <c r="A36">
        <v>47</v>
      </c>
      <c r="B36" s="45">
        <v>1.2370006017717057</v>
      </c>
      <c r="C36" s="45">
        <v>1.992</v>
      </c>
      <c r="E36" s="1">
        <f t="shared" si="0"/>
        <v>62.098423783720172</v>
      </c>
      <c r="F36" s="1">
        <f t="shared" si="1"/>
        <v>1.610346831801811</v>
      </c>
      <c r="G36">
        <f>B36*F41</f>
        <v>1.9598712104363478</v>
      </c>
      <c r="H36" s="45">
        <f t="shared" si="2"/>
        <v>-3.2128789563652171E-2</v>
      </c>
    </row>
    <row r="37" spans="1:8">
      <c r="A37">
        <v>48</v>
      </c>
      <c r="B37" s="45">
        <v>1.3501008249312558</v>
      </c>
      <c r="C37" s="45">
        <v>2.387</v>
      </c>
      <c r="E37" s="1">
        <f t="shared" si="0"/>
        <v>56.560570797287632</v>
      </c>
      <c r="F37" s="1">
        <f t="shared" si="1"/>
        <v>1.7680161036280686</v>
      </c>
      <c r="G37">
        <f>B37*F41</f>
        <v>2.1390642285697679</v>
      </c>
      <c r="H37" s="45">
        <f t="shared" si="2"/>
        <v>-0.24793577143023215</v>
      </c>
    </row>
    <row r="38" spans="1:8">
      <c r="A38">
        <v>49</v>
      </c>
      <c r="B38" s="45">
        <v>1.6605722325117946</v>
      </c>
      <c r="C38" s="45">
        <v>2.6296666666666666</v>
      </c>
      <c r="E38" s="1">
        <f t="shared" si="0"/>
        <v>63.147632114784948</v>
      </c>
      <c r="F38" s="1">
        <f t="shared" si="1"/>
        <v>1.5835906533791742</v>
      </c>
      <c r="G38">
        <f>B38*F41</f>
        <v>2.6309669588588562</v>
      </c>
      <c r="H38" s="45">
        <f t="shared" si="2"/>
        <v>1.3002921921896338E-3</v>
      </c>
    </row>
    <row r="39" spans="1:8">
      <c r="A39" s="2">
        <v>50</v>
      </c>
      <c r="B39" s="46">
        <v>1.6363800322061193</v>
      </c>
      <c r="C39" s="46">
        <v>2.165</v>
      </c>
      <c r="E39" s="1">
        <f t="shared" si="0"/>
        <v>75.583373312060928</v>
      </c>
      <c r="F39" s="1">
        <f t="shared" si="1"/>
        <v>1.3230422990930848</v>
      </c>
      <c r="G39">
        <f>B39*F41</f>
        <v>2.5926374731429283</v>
      </c>
      <c r="H39" s="45">
        <f t="shared" si="2"/>
        <v>0.42763747314292821</v>
      </c>
    </row>
    <row r="41" spans="1:8">
      <c r="A41" t="s">
        <v>7</v>
      </c>
      <c r="C41">
        <f>AVERAGE(C1:C39)</f>
        <v>2.6001271929824568</v>
      </c>
      <c r="E41" s="1">
        <f>AVERAGE(E2:E39)</f>
        <v>63.754928648428418</v>
      </c>
      <c r="F41" s="1">
        <f>AVERAGE(F2:F39)</f>
        <v>1.5843736920008802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/>
  </sheetViews>
  <sheetFormatPr defaultColWidth="8.85546875" defaultRowHeight="15"/>
  <cols>
    <col min="1" max="1" width="10.28515625" style="12" customWidth="1"/>
    <col min="2" max="2" width="8.85546875" style="12"/>
    <col min="3" max="3" width="10.140625" style="12" customWidth="1"/>
    <col min="4" max="5" width="8.85546875" style="12"/>
    <col min="6" max="6" width="15.140625" style="12" customWidth="1"/>
    <col min="7" max="8" width="8.85546875" style="12"/>
    <col min="9" max="9" width="10.85546875" style="12" customWidth="1"/>
    <col min="10" max="16384" width="8.85546875" style="12"/>
  </cols>
  <sheetData>
    <row r="1" spans="1:10" ht="67.5" customHeight="1" thickBot="1">
      <c r="A1" s="3" t="s">
        <v>0</v>
      </c>
      <c r="B1" s="31" t="s">
        <v>8</v>
      </c>
      <c r="C1" s="4" t="s">
        <v>9</v>
      </c>
      <c r="D1" s="5" t="s">
        <v>10</v>
      </c>
      <c r="E1" s="5"/>
      <c r="F1" s="4" t="s">
        <v>0</v>
      </c>
      <c r="G1" s="4" t="s">
        <v>11</v>
      </c>
      <c r="H1" s="6" t="s">
        <v>12</v>
      </c>
      <c r="I1" s="4" t="s">
        <v>13</v>
      </c>
      <c r="J1" s="5" t="s">
        <v>10</v>
      </c>
    </row>
    <row r="2" spans="1:10" ht="15.75" thickTop="1">
      <c r="A2" s="7">
        <v>13</v>
      </c>
      <c r="B2" s="13">
        <v>2.798</v>
      </c>
      <c r="D2" s="14"/>
      <c r="F2" s="15">
        <v>13</v>
      </c>
      <c r="G2" s="16"/>
      <c r="H2" s="16">
        <v>1.6396303142329018</v>
      </c>
      <c r="I2" s="16"/>
      <c r="J2" s="14"/>
    </row>
    <row r="3" spans="1:10">
      <c r="A3" s="8">
        <v>14</v>
      </c>
      <c r="B3" s="17">
        <v>2.8</v>
      </c>
      <c r="D3" s="18"/>
      <c r="F3" s="19">
        <v>14</v>
      </c>
      <c r="G3" s="20"/>
      <c r="H3" s="20">
        <v>1.6841700960219477</v>
      </c>
      <c r="I3" s="20"/>
      <c r="J3" s="18"/>
    </row>
    <row r="4" spans="1:10">
      <c r="A4" s="9" t="s">
        <v>14</v>
      </c>
      <c r="B4" s="21">
        <v>3.431</v>
      </c>
      <c r="C4" s="22">
        <f>AVERAGE(B4:B6)</f>
        <v>3.3480000000000003</v>
      </c>
      <c r="D4" s="23">
        <f>STDEV(B4:B6)/SQRT(3)</f>
        <v>4.2225584661434827E-2</v>
      </c>
      <c r="E4" s="24"/>
      <c r="F4" s="25">
        <v>15</v>
      </c>
      <c r="G4" s="24" t="s">
        <v>15</v>
      </c>
      <c r="H4" s="24">
        <v>2.3566666666666669</v>
      </c>
      <c r="I4" s="24">
        <v>2.2335119346185039</v>
      </c>
      <c r="J4" s="23">
        <v>0.10435391847907623</v>
      </c>
    </row>
    <row r="5" spans="1:10">
      <c r="A5" s="10" t="s">
        <v>16</v>
      </c>
      <c r="B5" s="26">
        <v>3.32</v>
      </c>
      <c r="C5" s="20"/>
      <c r="D5" s="18"/>
      <c r="E5" s="20"/>
      <c r="F5" s="19">
        <v>15</v>
      </c>
      <c r="G5" s="20" t="s">
        <v>17</v>
      </c>
      <c r="H5" s="20">
        <v>2.3178588807785885</v>
      </c>
      <c r="I5" s="20"/>
      <c r="J5" s="18"/>
    </row>
    <row r="6" spans="1:10">
      <c r="A6" s="11" t="s">
        <v>18</v>
      </c>
      <c r="B6" s="27">
        <v>3.2930000000000001</v>
      </c>
      <c r="C6" s="28"/>
      <c r="D6" s="29"/>
      <c r="E6" s="28"/>
      <c r="F6" s="30">
        <v>15</v>
      </c>
      <c r="G6" s="28" t="s">
        <v>19</v>
      </c>
      <c r="H6" s="28">
        <v>2.0260102564102564</v>
      </c>
      <c r="I6" s="28"/>
      <c r="J6" s="29"/>
    </row>
    <row r="7" spans="1:10">
      <c r="A7" s="8">
        <v>16</v>
      </c>
      <c r="B7" s="17">
        <v>3.6960000000000002</v>
      </c>
      <c r="D7" s="18"/>
      <c r="F7" s="19">
        <v>16</v>
      </c>
      <c r="G7" s="20"/>
      <c r="H7" s="20">
        <v>2.1283582089552238</v>
      </c>
      <c r="I7" s="20"/>
      <c r="J7" s="18"/>
    </row>
    <row r="8" spans="1:10">
      <c r="A8" s="9" t="s">
        <v>20</v>
      </c>
      <c r="B8" s="21">
        <v>3.14</v>
      </c>
      <c r="C8" s="22">
        <f>AVERAGE(B8:B10)</f>
        <v>3.0706666666666664</v>
      </c>
      <c r="D8" s="23">
        <f>STDEV(B8:B10)/SQRT(3)</f>
        <v>3.46666666666667E-2</v>
      </c>
      <c r="E8" s="24"/>
      <c r="F8" s="25">
        <v>17</v>
      </c>
      <c r="G8" s="24" t="s">
        <v>15</v>
      </c>
      <c r="H8" s="24">
        <v>1.6624915824915825</v>
      </c>
      <c r="I8" s="24">
        <v>1.7392338974020332</v>
      </c>
      <c r="J8" s="23">
        <v>4.9789398786899502E-2</v>
      </c>
    </row>
    <row r="9" spans="1:10">
      <c r="A9" s="10" t="s">
        <v>21</v>
      </c>
      <c r="B9" s="26">
        <v>3.036</v>
      </c>
      <c r="C9" s="20"/>
      <c r="D9" s="18"/>
      <c r="E9" s="20"/>
      <c r="F9" s="19">
        <v>17</v>
      </c>
      <c r="G9" s="20" t="s">
        <v>17</v>
      </c>
      <c r="H9" s="20">
        <v>1.8325588128845458</v>
      </c>
      <c r="I9" s="20"/>
      <c r="J9" s="18"/>
    </row>
    <row r="10" spans="1:10">
      <c r="A10" s="11" t="s">
        <v>22</v>
      </c>
      <c r="B10" s="27">
        <v>3.036</v>
      </c>
      <c r="C10" s="28"/>
      <c r="D10" s="29"/>
      <c r="E10" s="28"/>
      <c r="F10" s="30">
        <v>17</v>
      </c>
      <c r="G10" s="28" t="s">
        <v>19</v>
      </c>
      <c r="H10" s="28">
        <v>1.7226512968299714</v>
      </c>
      <c r="I10" s="28"/>
      <c r="J10" s="29"/>
    </row>
    <row r="11" spans="1:10">
      <c r="A11" s="8">
        <v>18</v>
      </c>
      <c r="B11" s="17">
        <v>3.4769999999999999</v>
      </c>
      <c r="D11" s="18"/>
      <c r="F11" s="19">
        <v>18</v>
      </c>
      <c r="G11" s="20"/>
      <c r="H11" s="20">
        <v>1.8473865414710486</v>
      </c>
      <c r="I11" s="20"/>
      <c r="J11" s="18"/>
    </row>
    <row r="12" spans="1:10">
      <c r="A12" s="9" t="s">
        <v>23</v>
      </c>
      <c r="B12" s="21">
        <v>3.097</v>
      </c>
      <c r="C12" s="22">
        <f>AVERAGE(B12:B14)</f>
        <v>2.69</v>
      </c>
      <c r="D12" s="23">
        <f>STDEV(B12:B14)/SQRT(3)</f>
        <v>0.26481377104171272</v>
      </c>
      <c r="E12" s="24"/>
      <c r="F12" s="25">
        <v>19</v>
      </c>
      <c r="G12" s="24" t="s">
        <v>15</v>
      </c>
      <c r="H12" s="24">
        <v>1.7767300380228139</v>
      </c>
      <c r="I12" s="24">
        <v>1.8751266948885348</v>
      </c>
      <c r="J12" s="23">
        <v>5.0456036928436303E-2</v>
      </c>
    </row>
    <row r="13" spans="1:10">
      <c r="A13" s="10" t="s">
        <v>24</v>
      </c>
      <c r="B13" s="26">
        <v>2.1930000000000001</v>
      </c>
      <c r="C13" s="20"/>
      <c r="D13" s="18"/>
      <c r="E13" s="20"/>
      <c r="F13" s="19">
        <v>19</v>
      </c>
      <c r="G13" s="20" t="s">
        <v>17</v>
      </c>
      <c r="H13" s="20">
        <v>1.9437159600137881</v>
      </c>
      <c r="I13" s="20"/>
      <c r="J13" s="18"/>
    </row>
    <row r="14" spans="1:10">
      <c r="A14" s="11" t="s">
        <v>25</v>
      </c>
      <c r="B14" s="27">
        <v>2.78</v>
      </c>
      <c r="C14" s="28"/>
      <c r="D14" s="29"/>
      <c r="E14" s="28"/>
      <c r="F14" s="30">
        <v>19</v>
      </c>
      <c r="G14" s="28" t="s">
        <v>19</v>
      </c>
      <c r="H14" s="28">
        <v>1.9049340866290019</v>
      </c>
      <c r="I14" s="28"/>
      <c r="J14" s="29"/>
    </row>
    <row r="15" spans="1:10">
      <c r="A15" s="8">
        <v>20</v>
      </c>
      <c r="B15" s="26">
        <v>2.7719999999999998</v>
      </c>
      <c r="D15" s="18"/>
      <c r="F15" s="19">
        <v>20</v>
      </c>
      <c r="G15" s="20"/>
      <c r="H15" s="20">
        <v>1.894092346616066</v>
      </c>
      <c r="I15" s="20"/>
      <c r="J15" s="18"/>
    </row>
    <row r="16" spans="1:10">
      <c r="A16" s="8">
        <v>21</v>
      </c>
      <c r="B16" s="26">
        <v>2.1739999999999999</v>
      </c>
      <c r="D16" s="18"/>
      <c r="F16" s="19">
        <v>21</v>
      </c>
      <c r="G16" s="20"/>
      <c r="H16" s="20">
        <v>1.8109491415613865</v>
      </c>
      <c r="I16" s="20"/>
      <c r="J16" s="18"/>
    </row>
    <row r="17" spans="1:10">
      <c r="A17" s="8">
        <v>22</v>
      </c>
      <c r="B17" s="26">
        <v>2.694</v>
      </c>
      <c r="D17" s="18"/>
      <c r="F17" s="19">
        <v>22</v>
      </c>
      <c r="G17" s="20"/>
      <c r="H17" s="20">
        <v>1.7879162512462612</v>
      </c>
      <c r="I17" s="20"/>
      <c r="J17" s="18"/>
    </row>
    <row r="18" spans="1:10">
      <c r="A18" s="8">
        <v>23</v>
      </c>
      <c r="B18" s="26">
        <v>2.9169999999999998</v>
      </c>
      <c r="D18" s="18"/>
      <c r="F18" s="19">
        <v>23</v>
      </c>
      <c r="G18" s="20"/>
      <c r="H18" s="20">
        <v>1.5656375838926178</v>
      </c>
      <c r="I18" s="20"/>
      <c r="J18" s="18"/>
    </row>
    <row r="19" spans="1:10">
      <c r="A19" s="8">
        <v>24</v>
      </c>
      <c r="B19" s="26">
        <v>3.7</v>
      </c>
      <c r="D19" s="18"/>
      <c r="F19" s="19">
        <v>24</v>
      </c>
      <c r="G19" s="20"/>
      <c r="H19" s="20">
        <v>2.5537141130250833</v>
      </c>
      <c r="I19" s="20"/>
      <c r="J19" s="18"/>
    </row>
    <row r="20" spans="1:10">
      <c r="A20" s="8">
        <v>25</v>
      </c>
      <c r="B20" s="17">
        <v>2.8</v>
      </c>
      <c r="D20" s="18"/>
      <c r="F20" s="19">
        <v>25</v>
      </c>
      <c r="G20" s="20"/>
      <c r="H20" s="20">
        <v>2.0834726271460964</v>
      </c>
      <c r="I20" s="20"/>
      <c r="J20" s="18"/>
    </row>
    <row r="21" spans="1:10">
      <c r="A21" s="9" t="s">
        <v>26</v>
      </c>
      <c r="B21" s="21">
        <v>2.8210000000000002</v>
      </c>
      <c r="C21" s="22">
        <f>AVERAGE(B21:B22)</f>
        <v>2.6550000000000002</v>
      </c>
      <c r="D21" s="23">
        <f>STDEV(B21:B22)/SQRT(2)</f>
        <v>0.16600000000000015</v>
      </c>
      <c r="E21" s="24"/>
      <c r="F21" s="25">
        <v>26</v>
      </c>
      <c r="G21" s="24" t="s">
        <v>15</v>
      </c>
      <c r="H21" s="24">
        <v>2.0010750573582432</v>
      </c>
      <c r="I21" s="24">
        <v>1.8542394042961012</v>
      </c>
      <c r="J21" s="23">
        <v>0.14683565306214205</v>
      </c>
    </row>
    <row r="22" spans="1:10">
      <c r="A22" s="11" t="s">
        <v>27</v>
      </c>
      <c r="B22" s="27">
        <v>2.4889999999999999</v>
      </c>
      <c r="C22" s="28"/>
      <c r="D22" s="29"/>
      <c r="E22" s="28"/>
      <c r="F22" s="30">
        <v>26</v>
      </c>
      <c r="G22" s="28" t="s">
        <v>17</v>
      </c>
      <c r="H22" s="28">
        <v>1.707403751233959</v>
      </c>
      <c r="I22" s="28"/>
      <c r="J22" s="29"/>
    </row>
    <row r="23" spans="1:10">
      <c r="A23" s="8">
        <v>27</v>
      </c>
      <c r="B23" s="26">
        <v>2.5019999999999998</v>
      </c>
      <c r="D23" s="18"/>
      <c r="F23" s="19">
        <v>27</v>
      </c>
      <c r="G23" s="20"/>
      <c r="H23" s="20">
        <v>1.4809737098344693</v>
      </c>
      <c r="I23" s="20"/>
      <c r="J23" s="18"/>
    </row>
    <row r="24" spans="1:10">
      <c r="A24" s="8">
        <v>28</v>
      </c>
      <c r="B24" s="26">
        <v>2.8740000000000001</v>
      </c>
      <c r="D24" s="18"/>
      <c r="F24" s="19">
        <v>28</v>
      </c>
      <c r="G24" s="20"/>
      <c r="H24" s="20">
        <v>1.4773282684393794</v>
      </c>
      <c r="I24" s="20"/>
      <c r="J24" s="18"/>
    </row>
    <row r="25" spans="1:10">
      <c r="A25" s="8">
        <v>29</v>
      </c>
      <c r="B25" s="17">
        <v>2.597</v>
      </c>
      <c r="D25" s="18"/>
      <c r="F25" s="19">
        <v>29</v>
      </c>
      <c r="G25" s="20"/>
      <c r="H25" s="20">
        <v>1.6420084694494856</v>
      </c>
      <c r="I25" s="20"/>
      <c r="J25" s="18"/>
    </row>
    <row r="26" spans="1:10">
      <c r="A26" s="9" t="s">
        <v>28</v>
      </c>
      <c r="B26" s="21">
        <v>2.4569999999999999</v>
      </c>
      <c r="C26" s="22">
        <f>AVERAGE(B26:B27)</f>
        <v>2.504</v>
      </c>
      <c r="D26" s="23">
        <f>STDEV(B26:B27)/SQRT(2)</f>
        <v>4.7000000000000153E-2</v>
      </c>
      <c r="E26" s="20"/>
      <c r="F26" s="19">
        <v>30</v>
      </c>
      <c r="G26" s="20"/>
      <c r="H26" s="20">
        <v>1.7136429699842024</v>
      </c>
      <c r="I26" s="20"/>
      <c r="J26" s="18"/>
    </row>
    <row r="27" spans="1:10">
      <c r="A27" s="11" t="s">
        <v>29</v>
      </c>
      <c r="B27" s="27">
        <v>2.5510000000000002</v>
      </c>
      <c r="C27" s="28"/>
      <c r="D27" s="29"/>
      <c r="E27" s="20"/>
      <c r="F27" s="19"/>
      <c r="G27" s="20"/>
      <c r="H27" s="20"/>
      <c r="I27" s="20"/>
      <c r="J27" s="18"/>
    </row>
    <row r="28" spans="1:10">
      <c r="A28" s="9" t="s">
        <v>30</v>
      </c>
      <c r="B28" s="21">
        <v>2.282</v>
      </c>
      <c r="C28" s="22">
        <f>AVERAGE(B28:B30)</f>
        <v>2.4386666666666668</v>
      </c>
      <c r="D28" s="23">
        <f>STDEV(B28:B30)/SQRT(3)</f>
        <v>7.8367368492532896E-2</v>
      </c>
      <c r="E28" s="20"/>
      <c r="F28" s="19">
        <v>31</v>
      </c>
      <c r="G28" s="20"/>
      <c r="H28" s="20">
        <v>1.584612365063788</v>
      </c>
      <c r="I28" s="20"/>
      <c r="J28" s="18"/>
    </row>
    <row r="29" spans="1:10">
      <c r="A29" s="10" t="s">
        <v>31</v>
      </c>
      <c r="B29" s="26">
        <v>2.5129999999999999</v>
      </c>
      <c r="C29" s="20"/>
      <c r="D29" s="18"/>
      <c r="E29" s="20"/>
      <c r="F29" s="19"/>
      <c r="G29" s="20"/>
      <c r="H29" s="20"/>
      <c r="I29" s="20"/>
      <c r="J29" s="18"/>
    </row>
    <row r="30" spans="1:10">
      <c r="A30" s="11" t="s">
        <v>32</v>
      </c>
      <c r="B30" s="27">
        <v>2.5209999999999999</v>
      </c>
      <c r="C30" s="28"/>
      <c r="D30" s="29"/>
      <c r="E30" s="20"/>
      <c r="F30" s="19"/>
      <c r="G30" s="20"/>
      <c r="H30" s="20"/>
      <c r="I30" s="20"/>
      <c r="J30" s="18"/>
    </row>
    <row r="31" spans="1:10">
      <c r="A31" s="8">
        <v>32</v>
      </c>
      <c r="B31" s="26">
        <v>2.5990000000000002</v>
      </c>
      <c r="D31" s="18"/>
      <c r="F31" s="19">
        <v>32</v>
      </c>
      <c r="G31" s="20"/>
      <c r="H31" s="20">
        <v>1.6227188793377907</v>
      </c>
      <c r="I31" s="20"/>
      <c r="J31" s="18"/>
    </row>
    <row r="32" spans="1:10">
      <c r="A32" s="8">
        <v>33</v>
      </c>
      <c r="B32" s="26">
        <v>2.2970000000000002</v>
      </c>
      <c r="D32" s="18"/>
      <c r="F32" s="19">
        <v>33</v>
      </c>
      <c r="G32" s="20"/>
      <c r="H32" s="20">
        <v>1.4988034188034185</v>
      </c>
      <c r="I32" s="20"/>
      <c r="J32" s="18"/>
    </row>
    <row r="33" spans="1:10">
      <c r="A33" s="8">
        <v>34</v>
      </c>
      <c r="B33" s="26">
        <v>2.9129999999999998</v>
      </c>
      <c r="D33" s="18"/>
      <c r="F33" s="19">
        <v>34</v>
      </c>
      <c r="G33" s="20"/>
      <c r="H33" s="20">
        <v>1.8170363227258113</v>
      </c>
      <c r="I33" s="20"/>
      <c r="J33" s="18"/>
    </row>
    <row r="34" spans="1:10">
      <c r="A34" s="8">
        <v>35</v>
      </c>
      <c r="B34" s="26">
        <v>2.1349999999999998</v>
      </c>
      <c r="D34" s="18"/>
      <c r="F34" s="25">
        <v>35</v>
      </c>
      <c r="G34" s="24" t="s">
        <v>15</v>
      </c>
      <c r="H34" s="24">
        <v>1.5503223787167448</v>
      </c>
      <c r="I34" s="24">
        <v>1.4776152956385658</v>
      </c>
      <c r="J34" s="23">
        <v>7.2707083078179066E-2</v>
      </c>
    </row>
    <row r="35" spans="1:10">
      <c r="A35" s="8"/>
      <c r="B35" s="26"/>
      <c r="D35" s="18"/>
      <c r="F35" s="30">
        <v>35</v>
      </c>
      <c r="G35" s="28" t="s">
        <v>17</v>
      </c>
      <c r="H35" s="28">
        <v>1.4049082125603867</v>
      </c>
      <c r="I35" s="28"/>
      <c r="J35" s="29"/>
    </row>
    <row r="36" spans="1:10">
      <c r="A36" s="8">
        <v>36</v>
      </c>
      <c r="B36" s="17">
        <v>2.6840000000000002</v>
      </c>
      <c r="D36" s="18"/>
      <c r="F36" s="19">
        <v>36</v>
      </c>
      <c r="G36" s="20"/>
      <c r="H36" s="20">
        <v>1.5101449275362322</v>
      </c>
      <c r="I36" s="20"/>
      <c r="J36" s="18"/>
    </row>
    <row r="37" spans="1:10">
      <c r="A37" s="9" t="s">
        <v>33</v>
      </c>
      <c r="B37" s="21">
        <v>2.3969999999999998</v>
      </c>
      <c r="C37" s="22">
        <f>AVERAGE(B37:B39)</f>
        <v>2.3093333333333335</v>
      </c>
      <c r="D37" s="23">
        <f>STDEV(B37:B39)/SQRT(3)</f>
        <v>4.4250549274682562E-2</v>
      </c>
      <c r="E37" s="24"/>
      <c r="F37" s="25">
        <v>37</v>
      </c>
      <c r="G37" s="24" t="s">
        <v>15</v>
      </c>
      <c r="H37" s="24">
        <v>1.4637526782981327</v>
      </c>
      <c r="I37" s="24">
        <v>1.4920275327022781</v>
      </c>
      <c r="J37" s="23">
        <v>4.2970567912170604E-2</v>
      </c>
    </row>
    <row r="38" spans="1:10">
      <c r="A38" s="10" t="s">
        <v>34</v>
      </c>
      <c r="B38" s="26">
        <v>2.2759999999999998</v>
      </c>
      <c r="C38" s="20"/>
      <c r="D38" s="18"/>
      <c r="E38" s="20"/>
      <c r="F38" s="19">
        <v>37</v>
      </c>
      <c r="G38" s="20" t="s">
        <v>17</v>
      </c>
      <c r="H38" s="20">
        <v>1.5764487316898894</v>
      </c>
      <c r="I38" s="20"/>
      <c r="J38" s="18"/>
    </row>
    <row r="39" spans="1:10">
      <c r="A39" s="11" t="s">
        <v>35</v>
      </c>
      <c r="B39" s="27">
        <v>2.2549999999999999</v>
      </c>
      <c r="C39" s="28"/>
      <c r="D39" s="29"/>
      <c r="E39" s="28"/>
      <c r="F39" s="30">
        <v>37</v>
      </c>
      <c r="G39" s="28" t="s">
        <v>19</v>
      </c>
      <c r="H39" s="28">
        <v>1.435881188118812</v>
      </c>
      <c r="I39" s="28"/>
      <c r="J39" s="29"/>
    </row>
    <row r="40" spans="1:10">
      <c r="A40" s="8">
        <v>39</v>
      </c>
      <c r="B40" s="26">
        <v>2.3690000000000002</v>
      </c>
      <c r="D40" s="18"/>
      <c r="F40" s="25">
        <v>39</v>
      </c>
      <c r="G40" s="24" t="s">
        <v>15</v>
      </c>
      <c r="H40" s="24">
        <v>0.64724720893141952</v>
      </c>
      <c r="I40" s="24"/>
      <c r="J40" s="23"/>
    </row>
    <row r="41" spans="1:10">
      <c r="A41" s="8"/>
      <c r="B41" s="26"/>
      <c r="D41" s="18"/>
      <c r="F41" s="19">
        <v>39</v>
      </c>
      <c r="G41" s="20" t="s">
        <v>17</v>
      </c>
      <c r="H41" s="20">
        <v>1.4854856405292027</v>
      </c>
      <c r="I41" s="20"/>
      <c r="J41" s="18"/>
    </row>
    <row r="42" spans="1:10">
      <c r="A42" s="8"/>
      <c r="B42" s="26"/>
      <c r="D42" s="18"/>
      <c r="F42" s="30">
        <v>39</v>
      </c>
      <c r="G42" s="28" t="s">
        <v>19</v>
      </c>
      <c r="H42" s="28">
        <v>1.3498781630740395</v>
      </c>
      <c r="I42" s="28">
        <v>1.4176819018016211</v>
      </c>
      <c r="J42" s="29">
        <v>5.536152084518723E-2</v>
      </c>
    </row>
    <row r="43" spans="1:10">
      <c r="A43" s="8">
        <v>40</v>
      </c>
      <c r="B43" s="26">
        <v>2.12</v>
      </c>
      <c r="D43" s="18"/>
      <c r="F43" s="19">
        <v>40</v>
      </c>
      <c r="G43" s="20"/>
      <c r="H43" s="20">
        <v>1.3386014424584507</v>
      </c>
      <c r="I43" s="20"/>
      <c r="J43" s="18"/>
    </row>
    <row r="44" spans="1:10">
      <c r="A44" s="8">
        <v>41</v>
      </c>
      <c r="B44" s="26">
        <v>1.992</v>
      </c>
      <c r="D44" s="18"/>
      <c r="F44" s="19">
        <v>41</v>
      </c>
      <c r="G44" s="20"/>
      <c r="H44" s="20">
        <v>1.3917650734145579</v>
      </c>
      <c r="I44" s="20"/>
      <c r="J44" s="18"/>
    </row>
    <row r="45" spans="1:10">
      <c r="A45" s="8">
        <v>42</v>
      </c>
      <c r="B45" s="26">
        <v>1.956</v>
      </c>
      <c r="D45" s="18"/>
      <c r="F45" s="19">
        <v>42</v>
      </c>
      <c r="G45" s="20"/>
      <c r="H45" s="20">
        <v>1.3430547163477677</v>
      </c>
      <c r="I45" s="20"/>
      <c r="J45" s="18"/>
    </row>
    <row r="46" spans="1:10">
      <c r="A46" s="8">
        <v>43</v>
      </c>
      <c r="B46" s="26">
        <v>2.101</v>
      </c>
      <c r="D46" s="18"/>
      <c r="F46" s="19">
        <v>43</v>
      </c>
      <c r="G46" s="20"/>
      <c r="H46" s="20">
        <v>1.2845743989603635</v>
      </c>
      <c r="I46" s="20"/>
      <c r="J46" s="18"/>
    </row>
    <row r="47" spans="1:10">
      <c r="A47" s="8">
        <v>44</v>
      </c>
      <c r="B47" s="17">
        <v>2.8929999999999998</v>
      </c>
      <c r="D47" s="18"/>
      <c r="F47" s="19">
        <v>44</v>
      </c>
      <c r="G47" s="20"/>
      <c r="H47" s="20">
        <v>1.8962182502351828</v>
      </c>
      <c r="I47" s="20"/>
      <c r="J47" s="18"/>
    </row>
    <row r="48" spans="1:10">
      <c r="A48" s="9" t="s">
        <v>36</v>
      </c>
      <c r="B48" s="21">
        <v>2.4929999999999999</v>
      </c>
      <c r="C48" s="22">
        <f>AVERAGE(B48:B49)</f>
        <v>2.5205000000000002</v>
      </c>
      <c r="D48" s="23">
        <f>STDEV(B48:B49)/SQRT(2)</f>
        <v>2.7500000000000076E-2</v>
      </c>
      <c r="E48" s="24"/>
      <c r="F48" s="25">
        <v>45</v>
      </c>
      <c r="G48" s="24" t="s">
        <v>15</v>
      </c>
      <c r="H48" s="24">
        <v>1.4954871794871794</v>
      </c>
      <c r="I48" s="24">
        <v>1.4389093112306723</v>
      </c>
      <c r="J48" s="23">
        <v>5.6577868256507013E-2</v>
      </c>
    </row>
    <row r="49" spans="1:10">
      <c r="A49" s="11" t="s">
        <v>37</v>
      </c>
      <c r="B49" s="27">
        <v>2.548</v>
      </c>
      <c r="C49" s="28"/>
      <c r="D49" s="29"/>
      <c r="E49" s="28"/>
      <c r="F49" s="30">
        <v>45</v>
      </c>
      <c r="G49" s="28" t="s">
        <v>17</v>
      </c>
      <c r="H49" s="28">
        <v>1.3823314429741653</v>
      </c>
      <c r="I49" s="28"/>
      <c r="J49" s="29"/>
    </row>
    <row r="50" spans="1:10">
      <c r="A50" s="8">
        <v>46</v>
      </c>
      <c r="B50" s="26">
        <v>2.1509999999999998</v>
      </c>
      <c r="D50" s="18"/>
      <c r="F50" s="19">
        <v>46</v>
      </c>
      <c r="G50" s="20"/>
      <c r="H50" s="20">
        <v>1.325797629899726</v>
      </c>
      <c r="I50" s="20"/>
      <c r="J50" s="18"/>
    </row>
    <row r="51" spans="1:10">
      <c r="A51" s="8">
        <v>47</v>
      </c>
      <c r="B51" s="17">
        <v>2.0840000000000001</v>
      </c>
      <c r="D51" s="18"/>
      <c r="F51" s="19">
        <v>47</v>
      </c>
      <c r="G51" s="20"/>
      <c r="H51" s="20">
        <v>1.3238563327032131</v>
      </c>
      <c r="I51" s="20"/>
      <c r="J51" s="18"/>
    </row>
    <row r="52" spans="1:10">
      <c r="A52" s="9" t="s">
        <v>38</v>
      </c>
      <c r="B52" s="21">
        <v>2.0089999999999999</v>
      </c>
      <c r="C52" s="22">
        <f>AVERAGE(B52:B54)</f>
        <v>1.992</v>
      </c>
      <c r="D52" s="23">
        <f>STDEV(B52:B54)/SQRT(3)</f>
        <v>1.0785793124908944E-2</v>
      </c>
      <c r="E52" s="24"/>
      <c r="F52" s="25">
        <v>48</v>
      </c>
      <c r="G52" s="24" t="s">
        <v>15</v>
      </c>
      <c r="H52" s="24">
        <v>1.2285786163522012</v>
      </c>
      <c r="I52" s="24">
        <v>1.2370006017717057</v>
      </c>
      <c r="J52" s="23">
        <v>2.4131896748616686E-2</v>
      </c>
    </row>
    <row r="53" spans="1:10">
      <c r="A53" s="10" t="s">
        <v>39</v>
      </c>
      <c r="B53" s="26">
        <v>1.972</v>
      </c>
      <c r="C53" s="20"/>
      <c r="D53" s="18"/>
      <c r="E53" s="20"/>
      <c r="F53" s="19">
        <v>48</v>
      </c>
      <c r="G53" s="20" t="s">
        <v>17</v>
      </c>
      <c r="H53" s="20">
        <v>1.2000552104899929</v>
      </c>
      <c r="I53" s="20"/>
      <c r="J53" s="18"/>
    </row>
    <row r="54" spans="1:10">
      <c r="A54" s="11" t="s">
        <v>40</v>
      </c>
      <c r="B54" s="27">
        <v>1.9950000000000001</v>
      </c>
      <c r="C54" s="28"/>
      <c r="D54" s="29"/>
      <c r="E54" s="28"/>
      <c r="F54" s="30">
        <v>48</v>
      </c>
      <c r="G54" s="28" t="s">
        <v>19</v>
      </c>
      <c r="H54" s="28">
        <v>1.2823679784729232</v>
      </c>
      <c r="I54" s="28"/>
      <c r="J54" s="29"/>
    </row>
    <row r="55" spans="1:10">
      <c r="A55" s="8">
        <v>49</v>
      </c>
      <c r="B55" s="17">
        <v>2.387</v>
      </c>
      <c r="D55" s="18"/>
      <c r="F55" s="19">
        <v>49</v>
      </c>
      <c r="G55" s="20"/>
      <c r="H55" s="20">
        <v>1.3501008249312558</v>
      </c>
      <c r="I55" s="20"/>
      <c r="J55" s="18"/>
    </row>
    <row r="56" spans="1:10">
      <c r="A56" s="9" t="s">
        <v>41</v>
      </c>
      <c r="B56" s="21">
        <v>2.7639999999999998</v>
      </c>
      <c r="C56" s="22">
        <f>AVERAGE(B56:B58)</f>
        <v>2.6296666666666666</v>
      </c>
      <c r="D56" s="23">
        <f>STDEV(B56:B58)/SQRT(3)</f>
        <v>7.0569902303397755E-2</v>
      </c>
      <c r="E56" s="24"/>
      <c r="F56" s="25">
        <v>50</v>
      </c>
      <c r="G56" s="24" t="s">
        <v>15</v>
      </c>
      <c r="H56" s="24">
        <v>1.7020289855072464</v>
      </c>
      <c r="I56" s="24">
        <v>1.6605722325117946</v>
      </c>
      <c r="J56" s="23">
        <v>4.9891107510323461E-2</v>
      </c>
    </row>
    <row r="57" spans="1:10">
      <c r="A57" s="10" t="s">
        <v>42</v>
      </c>
      <c r="B57" s="26">
        <v>2.6</v>
      </c>
      <c r="C57" s="20"/>
      <c r="D57" s="18"/>
      <c r="E57" s="20"/>
      <c r="F57" s="19">
        <v>50</v>
      </c>
      <c r="G57" s="20" t="s">
        <v>17</v>
      </c>
      <c r="H57" s="20">
        <v>1.7184464707868963</v>
      </c>
      <c r="I57" s="20"/>
      <c r="J57" s="18"/>
    </row>
    <row r="58" spans="1:10">
      <c r="A58" s="11" t="s">
        <v>43</v>
      </c>
      <c r="B58" s="27">
        <v>2.5249999999999999</v>
      </c>
      <c r="C58" s="28"/>
      <c r="D58" s="29"/>
      <c r="E58" s="28"/>
      <c r="F58" s="30">
        <v>50</v>
      </c>
      <c r="G58" s="28" t="s">
        <v>19</v>
      </c>
      <c r="H58" s="28">
        <v>1.5612412412412411</v>
      </c>
      <c r="I58" s="28"/>
      <c r="J58" s="29"/>
    </row>
    <row r="59" spans="1:10">
      <c r="A59" s="8">
        <v>51</v>
      </c>
      <c r="B59" s="26">
        <v>2.165</v>
      </c>
      <c r="D59" s="18"/>
      <c r="F59" s="19">
        <v>51</v>
      </c>
      <c r="G59" s="20"/>
      <c r="H59" s="20">
        <v>1.6363800322061193</v>
      </c>
      <c r="I59" s="20"/>
      <c r="J59" s="18"/>
    </row>
  </sheetData>
  <pageMargins left="1" right="0.7" top="1" bottom="0.25" header="0.3" footer="0.3"/>
  <pageSetup orientation="portrait"/>
  <headerFooter>
    <oddHeader>&amp;L
&amp;C&amp;F&amp;RPage &amp;P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/>
  </sheetViews>
  <sheetFormatPr defaultColWidth="10.85546875" defaultRowHeight="15.75"/>
  <cols>
    <col min="1" max="1" width="8" style="33" customWidth="1"/>
    <col min="2" max="2" width="10.85546875" style="33"/>
    <col min="3" max="3" width="12.42578125" style="34" customWidth="1"/>
    <col min="4" max="4" width="4.85546875" style="33" customWidth="1"/>
    <col min="5" max="5" width="13.7109375" style="33" customWidth="1"/>
    <col min="6" max="16384" width="10.85546875" style="33"/>
  </cols>
  <sheetData>
    <row r="1" spans="1:8">
      <c r="A1" s="33" t="s">
        <v>44</v>
      </c>
      <c r="B1" s="33" t="s">
        <v>45</v>
      </c>
      <c r="C1" s="34" t="s">
        <v>46</v>
      </c>
      <c r="D1" s="33" t="s">
        <v>47</v>
      </c>
      <c r="E1" s="33" t="s">
        <v>48</v>
      </c>
      <c r="F1" s="33" t="s">
        <v>49</v>
      </c>
    </row>
    <row r="2" spans="1:8">
      <c r="A2" s="33">
        <v>1</v>
      </c>
      <c r="B2" s="35">
        <v>41766</v>
      </c>
      <c r="C2" s="39">
        <v>1.1925566343042069</v>
      </c>
      <c r="E2" s="38">
        <v>1.7130000000000001</v>
      </c>
      <c r="F2" s="37">
        <v>69.618017180630872</v>
      </c>
      <c r="G2" s="36"/>
    </row>
    <row r="3" spans="1:8">
      <c r="A3" s="33">
        <v>2</v>
      </c>
      <c r="B3" s="35">
        <v>41766</v>
      </c>
      <c r="C3" s="39">
        <v>1.9663050624589082</v>
      </c>
      <c r="E3" s="38">
        <v>2.83</v>
      </c>
      <c r="F3" s="37">
        <v>69.480744256498525</v>
      </c>
      <c r="G3" s="36"/>
    </row>
    <row r="4" spans="1:8">
      <c r="A4" s="33">
        <v>3</v>
      </c>
      <c r="B4" s="35">
        <v>41766</v>
      </c>
      <c r="C4" s="39">
        <v>1.6885214007782101</v>
      </c>
      <c r="D4" s="33" t="s">
        <v>50</v>
      </c>
      <c r="E4" s="38">
        <v>2.56</v>
      </c>
      <c r="F4" s="37">
        <v>59.89583333333335</v>
      </c>
      <c r="G4" s="36"/>
    </row>
    <row r="5" spans="1:8">
      <c r="A5" s="33">
        <v>4</v>
      </c>
      <c r="B5" s="35">
        <v>41767</v>
      </c>
      <c r="C5" s="39">
        <v>2.0058685446009394</v>
      </c>
      <c r="E5" s="38">
        <v>2.2959999999999998</v>
      </c>
      <c r="F5" s="37">
        <v>87.363612569727337</v>
      </c>
      <c r="G5" s="36"/>
    </row>
    <row r="6" spans="1:8">
      <c r="A6" s="33">
        <v>5</v>
      </c>
      <c r="B6" s="35">
        <v>41781</v>
      </c>
      <c r="C6" s="39">
        <v>1.8044711378044711</v>
      </c>
      <c r="E6" s="38">
        <v>2.6789999999999998</v>
      </c>
      <c r="F6" s="37">
        <v>67.356145494754429</v>
      </c>
      <c r="G6" s="36"/>
    </row>
    <row r="7" spans="1:8">
      <c r="A7" s="33">
        <v>6</v>
      </c>
      <c r="B7" s="35">
        <v>41781</v>
      </c>
      <c r="C7" s="39">
        <v>1.9256157635467979</v>
      </c>
      <c r="E7" s="38">
        <v>2.0760000000000001</v>
      </c>
      <c r="F7" s="37">
        <v>92.75605797431588</v>
      </c>
    </row>
    <row r="8" spans="1:8">
      <c r="A8" s="33">
        <v>7</v>
      </c>
      <c r="B8" s="35">
        <v>41781</v>
      </c>
      <c r="C8" s="39">
        <v>1.8625110521662249</v>
      </c>
      <c r="E8" s="38">
        <v>2.2080000000000002</v>
      </c>
      <c r="F8" s="37">
        <v>84.352855623470319</v>
      </c>
    </row>
    <row r="9" spans="1:8">
      <c r="A9" s="33">
        <v>8</v>
      </c>
      <c r="B9" s="35">
        <v>41781</v>
      </c>
      <c r="C9" s="39">
        <v>2.2626740754618031</v>
      </c>
      <c r="D9" s="33" t="s">
        <v>50</v>
      </c>
      <c r="E9" s="38">
        <v>2.948</v>
      </c>
      <c r="F9" s="37">
        <v>76.274149030259494</v>
      </c>
    </row>
    <row r="10" spans="1:8">
      <c r="A10" s="33">
        <v>9</v>
      </c>
      <c r="B10" s="35">
        <v>41794</v>
      </c>
      <c r="C10" s="39">
        <v>1.7778272484416744</v>
      </c>
      <c r="E10" s="38">
        <v>2.74</v>
      </c>
      <c r="F10" s="37">
        <v>64.884206147506362</v>
      </c>
    </row>
    <row r="11" spans="1:8">
      <c r="A11" s="33">
        <v>10</v>
      </c>
      <c r="B11" s="35">
        <v>41794</v>
      </c>
      <c r="C11" s="39">
        <v>1.9461169284467714</v>
      </c>
      <c r="D11" s="33" t="s">
        <v>50</v>
      </c>
      <c r="E11" s="38">
        <v>2.4300000000000002</v>
      </c>
      <c r="F11" s="37">
        <v>77.253259982236784</v>
      </c>
    </row>
    <row r="12" spans="1:8">
      <c r="A12" s="33">
        <v>11</v>
      </c>
      <c r="B12" s="35">
        <v>41794</v>
      </c>
      <c r="C12" s="39">
        <v>2.1652255087766799</v>
      </c>
      <c r="D12" s="33" t="s">
        <v>50</v>
      </c>
      <c r="E12" s="38">
        <v>3.278</v>
      </c>
      <c r="F12" s="37">
        <v>64.581082107563873</v>
      </c>
    </row>
    <row r="13" spans="1:8">
      <c r="A13" s="33">
        <v>12</v>
      </c>
      <c r="B13" s="35">
        <v>41796</v>
      </c>
      <c r="C13" s="39">
        <v>1.7186744073536524</v>
      </c>
      <c r="E13" s="38">
        <v>2.93</v>
      </c>
      <c r="F13" s="37">
        <v>58.657829602513736</v>
      </c>
    </row>
    <row r="14" spans="1:8">
      <c r="A14" s="33">
        <v>13</v>
      </c>
      <c r="B14" s="35">
        <v>41808</v>
      </c>
      <c r="C14" s="39">
        <v>1.6396303142329018</v>
      </c>
      <c r="E14" s="38">
        <v>2.798</v>
      </c>
      <c r="F14" s="37">
        <f>(C14/E14)*100</f>
        <v>58.600082710253822</v>
      </c>
      <c r="G14" s="32"/>
      <c r="H14"/>
    </row>
    <row r="15" spans="1:8">
      <c r="A15" s="33">
        <v>14</v>
      </c>
      <c r="B15" s="35">
        <v>41808</v>
      </c>
      <c r="C15" s="39">
        <v>1.6841700960219477</v>
      </c>
      <c r="E15" s="38">
        <v>2.8</v>
      </c>
      <c r="F15" s="37">
        <f t="shared" ref="F15:F51" si="0">(C15/E15)*100</f>
        <v>60.148932000783851</v>
      </c>
      <c r="G15" s="32"/>
      <c r="H15"/>
    </row>
    <row r="16" spans="1:8">
      <c r="A16" s="33">
        <v>15</v>
      </c>
      <c r="B16" s="35">
        <v>41808</v>
      </c>
      <c r="C16" s="39">
        <v>2.2335119346185039</v>
      </c>
      <c r="D16" s="33" t="s">
        <v>50</v>
      </c>
      <c r="E16" s="38">
        <v>3.3480000000000003</v>
      </c>
      <c r="F16" s="37">
        <f t="shared" si="0"/>
        <v>66.71182600413691</v>
      </c>
      <c r="G16" s="32"/>
      <c r="H16"/>
    </row>
    <row r="17" spans="1:8">
      <c r="A17" s="33">
        <v>16</v>
      </c>
      <c r="B17" s="35">
        <v>41808</v>
      </c>
      <c r="C17" s="39">
        <v>2.1283582089552238</v>
      </c>
      <c r="E17" s="38">
        <v>3.6960000000000002</v>
      </c>
      <c r="F17" s="37">
        <f t="shared" si="0"/>
        <v>57.585449376494147</v>
      </c>
      <c r="G17" s="32"/>
      <c r="H17"/>
    </row>
    <row r="18" spans="1:8">
      <c r="A18" s="33">
        <v>17</v>
      </c>
      <c r="B18" s="35">
        <v>41809</v>
      </c>
      <c r="C18" s="39">
        <v>1.7392338974020332</v>
      </c>
      <c r="D18" s="33" t="s">
        <v>50</v>
      </c>
      <c r="E18" s="38">
        <v>3.0706666666666664</v>
      </c>
      <c r="F18" s="37">
        <f t="shared" si="0"/>
        <v>56.640270215003255</v>
      </c>
      <c r="G18" s="32"/>
      <c r="H18"/>
    </row>
    <row r="19" spans="1:8">
      <c r="A19" s="33">
        <v>18</v>
      </c>
      <c r="B19" s="35">
        <v>41809</v>
      </c>
      <c r="C19" s="39">
        <v>1.8473865414710486</v>
      </c>
      <c r="E19" s="38">
        <v>3.4769999999999999</v>
      </c>
      <c r="F19" s="37">
        <f t="shared" si="0"/>
        <v>53.131623280731922</v>
      </c>
      <c r="G19" s="32"/>
      <c r="H19"/>
    </row>
    <row r="20" spans="1:8">
      <c r="A20" s="33">
        <v>19</v>
      </c>
      <c r="B20" s="35">
        <v>41821</v>
      </c>
      <c r="C20" s="39">
        <v>1.8751266948885348</v>
      </c>
      <c r="D20" s="33" t="s">
        <v>50</v>
      </c>
      <c r="E20" s="38">
        <v>2.69</v>
      </c>
      <c r="F20" s="37">
        <f t="shared" si="0"/>
        <v>69.707312077640708</v>
      </c>
      <c r="G20" s="32"/>
      <c r="H20"/>
    </row>
    <row r="21" spans="1:8">
      <c r="A21" s="33">
        <v>20</v>
      </c>
      <c r="B21" s="35">
        <v>41821</v>
      </c>
      <c r="C21" s="39">
        <v>1.894092346616066</v>
      </c>
      <c r="E21" s="38">
        <v>2.7719999999999998</v>
      </c>
      <c r="F21" s="37">
        <f t="shared" si="0"/>
        <v>68.329449733624315</v>
      </c>
      <c r="G21" s="32"/>
      <c r="H21"/>
    </row>
    <row r="22" spans="1:8">
      <c r="A22" s="33">
        <v>21</v>
      </c>
      <c r="B22" s="35">
        <v>41821</v>
      </c>
      <c r="C22" s="39">
        <v>1.8109491415613865</v>
      </c>
      <c r="E22" s="38">
        <v>2.1739999999999999</v>
      </c>
      <c r="F22" s="37">
        <f t="shared" si="0"/>
        <v>83.300328498683839</v>
      </c>
      <c r="G22" s="32"/>
      <c r="H22"/>
    </row>
    <row r="23" spans="1:8">
      <c r="A23" s="33">
        <v>22</v>
      </c>
      <c r="B23" s="35">
        <v>41821</v>
      </c>
      <c r="C23" s="39">
        <v>1.7879162512462612</v>
      </c>
      <c r="E23" s="38">
        <v>2.694</v>
      </c>
      <c r="F23" s="37">
        <f t="shared" si="0"/>
        <v>66.366601753758772</v>
      </c>
      <c r="G23" s="32"/>
      <c r="H23"/>
    </row>
    <row r="24" spans="1:8">
      <c r="A24" s="33">
        <v>23</v>
      </c>
      <c r="B24" s="35">
        <v>41821</v>
      </c>
      <c r="C24" s="39">
        <v>1.5656375838926178</v>
      </c>
      <c r="E24" s="38">
        <v>2.9169999999999998</v>
      </c>
      <c r="F24" s="37">
        <f t="shared" si="0"/>
        <v>53.672868834165854</v>
      </c>
      <c r="G24" s="32"/>
      <c r="H24"/>
    </row>
    <row r="25" spans="1:8">
      <c r="A25" s="33">
        <v>24</v>
      </c>
      <c r="B25" s="35">
        <v>41834</v>
      </c>
      <c r="C25" s="40">
        <v>2.5537141130250833</v>
      </c>
      <c r="E25" s="38">
        <v>3.7</v>
      </c>
      <c r="F25" s="37">
        <f t="shared" si="0"/>
        <v>69.019300352029276</v>
      </c>
      <c r="G25" s="32"/>
      <c r="H25"/>
    </row>
    <row r="26" spans="1:8">
      <c r="A26" s="33">
        <v>25</v>
      </c>
      <c r="B26" s="35">
        <v>41834</v>
      </c>
      <c r="C26" s="39">
        <v>2.0834726271460964</v>
      </c>
      <c r="E26" s="38">
        <v>2.8</v>
      </c>
      <c r="F26" s="37">
        <f t="shared" si="0"/>
        <v>74.409736683789163</v>
      </c>
      <c r="G26" s="32"/>
      <c r="H26"/>
    </row>
    <row r="27" spans="1:8">
      <c r="A27" s="33">
        <v>26</v>
      </c>
      <c r="B27" s="35">
        <v>41835</v>
      </c>
      <c r="C27" s="39">
        <v>1.8542394042961012</v>
      </c>
      <c r="D27" s="33" t="s">
        <v>50</v>
      </c>
      <c r="E27" s="38">
        <v>2.6550000000000002</v>
      </c>
      <c r="F27" s="37">
        <f t="shared" si="0"/>
        <v>69.839525585540528</v>
      </c>
      <c r="G27" s="32"/>
      <c r="H27"/>
    </row>
    <row r="28" spans="1:8">
      <c r="A28" s="33">
        <v>27</v>
      </c>
      <c r="B28" s="35">
        <v>41835</v>
      </c>
      <c r="C28" s="39">
        <v>1.4809737098344693</v>
      </c>
      <c r="E28" s="38">
        <v>2.5019999999999998</v>
      </c>
      <c r="F28" s="37">
        <f t="shared" si="0"/>
        <v>59.191595117284947</v>
      </c>
      <c r="G28" s="32"/>
      <c r="H28"/>
    </row>
    <row r="29" spans="1:8">
      <c r="A29" s="33">
        <v>28</v>
      </c>
      <c r="B29" s="35">
        <v>41850</v>
      </c>
      <c r="C29" s="39">
        <v>1.4773282684393794</v>
      </c>
      <c r="E29" s="38">
        <v>2.8740000000000001</v>
      </c>
      <c r="F29" s="37">
        <f t="shared" si="0"/>
        <v>51.40321045370144</v>
      </c>
      <c r="G29" s="32"/>
      <c r="H29"/>
    </row>
    <row r="30" spans="1:8">
      <c r="A30" s="33">
        <v>29</v>
      </c>
      <c r="B30" s="35">
        <v>41850</v>
      </c>
      <c r="C30" s="39">
        <v>1.6420084694494856</v>
      </c>
      <c r="E30" s="38">
        <v>2.597</v>
      </c>
      <c r="F30" s="37">
        <f t="shared" si="0"/>
        <v>63.227126278378343</v>
      </c>
      <c r="G30" s="32"/>
      <c r="H30"/>
    </row>
    <row r="31" spans="1:8">
      <c r="A31" s="33">
        <v>30</v>
      </c>
      <c r="B31" s="35">
        <v>41851</v>
      </c>
      <c r="C31" s="39">
        <v>1.7136429699842024</v>
      </c>
      <c r="E31" s="38">
        <v>2.504</v>
      </c>
      <c r="F31" s="37">
        <f t="shared" si="0"/>
        <v>68.436220846014479</v>
      </c>
      <c r="G31" s="32"/>
      <c r="H31"/>
    </row>
    <row r="32" spans="1:8">
      <c r="A32" s="33">
        <v>31</v>
      </c>
      <c r="B32" s="35">
        <v>41851</v>
      </c>
      <c r="C32" s="39">
        <v>1.584612365063788</v>
      </c>
      <c r="E32" s="38">
        <v>2.4386666666666668</v>
      </c>
      <c r="F32" s="37">
        <f t="shared" si="0"/>
        <v>64.97863716773324</v>
      </c>
      <c r="G32" s="32"/>
      <c r="H32"/>
    </row>
    <row r="33" spans="1:8">
      <c r="A33" s="33">
        <v>32</v>
      </c>
      <c r="B33" s="35">
        <v>41865</v>
      </c>
      <c r="C33" s="39">
        <v>1.6227188793377907</v>
      </c>
      <c r="E33" s="38">
        <v>2.5990000000000002</v>
      </c>
      <c r="F33" s="37">
        <f t="shared" si="0"/>
        <v>62.436278543200864</v>
      </c>
      <c r="G33" s="32"/>
      <c r="H33"/>
    </row>
    <row r="34" spans="1:8">
      <c r="A34" s="33">
        <v>33</v>
      </c>
      <c r="B34" s="35">
        <v>41865</v>
      </c>
      <c r="C34" s="39">
        <v>1.4988034188034185</v>
      </c>
      <c r="E34" s="38">
        <v>2.2970000000000002</v>
      </c>
      <c r="F34" s="37">
        <f t="shared" si="0"/>
        <v>65.250475350605939</v>
      </c>
      <c r="G34" s="32"/>
      <c r="H34"/>
    </row>
    <row r="35" spans="1:8">
      <c r="A35" s="33">
        <v>34</v>
      </c>
      <c r="B35" s="35">
        <v>41865</v>
      </c>
      <c r="C35" s="39">
        <v>1.8170363227258113</v>
      </c>
      <c r="E35" s="38">
        <v>2.9129999999999998</v>
      </c>
      <c r="F35" s="37">
        <f t="shared" si="0"/>
        <v>62.376804762300431</v>
      </c>
      <c r="G35" s="32"/>
      <c r="H35"/>
    </row>
    <row r="36" spans="1:8">
      <c r="A36" s="33">
        <v>35</v>
      </c>
      <c r="B36" s="35">
        <v>41866</v>
      </c>
      <c r="C36" s="39">
        <v>1.4776152956385658</v>
      </c>
      <c r="D36" s="33" t="s">
        <v>50</v>
      </c>
      <c r="E36" s="38">
        <v>2.1349999999999998</v>
      </c>
      <c r="F36" s="37">
        <f t="shared" si="0"/>
        <v>69.20914733670098</v>
      </c>
      <c r="G36" s="32"/>
      <c r="H36"/>
    </row>
    <row r="37" spans="1:8">
      <c r="A37" s="33">
        <v>36</v>
      </c>
      <c r="B37" s="35">
        <v>41878</v>
      </c>
      <c r="C37" s="39">
        <v>1.5101449275362322</v>
      </c>
      <c r="E37" s="38">
        <v>2.6840000000000002</v>
      </c>
      <c r="F37" s="37">
        <f t="shared" si="0"/>
        <v>56.264714140694196</v>
      </c>
      <c r="G37" s="32"/>
      <c r="H37"/>
    </row>
    <row r="38" spans="1:8">
      <c r="A38" s="33">
        <v>37</v>
      </c>
      <c r="B38" s="35">
        <v>41878</v>
      </c>
      <c r="C38" s="39">
        <v>1.4920275327022781</v>
      </c>
      <c r="D38" s="33" t="s">
        <v>50</v>
      </c>
      <c r="E38" s="38">
        <v>2.3093333333333335</v>
      </c>
      <c r="F38" s="37">
        <f t="shared" si="0"/>
        <v>64.608582536184088</v>
      </c>
      <c r="G38" s="32"/>
      <c r="H38"/>
    </row>
    <row r="39" spans="1:8">
      <c r="A39" s="33">
        <v>39</v>
      </c>
      <c r="B39" s="35">
        <v>41880</v>
      </c>
      <c r="C39" s="39">
        <v>1.4176819018016211</v>
      </c>
      <c r="D39" s="33" t="s">
        <v>50</v>
      </c>
      <c r="E39" s="38">
        <v>2.3690000000000002</v>
      </c>
      <c r="F39" s="37">
        <f t="shared" si="0"/>
        <v>59.843051996691479</v>
      </c>
      <c r="G39" s="32"/>
      <c r="H39"/>
    </row>
    <row r="40" spans="1:8">
      <c r="A40" s="33">
        <v>40</v>
      </c>
      <c r="B40" s="35">
        <v>41892</v>
      </c>
      <c r="C40" s="39">
        <v>1.3386014424584507</v>
      </c>
      <c r="E40" s="38">
        <v>2.12</v>
      </c>
      <c r="F40" s="37">
        <f t="shared" si="0"/>
        <v>63.141577474455225</v>
      </c>
      <c r="G40" s="32"/>
      <c r="H40"/>
    </row>
    <row r="41" spans="1:8">
      <c r="A41" s="33">
        <v>41</v>
      </c>
      <c r="B41" s="35">
        <v>41893</v>
      </c>
      <c r="C41" s="39">
        <v>1.3917650734145579</v>
      </c>
      <c r="E41" s="38">
        <v>1.992</v>
      </c>
      <c r="F41" s="37">
        <f t="shared" si="0"/>
        <v>69.867724569003911</v>
      </c>
      <c r="G41" s="32"/>
      <c r="H41"/>
    </row>
    <row r="42" spans="1:8">
      <c r="A42" s="33">
        <v>42</v>
      </c>
      <c r="B42" s="35">
        <v>41894</v>
      </c>
      <c r="C42" s="39">
        <v>1.3430547163477677</v>
      </c>
      <c r="E42" s="38">
        <v>1.956</v>
      </c>
      <c r="F42" s="37">
        <f t="shared" si="0"/>
        <v>68.663329056634353</v>
      </c>
      <c r="G42" s="32"/>
      <c r="H42"/>
    </row>
    <row r="43" spans="1:8">
      <c r="A43" s="33">
        <v>43</v>
      </c>
      <c r="B43" s="35">
        <v>41894</v>
      </c>
      <c r="C43" s="39">
        <v>1.2845743989603635</v>
      </c>
      <c r="E43" s="38">
        <v>2.101</v>
      </c>
      <c r="F43" s="37">
        <f t="shared" si="0"/>
        <v>61.141094667318583</v>
      </c>
      <c r="G43" s="32"/>
      <c r="H43"/>
    </row>
    <row r="44" spans="1:8">
      <c r="A44" s="33">
        <v>44</v>
      </c>
      <c r="B44" s="35">
        <v>41907</v>
      </c>
      <c r="C44" s="39">
        <v>1.8962182502351828</v>
      </c>
      <c r="E44" s="38">
        <v>2.8929999999999998</v>
      </c>
      <c r="F44" s="37">
        <f t="shared" si="0"/>
        <v>65.545048400801349</v>
      </c>
      <c r="G44" s="32"/>
      <c r="H44"/>
    </row>
    <row r="45" spans="1:8">
      <c r="A45" s="33">
        <v>45</v>
      </c>
      <c r="B45" s="35">
        <v>41907</v>
      </c>
      <c r="C45" s="39">
        <v>1.4389093112306723</v>
      </c>
      <c r="D45" s="33" t="s">
        <v>50</v>
      </c>
      <c r="E45" s="38">
        <v>2.5205000000000002</v>
      </c>
      <c r="F45" s="37">
        <f t="shared" si="0"/>
        <v>57.08824880899315</v>
      </c>
      <c r="G45" s="32"/>
      <c r="H45"/>
    </row>
    <row r="46" spans="1:8">
      <c r="A46" s="33">
        <v>46</v>
      </c>
      <c r="B46" s="35">
        <v>41908</v>
      </c>
      <c r="C46" s="39">
        <v>1.325797629899726</v>
      </c>
      <c r="E46" s="38">
        <v>2.1509999999999998</v>
      </c>
      <c r="F46" s="37">
        <f t="shared" si="0"/>
        <v>61.636337977672063</v>
      </c>
      <c r="G46" s="32"/>
      <c r="H46"/>
    </row>
    <row r="47" spans="1:8">
      <c r="A47" s="33">
        <v>47</v>
      </c>
      <c r="B47" s="35">
        <v>41908</v>
      </c>
      <c r="C47" s="39">
        <v>1.3238563327032131</v>
      </c>
      <c r="E47" s="38">
        <v>2.0840000000000001</v>
      </c>
      <c r="F47" s="37">
        <f t="shared" si="0"/>
        <v>63.524776041420971</v>
      </c>
      <c r="G47" s="32"/>
      <c r="H47"/>
    </row>
    <row r="48" spans="1:8">
      <c r="A48" s="33">
        <v>48</v>
      </c>
      <c r="B48" s="35">
        <v>41921</v>
      </c>
      <c r="C48" s="39">
        <v>1.2370006017717057</v>
      </c>
      <c r="D48" s="33" t="s">
        <v>50</v>
      </c>
      <c r="E48" s="38">
        <v>1.992</v>
      </c>
      <c r="F48" s="37">
        <f t="shared" si="0"/>
        <v>62.098423783720172</v>
      </c>
      <c r="G48" s="32"/>
      <c r="H48"/>
    </row>
    <row r="49" spans="1:8">
      <c r="A49" s="33">
        <v>49</v>
      </c>
      <c r="B49" s="35">
        <v>41921</v>
      </c>
      <c r="C49" s="39">
        <v>1.3501008249312558</v>
      </c>
      <c r="E49" s="38">
        <v>2.387</v>
      </c>
      <c r="F49" s="37">
        <f t="shared" si="0"/>
        <v>56.560570797287632</v>
      </c>
      <c r="G49" s="32"/>
      <c r="H49"/>
    </row>
    <row r="50" spans="1:8">
      <c r="A50" s="33">
        <v>50</v>
      </c>
      <c r="B50" s="35">
        <v>41921</v>
      </c>
      <c r="C50" s="39">
        <v>1.6605722325117946</v>
      </c>
      <c r="D50" s="33" t="s">
        <v>50</v>
      </c>
      <c r="E50" s="38">
        <v>2.6296666666666666</v>
      </c>
      <c r="F50" s="37">
        <f t="shared" si="0"/>
        <v>63.147632114784948</v>
      </c>
      <c r="G50" s="32"/>
      <c r="H50"/>
    </row>
    <row r="51" spans="1:8">
      <c r="A51" s="33">
        <v>51</v>
      </c>
      <c r="B51" s="35">
        <v>41922</v>
      </c>
      <c r="C51" s="41">
        <v>1.6363800322061193</v>
      </c>
      <c r="D51" s="42"/>
      <c r="E51" s="43">
        <v>2.165</v>
      </c>
      <c r="F51" s="44">
        <f t="shared" si="0"/>
        <v>75.583373312060928</v>
      </c>
      <c r="G51" s="32"/>
      <c r="H51"/>
    </row>
    <row r="53" spans="1:8">
      <c r="B53" s="33" t="s">
        <v>51</v>
      </c>
      <c r="F53" s="34">
        <f>AVERAGE(F2:F51)</f>
        <v>65.903221638861808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Persulfate vs Combustion</vt:lpstr>
      <vt:lpstr>MPG-WSU StdErr</vt:lpstr>
      <vt:lpstr>1-51_Persulfate v Combustion</vt:lpstr>
      <vt:lpstr>'MPG-WSU StdErr'!Print_Titles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Betty Joyce Blatner</dc:creator>
  <cp:keywords/>
  <dc:description/>
  <cp:lastModifiedBy>Kristin Barker</cp:lastModifiedBy>
  <cp:revision/>
  <dcterms:created xsi:type="dcterms:W3CDTF">2015-04-23T00:46:55Z</dcterms:created>
  <dcterms:modified xsi:type="dcterms:W3CDTF">2015-11-02T19:42:15Z</dcterms:modified>
</cp:coreProperties>
</file>