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475" windowHeight="8010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V43" i="2" l="1"/>
  <c r="K33" i="2"/>
  <c r="P3" i="2" l="1"/>
  <c r="M6" i="2"/>
  <c r="G35" i="2"/>
  <c r="H46" i="1" l="1"/>
  <c r="G47" i="1"/>
  <c r="H47" i="1"/>
  <c r="G54" i="1"/>
  <c r="H54" i="1"/>
  <c r="I54" i="1"/>
  <c r="J54" i="1"/>
  <c r="G55" i="1"/>
  <c r="H55" i="1"/>
  <c r="I55" i="1"/>
  <c r="J55" i="1"/>
  <c r="G56" i="1"/>
  <c r="H56" i="1"/>
  <c r="I56" i="1"/>
  <c r="J56" i="1"/>
  <c r="H53" i="1"/>
  <c r="I53" i="1"/>
  <c r="J53" i="1"/>
  <c r="G53" i="1"/>
  <c r="G48" i="1"/>
  <c r="H48" i="1"/>
  <c r="I48" i="1"/>
  <c r="J48" i="1"/>
  <c r="G46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35" i="1"/>
  <c r="J35" i="1"/>
  <c r="H35" i="1"/>
  <c r="G35" i="1"/>
  <c r="I57" i="1" l="1"/>
  <c r="I58" i="1" s="1"/>
  <c r="H57" i="1"/>
  <c r="H58" i="1" s="1"/>
  <c r="J57" i="1"/>
  <c r="J58" i="1" s="1"/>
  <c r="H42" i="1"/>
  <c r="H43" i="1" s="1"/>
  <c r="H49" i="1"/>
  <c r="H50" i="1" s="1"/>
  <c r="G49" i="1"/>
  <c r="G50" i="1" s="1"/>
  <c r="H30" i="1"/>
  <c r="G30" i="1"/>
  <c r="H59" i="1" l="1"/>
  <c r="E46" i="1"/>
  <c r="J46" i="1" s="1"/>
  <c r="D46" i="1"/>
  <c r="I46" i="1" s="1"/>
  <c r="E47" i="1"/>
  <c r="J47" i="1" s="1"/>
  <c r="D47" i="1"/>
  <c r="I47" i="1" s="1"/>
  <c r="J49" i="1" l="1"/>
  <c r="J50" i="1" s="1"/>
  <c r="H51" i="1"/>
  <c r="I49" i="1"/>
  <c r="I50" i="1" s="1"/>
  <c r="D41" i="1"/>
  <c r="I41" i="1" s="1"/>
  <c r="I42" i="1" s="1"/>
  <c r="I43" i="1" s="1"/>
  <c r="G42" i="1"/>
  <c r="G43" i="1" s="1"/>
  <c r="E41" i="1"/>
  <c r="J41" i="1" s="1"/>
  <c r="J42" i="1" s="1"/>
  <c r="J43" i="1" s="1"/>
  <c r="G57" i="1"/>
  <c r="A12" i="2"/>
  <c r="G59" i="1" l="1"/>
  <c r="G58" i="1"/>
  <c r="H44" i="1"/>
  <c r="G51" i="1"/>
  <c r="G44" i="1"/>
  <c r="E29" i="1"/>
  <c r="D27" i="1"/>
  <c r="E27" i="1"/>
  <c r="D28" i="1"/>
  <c r="E28" i="1"/>
  <c r="C26" i="1"/>
  <c r="E26" i="1" s="1"/>
  <c r="B26" i="1"/>
  <c r="G26" i="1" s="1"/>
  <c r="C25" i="1"/>
  <c r="E25" i="1" s="1"/>
  <c r="B25" i="1"/>
  <c r="G25" i="1" s="1"/>
  <c r="G23" i="1"/>
  <c r="H23" i="1"/>
  <c r="G24" i="1"/>
  <c r="H24" i="1"/>
  <c r="G27" i="1"/>
  <c r="H27" i="1"/>
  <c r="G28" i="1"/>
  <c r="H28" i="1"/>
  <c r="B5" i="2"/>
  <c r="C4" i="2"/>
  <c r="B3" i="2"/>
  <c r="B4" i="2"/>
  <c r="H25" i="1" l="1"/>
  <c r="D26" i="1"/>
  <c r="H26" i="1"/>
  <c r="D25" i="1"/>
  <c r="G17" i="1"/>
  <c r="H17" i="1"/>
  <c r="G18" i="1"/>
  <c r="H18" i="1"/>
  <c r="G19" i="1"/>
  <c r="H19" i="1"/>
  <c r="G20" i="1"/>
  <c r="H20" i="1"/>
  <c r="G21" i="1"/>
  <c r="H21" i="1"/>
  <c r="G22" i="1"/>
  <c r="H22" i="1"/>
  <c r="G6" i="1" l="1"/>
  <c r="H6" i="1"/>
  <c r="G7" i="1"/>
  <c r="H7" i="1"/>
  <c r="G8" i="1"/>
  <c r="H8" i="1"/>
  <c r="G9" i="1"/>
  <c r="H9" i="1"/>
  <c r="G10" i="1"/>
  <c r="H10" i="1"/>
  <c r="G5" i="1"/>
  <c r="H5" i="1"/>
  <c r="G12" i="1"/>
  <c r="H12" i="1"/>
  <c r="G29" i="1"/>
  <c r="H29" i="1"/>
  <c r="G4" i="1"/>
  <c r="H4" i="1"/>
  <c r="G13" i="1"/>
  <c r="H13" i="1"/>
  <c r="G14" i="1"/>
  <c r="H14" i="1"/>
  <c r="G11" i="1"/>
  <c r="H11" i="1"/>
  <c r="G15" i="1"/>
  <c r="H15" i="1"/>
  <c r="G16" i="1"/>
  <c r="H16" i="1"/>
  <c r="H3" i="1"/>
  <c r="G3" i="1"/>
</calcChain>
</file>

<file path=xl/sharedStrings.xml><?xml version="1.0" encoding="utf-8"?>
<sst xmlns="http://schemas.openxmlformats.org/spreadsheetml/2006/main" count="197" uniqueCount="56">
  <si>
    <t>С2000-БКИ</t>
  </si>
  <si>
    <t>С2000-КДЛ-2И исп.01</t>
  </si>
  <si>
    <t>С2000-КПБ</t>
  </si>
  <si>
    <t>C2000-Спектрон-607-Exi</t>
  </si>
  <si>
    <t>ИПДЛ-Ех</t>
  </si>
  <si>
    <t>ИП535-27 ИПР-ЕХ</t>
  </si>
  <si>
    <t>С2000-БРШС-Ех</t>
  </si>
  <si>
    <t>С2000-Спектрон-ИБ</t>
  </si>
  <si>
    <t>БПЦ-IIB</t>
  </si>
  <si>
    <t>С2000-Ethernet</t>
  </si>
  <si>
    <t>12В</t>
  </si>
  <si>
    <t>24В</t>
  </si>
  <si>
    <t>Ток приборов, А</t>
  </si>
  <si>
    <t>С2000-ПИ</t>
  </si>
  <si>
    <t>Сигнал-20П</t>
  </si>
  <si>
    <t>Сигнал-20М</t>
  </si>
  <si>
    <t>Сигнал-10</t>
  </si>
  <si>
    <t>Кол-во</t>
  </si>
  <si>
    <t>ИТОГО, А</t>
  </si>
  <si>
    <t>С2000-4</t>
  </si>
  <si>
    <t>С2000-ПУ</t>
  </si>
  <si>
    <t>С2000-2</t>
  </si>
  <si>
    <t>С2000-ПТ</t>
  </si>
  <si>
    <t>ПОТОК-БКИ</t>
  </si>
  <si>
    <t>С2000-СП1</t>
  </si>
  <si>
    <t>С2000-СП1 ИСП.01</t>
  </si>
  <si>
    <t>Дежурный</t>
  </si>
  <si>
    <t>Тревога</t>
  </si>
  <si>
    <t>СКОПА-ИБ-З (комб)</t>
  </si>
  <si>
    <t>ЗОВ-СТ-ИБ (строб)</t>
  </si>
  <si>
    <t>50х50</t>
  </si>
  <si>
    <t xml:space="preserve">Лоток </t>
  </si>
  <si>
    <t>100х50</t>
  </si>
  <si>
    <t>Горизонтальный</t>
  </si>
  <si>
    <t>Вертикальный</t>
  </si>
  <si>
    <t>Спуски</t>
  </si>
  <si>
    <t>СКОПА-ИБ (зел, син, бел)</t>
  </si>
  <si>
    <t>ГР1.0-МК</t>
  </si>
  <si>
    <t>ЗОВ-ИБ-З (звук)</t>
  </si>
  <si>
    <t>С2000М, 02</t>
  </si>
  <si>
    <t>СКОПА</t>
  </si>
  <si>
    <t>ЗОВ-З</t>
  </si>
  <si>
    <t>БК-12-RS485-01</t>
  </si>
  <si>
    <t>УК-ВК</t>
  </si>
  <si>
    <t>С2000-КДЛ-2И</t>
  </si>
  <si>
    <t>ИТОГО24</t>
  </si>
  <si>
    <t>ИТОГО12</t>
  </si>
  <si>
    <t>АКБ, Ач</t>
  </si>
  <si>
    <t>КПД потр.  0,75, Вт</t>
  </si>
  <si>
    <t>1x2x0,75</t>
  </si>
  <si>
    <t>2х2х0,5</t>
  </si>
  <si>
    <t>1х2х0,5</t>
  </si>
  <si>
    <t>1х2х0,75</t>
  </si>
  <si>
    <t>4х2х0,52</t>
  </si>
  <si>
    <t>КПСЭнг(A)-FRHF</t>
  </si>
  <si>
    <t xml:space="preserve">F/UTP Cat5e ZH нг(А)-HF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</si>
</sst>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1"/>
      <color rgb="FF0070C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2" fontId="1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="130" zoomScaleNormal="130" workbookViewId="0">
      <pane ySplit="2" topLeftCell="A36" activePane="bottomLeft" state="frozen"/>
      <selection pane="bottomLeft" activeCell="F48" sqref="F48"/>
    </sheetView>
  </sheetViews>
  <sheetFormatPr defaultRowHeight="15" x14ac:dyDescent="0.25"/>
  <cols>
    <col min="1" max="1" width="27.7109375" customWidth="1"/>
    <col min="2" max="2" width="7.28515625" style="1" customWidth="1"/>
    <col min="3" max="3" width="9.140625" style="1"/>
    <col min="4" max="4" width="7.28515625" style="1" customWidth="1"/>
    <col min="5" max="6" width="9.140625" style="1"/>
    <col min="7" max="8" width="10.140625" style="1" bestFit="1" customWidth="1"/>
    <col min="9" max="14" width="9.140625" style="1"/>
  </cols>
  <sheetData>
    <row r="1" spans="1:10" x14ac:dyDescent="0.25">
      <c r="B1" s="23" t="s">
        <v>26</v>
      </c>
      <c r="C1" s="23"/>
      <c r="D1" s="24" t="s">
        <v>27</v>
      </c>
      <c r="E1" s="24"/>
      <c r="G1" s="23" t="s">
        <v>26</v>
      </c>
      <c r="H1" s="23"/>
      <c r="I1" s="24" t="s">
        <v>27</v>
      </c>
      <c r="J1" s="24"/>
    </row>
    <row r="2" spans="1:10" ht="21" customHeight="1" x14ac:dyDescent="0.25">
      <c r="A2" s="2" t="s">
        <v>12</v>
      </c>
      <c r="B2" s="2" t="s">
        <v>10</v>
      </c>
      <c r="C2" s="2" t="s">
        <v>11</v>
      </c>
      <c r="D2" s="2" t="s">
        <v>10</v>
      </c>
      <c r="E2" s="2" t="s">
        <v>11</v>
      </c>
      <c r="F2" s="2" t="s">
        <v>17</v>
      </c>
      <c r="G2" s="2" t="s">
        <v>46</v>
      </c>
      <c r="H2" s="2" t="s">
        <v>45</v>
      </c>
      <c r="I2" s="2" t="s">
        <v>46</v>
      </c>
      <c r="J2" s="2" t="s">
        <v>45</v>
      </c>
    </row>
    <row r="3" spans="1:10" x14ac:dyDescent="0.25">
      <c r="A3" t="s">
        <v>39</v>
      </c>
      <c r="B3" s="1">
        <v>0.12</v>
      </c>
      <c r="C3" s="1">
        <v>6.5000000000000002E-2</v>
      </c>
      <c r="D3" s="1">
        <v>0.12</v>
      </c>
      <c r="E3" s="1">
        <v>6.5000000000000002E-2</v>
      </c>
      <c r="G3" s="1">
        <f t="shared" ref="G3:G16" si="0">B3*F3</f>
        <v>0</v>
      </c>
      <c r="H3" s="8">
        <f t="shared" ref="H3:H16" si="1">C3*F3</f>
        <v>0</v>
      </c>
      <c r="J3" s="8"/>
    </row>
    <row r="4" spans="1:10" x14ac:dyDescent="0.25">
      <c r="A4" t="s">
        <v>13</v>
      </c>
      <c r="B4" s="1">
        <v>0.12</v>
      </c>
      <c r="C4" s="1">
        <v>0.06</v>
      </c>
      <c r="D4" s="1">
        <v>0.12</v>
      </c>
      <c r="E4" s="1">
        <v>0.06</v>
      </c>
      <c r="F4" s="1">
        <v>2</v>
      </c>
      <c r="G4" s="1">
        <f t="shared" si="0"/>
        <v>0.24</v>
      </c>
      <c r="H4" s="8">
        <f t="shared" si="1"/>
        <v>0.12</v>
      </c>
      <c r="J4" s="8"/>
    </row>
    <row r="5" spans="1:10" x14ac:dyDescent="0.25">
      <c r="A5" t="s">
        <v>9</v>
      </c>
      <c r="B5" s="1">
        <v>0.09</v>
      </c>
      <c r="C5" s="1">
        <v>0.05</v>
      </c>
      <c r="G5" s="1">
        <f>B5*F5</f>
        <v>0</v>
      </c>
      <c r="H5" s="8">
        <f>C5*F5</f>
        <v>0</v>
      </c>
      <c r="J5" s="8"/>
    </row>
    <row r="6" spans="1:10" x14ac:dyDescent="0.25">
      <c r="A6" t="s">
        <v>0</v>
      </c>
      <c r="B6" s="1">
        <v>0.2</v>
      </c>
      <c r="C6" s="1">
        <v>0.1</v>
      </c>
      <c r="D6" s="1">
        <v>0.2</v>
      </c>
      <c r="E6" s="1">
        <v>0.1</v>
      </c>
      <c r="F6" s="1">
        <v>1</v>
      </c>
      <c r="G6" s="1">
        <f t="shared" si="0"/>
        <v>0.2</v>
      </c>
      <c r="H6" s="8">
        <f t="shared" si="1"/>
        <v>0.1</v>
      </c>
      <c r="J6" s="8"/>
    </row>
    <row r="7" spans="1:10" x14ac:dyDescent="0.25">
      <c r="A7" t="s">
        <v>22</v>
      </c>
      <c r="B7" s="1">
        <v>0.2</v>
      </c>
      <c r="C7" s="1">
        <v>0.1</v>
      </c>
      <c r="D7" s="1">
        <v>0.2</v>
      </c>
      <c r="E7" s="1">
        <v>0.1</v>
      </c>
      <c r="G7" s="1">
        <f t="shared" si="0"/>
        <v>0</v>
      </c>
      <c r="H7" s="8">
        <f t="shared" si="1"/>
        <v>0</v>
      </c>
      <c r="J7" s="8"/>
    </row>
    <row r="8" spans="1:10" x14ac:dyDescent="0.25">
      <c r="A8" t="s">
        <v>23</v>
      </c>
      <c r="B8" s="1">
        <v>0.2</v>
      </c>
      <c r="C8" s="1">
        <v>0.1</v>
      </c>
      <c r="D8" s="1">
        <v>0.2</v>
      </c>
      <c r="E8" s="1">
        <v>0.1</v>
      </c>
      <c r="G8" s="1">
        <f t="shared" si="0"/>
        <v>0</v>
      </c>
      <c r="H8" s="8">
        <f t="shared" si="1"/>
        <v>0</v>
      </c>
      <c r="J8" s="8"/>
    </row>
    <row r="9" spans="1:10" x14ac:dyDescent="0.25">
      <c r="A9" t="s">
        <v>1</v>
      </c>
      <c r="B9" s="1">
        <v>0.16</v>
      </c>
      <c r="C9" s="1">
        <v>0.08</v>
      </c>
      <c r="F9" s="1">
        <v>1</v>
      </c>
      <c r="G9" s="1">
        <f t="shared" si="0"/>
        <v>0.16</v>
      </c>
      <c r="H9" s="8">
        <f t="shared" si="1"/>
        <v>0.08</v>
      </c>
      <c r="J9" s="8"/>
    </row>
    <row r="10" spans="1:10" x14ac:dyDescent="0.25">
      <c r="A10" t="s">
        <v>2</v>
      </c>
      <c r="B10" s="1">
        <v>4.4999999999999998E-2</v>
      </c>
      <c r="C10" s="1">
        <v>0.04</v>
      </c>
      <c r="D10" s="1">
        <v>0.1</v>
      </c>
      <c r="E10" s="1">
        <v>7.4999999999999997E-2</v>
      </c>
      <c r="F10" s="1">
        <v>1</v>
      </c>
      <c r="G10" s="1">
        <f t="shared" si="0"/>
        <v>4.4999999999999998E-2</v>
      </c>
      <c r="H10" s="8">
        <f t="shared" si="1"/>
        <v>0.04</v>
      </c>
      <c r="J10" s="8"/>
    </row>
    <row r="11" spans="1:10" x14ac:dyDescent="0.25">
      <c r="A11" t="s">
        <v>6</v>
      </c>
      <c r="B11" s="1">
        <v>0.15</v>
      </c>
      <c r="C11" s="1">
        <v>0.15</v>
      </c>
      <c r="D11" s="1">
        <v>0.15</v>
      </c>
      <c r="E11" s="1">
        <v>0.15</v>
      </c>
      <c r="F11" s="1">
        <v>3</v>
      </c>
      <c r="G11" s="1">
        <f t="shared" si="0"/>
        <v>0.44999999999999996</v>
      </c>
      <c r="H11" s="8">
        <f t="shared" si="1"/>
        <v>0.44999999999999996</v>
      </c>
      <c r="J11" s="8"/>
    </row>
    <row r="12" spans="1:10" x14ac:dyDescent="0.25">
      <c r="A12" t="s">
        <v>3</v>
      </c>
      <c r="G12" s="1">
        <f t="shared" si="0"/>
        <v>0</v>
      </c>
      <c r="H12" s="8">
        <f t="shared" si="1"/>
        <v>0</v>
      </c>
      <c r="J12" s="8"/>
    </row>
    <row r="13" spans="1:10" x14ac:dyDescent="0.25">
      <c r="A13" t="s">
        <v>4</v>
      </c>
      <c r="G13" s="1">
        <f t="shared" si="0"/>
        <v>0</v>
      </c>
      <c r="H13" s="8">
        <f t="shared" si="1"/>
        <v>0</v>
      </c>
      <c r="J13" s="8"/>
    </row>
    <row r="14" spans="1:10" x14ac:dyDescent="0.25">
      <c r="A14" t="s">
        <v>5</v>
      </c>
      <c r="G14" s="1">
        <f t="shared" si="0"/>
        <v>0</v>
      </c>
      <c r="H14" s="8">
        <f t="shared" si="1"/>
        <v>0</v>
      </c>
      <c r="J14" s="8"/>
    </row>
    <row r="15" spans="1:10" x14ac:dyDescent="0.25">
      <c r="A15" t="s">
        <v>15</v>
      </c>
      <c r="B15" s="1">
        <v>0.65</v>
      </c>
      <c r="C15" s="1">
        <v>0.33</v>
      </c>
      <c r="D15" s="1">
        <v>0.65</v>
      </c>
      <c r="E15" s="1">
        <v>0.33</v>
      </c>
      <c r="G15" s="1">
        <f t="shared" si="0"/>
        <v>0</v>
      </c>
      <c r="H15" s="8">
        <f t="shared" si="1"/>
        <v>0</v>
      </c>
      <c r="J15" s="8"/>
    </row>
    <row r="16" spans="1:10" x14ac:dyDescent="0.25">
      <c r="A16" t="s">
        <v>14</v>
      </c>
      <c r="B16" s="1">
        <v>0.65</v>
      </c>
      <c r="C16" s="1">
        <v>0.33</v>
      </c>
      <c r="D16" s="1">
        <v>0.65</v>
      </c>
      <c r="E16" s="1">
        <v>0.33</v>
      </c>
      <c r="G16" s="1">
        <f t="shared" si="0"/>
        <v>0</v>
      </c>
      <c r="H16" s="8">
        <f t="shared" si="1"/>
        <v>0</v>
      </c>
      <c r="J16" s="8"/>
    </row>
    <row r="17" spans="1:10" x14ac:dyDescent="0.25">
      <c r="A17" t="s">
        <v>16</v>
      </c>
      <c r="B17" s="1">
        <v>0.41</v>
      </c>
      <c r="C17" s="1">
        <v>0.2</v>
      </c>
      <c r="D17" s="1">
        <v>0.41</v>
      </c>
      <c r="E17" s="1">
        <v>0.2</v>
      </c>
      <c r="G17" s="1">
        <f t="shared" ref="G17:G22" si="2">B17*F17</f>
        <v>0</v>
      </c>
      <c r="H17" s="8">
        <f t="shared" ref="H17:H22" si="3">C17*F17</f>
        <v>0</v>
      </c>
      <c r="J17" s="8"/>
    </row>
    <row r="18" spans="1:10" x14ac:dyDescent="0.25">
      <c r="A18" t="s">
        <v>19</v>
      </c>
      <c r="B18" s="1">
        <v>0.26</v>
      </c>
      <c r="C18" s="1">
        <v>0.14000000000000001</v>
      </c>
      <c r="D18" s="1">
        <v>0.26</v>
      </c>
      <c r="E18" s="1">
        <v>0.14000000000000001</v>
      </c>
      <c r="G18" s="1">
        <f t="shared" si="2"/>
        <v>0</v>
      </c>
      <c r="H18" s="8">
        <f t="shared" si="3"/>
        <v>0</v>
      </c>
      <c r="J18" s="8"/>
    </row>
    <row r="19" spans="1:10" x14ac:dyDescent="0.25">
      <c r="A19" t="s">
        <v>20</v>
      </c>
      <c r="B19" s="1">
        <v>7.0000000000000007E-2</v>
      </c>
      <c r="C19" s="1">
        <v>7.0000000000000007E-2</v>
      </c>
      <c r="D19" s="1">
        <v>7.0000000000000007E-2</v>
      </c>
      <c r="E19" s="1">
        <v>7.0000000000000007E-2</v>
      </c>
      <c r="G19" s="1">
        <f t="shared" si="2"/>
        <v>0</v>
      </c>
      <c r="H19" s="8">
        <f t="shared" si="3"/>
        <v>0</v>
      </c>
      <c r="J19" s="8"/>
    </row>
    <row r="20" spans="1:10" x14ac:dyDescent="0.25">
      <c r="A20" t="s">
        <v>21</v>
      </c>
      <c r="B20" s="1">
        <v>0.12</v>
      </c>
      <c r="C20" s="3"/>
      <c r="E20" s="3"/>
      <c r="G20" s="1">
        <f t="shared" si="2"/>
        <v>0</v>
      </c>
      <c r="H20" s="8">
        <f t="shared" si="3"/>
        <v>0</v>
      </c>
      <c r="J20" s="8"/>
    </row>
    <row r="21" spans="1:10" x14ac:dyDescent="0.25">
      <c r="A21" t="s">
        <v>24</v>
      </c>
      <c r="B21" s="1">
        <v>0.02</v>
      </c>
      <c r="C21" s="1">
        <v>1.4999999999999999E-2</v>
      </c>
      <c r="D21" s="1">
        <v>0.14000000000000001</v>
      </c>
      <c r="E21" s="1">
        <v>7.0000000000000007E-2</v>
      </c>
      <c r="G21" s="1">
        <f t="shared" si="2"/>
        <v>0</v>
      </c>
      <c r="H21" s="8">
        <f t="shared" si="3"/>
        <v>0</v>
      </c>
      <c r="J21" s="8"/>
    </row>
    <row r="22" spans="1:10" x14ac:dyDescent="0.25">
      <c r="A22" t="s">
        <v>25</v>
      </c>
      <c r="B22" s="1">
        <v>0.02</v>
      </c>
      <c r="C22" s="1">
        <v>1.4999999999999999E-2</v>
      </c>
      <c r="D22" s="1">
        <v>0.3</v>
      </c>
      <c r="E22" s="1">
        <v>0.15</v>
      </c>
      <c r="G22" s="1">
        <f t="shared" si="2"/>
        <v>0</v>
      </c>
      <c r="H22" s="8">
        <f t="shared" si="3"/>
        <v>0</v>
      </c>
      <c r="J22" s="8"/>
    </row>
    <row r="23" spans="1:10" x14ac:dyDescent="0.25">
      <c r="A23" t="s">
        <v>7</v>
      </c>
      <c r="G23" s="1">
        <f t="shared" ref="G23:G30" si="4">B23*F23</f>
        <v>0</v>
      </c>
      <c r="H23" s="8">
        <f t="shared" ref="H23:H30" si="5">C23*F23</f>
        <v>0</v>
      </c>
      <c r="J23" s="8"/>
    </row>
    <row r="24" spans="1:10" x14ac:dyDescent="0.25">
      <c r="A24" t="s">
        <v>8</v>
      </c>
      <c r="G24" s="1">
        <f t="shared" si="4"/>
        <v>0</v>
      </c>
      <c r="H24" s="8">
        <f t="shared" si="5"/>
        <v>0</v>
      </c>
      <c r="J24" s="8"/>
    </row>
    <row r="25" spans="1:10" x14ac:dyDescent="0.25">
      <c r="A25" t="s">
        <v>36</v>
      </c>
      <c r="B25" s="1">
        <f>0.051</f>
        <v>5.0999999999999997E-2</v>
      </c>
      <c r="C25" s="1">
        <f>0.11</f>
        <v>0.11</v>
      </c>
      <c r="D25" s="1">
        <f t="shared" ref="D25:E28" si="6">B25</f>
        <v>5.0999999999999997E-2</v>
      </c>
      <c r="E25" s="1">
        <f t="shared" si="6"/>
        <v>0.11</v>
      </c>
      <c r="F25" s="1">
        <v>10</v>
      </c>
      <c r="G25" s="1">
        <f t="shared" si="4"/>
        <v>0.51</v>
      </c>
      <c r="H25" s="8">
        <f t="shared" si="5"/>
        <v>1.1000000000000001</v>
      </c>
      <c r="J25" s="8"/>
    </row>
    <row r="26" spans="1:10" x14ac:dyDescent="0.25">
      <c r="A26" t="s">
        <v>28</v>
      </c>
      <c r="B26" s="1">
        <f>0.076+0.027</f>
        <v>0.10299999999999999</v>
      </c>
      <c r="C26" s="1">
        <f>0.187+0.045</f>
        <v>0.23199999999999998</v>
      </c>
      <c r="D26" s="1">
        <f t="shared" si="6"/>
        <v>0.10299999999999999</v>
      </c>
      <c r="E26" s="1">
        <f t="shared" si="6"/>
        <v>0.23199999999999998</v>
      </c>
      <c r="G26" s="1">
        <f t="shared" si="4"/>
        <v>0</v>
      </c>
      <c r="H26" s="8">
        <f t="shared" si="5"/>
        <v>0</v>
      </c>
      <c r="J26" s="8"/>
    </row>
    <row r="27" spans="1:10" x14ac:dyDescent="0.25">
      <c r="A27" t="s">
        <v>38</v>
      </c>
      <c r="B27" s="1">
        <v>2.5000000000000001E-2</v>
      </c>
      <c r="C27" s="1">
        <v>0.04</v>
      </c>
      <c r="D27" s="1">
        <f t="shared" si="6"/>
        <v>2.5000000000000001E-2</v>
      </c>
      <c r="E27" s="1">
        <f t="shared" si="6"/>
        <v>0.04</v>
      </c>
      <c r="F27" s="1">
        <v>10</v>
      </c>
      <c r="G27" s="1">
        <f t="shared" si="4"/>
        <v>0.25</v>
      </c>
      <c r="H27" s="8">
        <f t="shared" si="5"/>
        <v>0.4</v>
      </c>
      <c r="J27" s="8"/>
    </row>
    <row r="28" spans="1:10" x14ac:dyDescent="0.25">
      <c r="A28" t="s">
        <v>29</v>
      </c>
      <c r="B28" s="1">
        <v>0.1</v>
      </c>
      <c r="C28" s="1">
        <v>0.1</v>
      </c>
      <c r="D28" s="1">
        <f t="shared" si="6"/>
        <v>0.1</v>
      </c>
      <c r="E28" s="1">
        <f t="shared" si="6"/>
        <v>0.1</v>
      </c>
      <c r="F28" s="1">
        <v>6</v>
      </c>
      <c r="G28" s="1">
        <f t="shared" si="4"/>
        <v>0.60000000000000009</v>
      </c>
      <c r="H28" s="8">
        <f t="shared" si="5"/>
        <v>0.60000000000000009</v>
      </c>
      <c r="J28" s="8"/>
    </row>
    <row r="29" spans="1:10" x14ac:dyDescent="0.25">
      <c r="A29" t="s">
        <v>37</v>
      </c>
      <c r="C29" s="1">
        <v>4.4999999999999998E-2</v>
      </c>
      <c r="E29" s="1">
        <f>C29</f>
        <v>4.4999999999999998E-2</v>
      </c>
      <c r="F29" s="1">
        <v>0</v>
      </c>
      <c r="G29" s="1">
        <f t="shared" si="4"/>
        <v>0</v>
      </c>
      <c r="H29" s="8">
        <f t="shared" si="5"/>
        <v>0</v>
      </c>
      <c r="J29" s="8"/>
    </row>
    <row r="30" spans="1:10" x14ac:dyDescent="0.25">
      <c r="A30" t="s">
        <v>43</v>
      </c>
      <c r="B30" s="1">
        <v>0.04</v>
      </c>
      <c r="C30" s="1">
        <v>0.02</v>
      </c>
      <c r="D30" s="1">
        <v>0.04</v>
      </c>
      <c r="E30" s="1">
        <v>0.02</v>
      </c>
      <c r="F30" s="1">
        <v>1</v>
      </c>
      <c r="G30" s="1">
        <f t="shared" si="4"/>
        <v>0.04</v>
      </c>
      <c r="H30" s="8">
        <f t="shared" si="5"/>
        <v>0.02</v>
      </c>
      <c r="J30" s="8"/>
    </row>
    <row r="31" spans="1:10" x14ac:dyDescent="0.25">
      <c r="H31" s="8"/>
      <c r="J31" s="8"/>
    </row>
    <row r="32" spans="1:10" x14ac:dyDescent="0.25">
      <c r="A32" s="5"/>
      <c r="G32" s="4"/>
      <c r="H32" s="11"/>
      <c r="J32" s="8"/>
    </row>
    <row r="33" spans="1:10" x14ac:dyDescent="0.25">
      <c r="H33" s="8"/>
      <c r="J33" s="8"/>
    </row>
    <row r="34" spans="1:10" x14ac:dyDescent="0.25">
      <c r="H34" s="8"/>
      <c r="J34" s="8"/>
    </row>
    <row r="35" spans="1:10" x14ac:dyDescent="0.25">
      <c r="A35" t="s">
        <v>13</v>
      </c>
      <c r="B35" s="1">
        <v>0.12</v>
      </c>
      <c r="C35" s="1">
        <v>0.06</v>
      </c>
      <c r="D35" s="1">
        <v>0.12</v>
      </c>
      <c r="E35" s="1">
        <v>0.06</v>
      </c>
      <c r="F35" s="1">
        <v>1</v>
      </c>
      <c r="G35" s="1">
        <f>B35*$F35</f>
        <v>0.12</v>
      </c>
      <c r="H35" s="8">
        <f>C35*$F35</f>
        <v>0.06</v>
      </c>
      <c r="I35" s="1">
        <f t="shared" ref="I35:J35" si="7">D35*$F35</f>
        <v>0.12</v>
      </c>
      <c r="J35" s="8">
        <f t="shared" si="7"/>
        <v>0.06</v>
      </c>
    </row>
    <row r="36" spans="1:10" x14ac:dyDescent="0.25">
      <c r="A36" t="s">
        <v>9</v>
      </c>
      <c r="B36" s="1">
        <v>0.09</v>
      </c>
      <c r="C36" s="1">
        <v>0.05</v>
      </c>
      <c r="F36" s="1">
        <v>1</v>
      </c>
      <c r="G36" s="1">
        <f t="shared" ref="G36:G41" si="8">B36*$F36</f>
        <v>0.09</v>
      </c>
      <c r="H36" s="8">
        <f t="shared" ref="H36:H41" si="9">C36*$F36</f>
        <v>0.05</v>
      </c>
      <c r="I36" s="1">
        <f t="shared" ref="I36:I41" si="10">D36*$F36</f>
        <v>0</v>
      </c>
      <c r="J36" s="8">
        <f t="shared" ref="J36:J41" si="11">E36*$F36</f>
        <v>0</v>
      </c>
    </row>
    <row r="37" spans="1:10" x14ac:dyDescent="0.25">
      <c r="A37" t="s">
        <v>44</v>
      </c>
      <c r="B37" s="1">
        <v>0.16</v>
      </c>
      <c r="C37" s="1">
        <v>0.08</v>
      </c>
      <c r="F37" s="1">
        <v>1</v>
      </c>
      <c r="G37" s="1">
        <f t="shared" si="8"/>
        <v>0.16</v>
      </c>
      <c r="H37" s="8">
        <f t="shared" si="9"/>
        <v>0.08</v>
      </c>
      <c r="I37" s="1">
        <f t="shared" si="10"/>
        <v>0</v>
      </c>
      <c r="J37" s="8">
        <f t="shared" si="11"/>
        <v>0</v>
      </c>
    </row>
    <row r="38" spans="1:10" x14ac:dyDescent="0.25">
      <c r="A38" t="s">
        <v>2</v>
      </c>
      <c r="B38" s="1">
        <v>4.4999999999999998E-2</v>
      </c>
      <c r="C38" s="1">
        <v>0.04</v>
      </c>
      <c r="D38" s="1">
        <v>0.1</v>
      </c>
      <c r="E38" s="1">
        <v>7.4999999999999997E-2</v>
      </c>
      <c r="F38" s="1">
        <v>5</v>
      </c>
      <c r="G38" s="1">
        <f t="shared" si="8"/>
        <v>0.22499999999999998</v>
      </c>
      <c r="H38" s="8">
        <f t="shared" si="9"/>
        <v>0.2</v>
      </c>
      <c r="I38" s="1">
        <f t="shared" si="10"/>
        <v>0.5</v>
      </c>
      <c r="J38" s="8">
        <f t="shared" si="11"/>
        <v>0.375</v>
      </c>
    </row>
    <row r="39" spans="1:10" x14ac:dyDescent="0.25">
      <c r="A39" t="s">
        <v>24</v>
      </c>
      <c r="B39" s="1">
        <v>0.02</v>
      </c>
      <c r="C39" s="1">
        <v>1.4999999999999999E-2</v>
      </c>
      <c r="D39" s="1">
        <v>0.14000000000000001</v>
      </c>
      <c r="E39" s="1">
        <v>7.0000000000000007E-2</v>
      </c>
      <c r="F39" s="1">
        <v>1</v>
      </c>
      <c r="G39" s="1">
        <f t="shared" si="8"/>
        <v>0.02</v>
      </c>
      <c r="H39" s="8">
        <f t="shared" si="9"/>
        <v>1.4999999999999999E-2</v>
      </c>
      <c r="I39" s="1">
        <f t="shared" si="10"/>
        <v>0.14000000000000001</v>
      </c>
      <c r="J39" s="8">
        <f t="shared" si="11"/>
        <v>7.0000000000000007E-2</v>
      </c>
    </row>
    <row r="40" spans="1:10" x14ac:dyDescent="0.25">
      <c r="A40" t="s">
        <v>6</v>
      </c>
      <c r="B40" s="1">
        <v>0.15</v>
      </c>
      <c r="C40" s="1">
        <v>0.15</v>
      </c>
      <c r="D40" s="1">
        <v>0.15</v>
      </c>
      <c r="E40" s="1">
        <v>0.15</v>
      </c>
      <c r="F40" s="1">
        <v>3</v>
      </c>
      <c r="G40" s="1">
        <f t="shared" si="8"/>
        <v>0.44999999999999996</v>
      </c>
      <c r="H40" s="8">
        <f t="shared" si="9"/>
        <v>0.44999999999999996</v>
      </c>
      <c r="I40" s="1">
        <f t="shared" si="10"/>
        <v>0.44999999999999996</v>
      </c>
      <c r="J40" s="8">
        <f t="shared" si="11"/>
        <v>0.44999999999999996</v>
      </c>
    </row>
    <row r="41" spans="1:10" x14ac:dyDescent="0.25">
      <c r="A41" t="s">
        <v>42</v>
      </c>
      <c r="B41" s="1">
        <v>0.15</v>
      </c>
      <c r="C41" s="1">
        <v>0.15</v>
      </c>
      <c r="D41" s="1">
        <f t="shared" ref="D41" si="12">B41</f>
        <v>0.15</v>
      </c>
      <c r="E41" s="1">
        <f t="shared" ref="E41" si="13">C41</f>
        <v>0.15</v>
      </c>
      <c r="F41" s="1">
        <v>1</v>
      </c>
      <c r="G41" s="1">
        <f t="shared" si="8"/>
        <v>0.15</v>
      </c>
      <c r="H41" s="8">
        <f t="shared" si="9"/>
        <v>0.15</v>
      </c>
      <c r="I41" s="1">
        <f t="shared" si="10"/>
        <v>0.15</v>
      </c>
      <c r="J41" s="8">
        <f t="shared" si="11"/>
        <v>0.15</v>
      </c>
    </row>
    <row r="42" spans="1:10" x14ac:dyDescent="0.25">
      <c r="A42" s="5" t="s">
        <v>18</v>
      </c>
      <c r="G42" s="13">
        <f>SUM(G35:G41)</f>
        <v>1.2149999999999999</v>
      </c>
      <c r="H42" s="14">
        <f t="shared" ref="H42:J42" si="14">SUM(H35:H41)</f>
        <v>1.0049999999999999</v>
      </c>
      <c r="I42" s="13">
        <f t="shared" si="14"/>
        <v>1.3599999999999999</v>
      </c>
      <c r="J42" s="14">
        <f t="shared" si="14"/>
        <v>1.105</v>
      </c>
    </row>
    <row r="43" spans="1:10" x14ac:dyDescent="0.25">
      <c r="A43" s="5" t="s">
        <v>48</v>
      </c>
      <c r="G43" s="13">
        <f>G42*12/0.75</f>
        <v>19.439999999999998</v>
      </c>
      <c r="H43" s="14">
        <f>H42*24/0.75</f>
        <v>32.159999999999997</v>
      </c>
      <c r="I43" s="13">
        <f t="shared" ref="I43" si="15">I42*12/0.75</f>
        <v>21.76</v>
      </c>
      <c r="J43" s="14">
        <f>J42*24/0.75</f>
        <v>35.36</v>
      </c>
    </row>
    <row r="44" spans="1:10" x14ac:dyDescent="0.25">
      <c r="A44" s="17" t="s">
        <v>47</v>
      </c>
      <c r="G44" s="15">
        <f>(24*G42+1*I42)*1.3</f>
        <v>39.675999999999995</v>
      </c>
      <c r="H44" s="16">
        <f>(24*H42+1*J42)*1.3</f>
        <v>32.792499999999997</v>
      </c>
      <c r="I44" s="10"/>
      <c r="J44" s="12"/>
    </row>
    <row r="45" spans="1:10" x14ac:dyDescent="0.25">
      <c r="H45" s="8"/>
      <c r="J45" s="8"/>
    </row>
    <row r="46" spans="1:10" x14ac:dyDescent="0.25">
      <c r="A46" s="9" t="s">
        <v>40</v>
      </c>
      <c r="D46" s="1">
        <f>0.05</f>
        <v>0.05</v>
      </c>
      <c r="E46" s="1">
        <f>0.05</f>
        <v>0.05</v>
      </c>
      <c r="F46" s="1">
        <v>6</v>
      </c>
      <c r="G46" s="1">
        <f>B46*$F46</f>
        <v>0</v>
      </c>
      <c r="H46" s="8">
        <f>C46*$F46</f>
        <v>0</v>
      </c>
      <c r="I46" s="1">
        <f t="shared" ref="I46" si="16">D46*$F46</f>
        <v>0.30000000000000004</v>
      </c>
      <c r="J46" s="8">
        <f t="shared" ref="J46" si="17">E46*$F46</f>
        <v>0.30000000000000004</v>
      </c>
    </row>
    <row r="47" spans="1:10" x14ac:dyDescent="0.25">
      <c r="A47" t="s">
        <v>41</v>
      </c>
      <c r="D47" s="1">
        <f t="shared" ref="D47:E47" si="18">0.15</f>
        <v>0.15</v>
      </c>
      <c r="E47" s="1">
        <f t="shared" si="18"/>
        <v>0.15</v>
      </c>
      <c r="F47" s="1">
        <v>2</v>
      </c>
      <c r="G47" s="1">
        <f t="shared" ref="G47:G48" si="19">B47*$F47</f>
        <v>0</v>
      </c>
      <c r="H47" s="8">
        <f t="shared" ref="H47:H48" si="20">C47*$F47</f>
        <v>0</v>
      </c>
      <c r="I47" s="1">
        <f t="shared" ref="I47:I48" si="21">D47*$F47</f>
        <v>0.3</v>
      </c>
      <c r="J47" s="8">
        <f t="shared" ref="J47:J48" si="22">E47*$F47</f>
        <v>0.3</v>
      </c>
    </row>
    <row r="48" spans="1:10" x14ac:dyDescent="0.25">
      <c r="A48" t="s">
        <v>43</v>
      </c>
      <c r="D48" s="1">
        <v>0.04</v>
      </c>
      <c r="E48" s="1">
        <v>0.02</v>
      </c>
      <c r="F48" s="1">
        <v>2</v>
      </c>
      <c r="G48" s="1">
        <f t="shared" si="19"/>
        <v>0</v>
      </c>
      <c r="H48" s="8">
        <f t="shared" si="20"/>
        <v>0</v>
      </c>
      <c r="I48" s="1">
        <f t="shared" si="21"/>
        <v>0.08</v>
      </c>
      <c r="J48" s="8">
        <f t="shared" si="22"/>
        <v>0.04</v>
      </c>
    </row>
    <row r="49" spans="1:10" x14ac:dyDescent="0.25">
      <c r="A49" s="5" t="s">
        <v>18</v>
      </c>
      <c r="G49" s="13">
        <f>SUM(G46:G48)</f>
        <v>0</v>
      </c>
      <c r="H49" s="14">
        <f>SUM(H46:H48)</f>
        <v>0</v>
      </c>
      <c r="I49" s="13">
        <f>SUM(I46:I48)</f>
        <v>0.68</v>
      </c>
      <c r="J49" s="14">
        <f>SUM(J46:J48)</f>
        <v>0.64000000000000012</v>
      </c>
    </row>
    <row r="50" spans="1:10" x14ac:dyDescent="0.25">
      <c r="A50" s="5" t="s">
        <v>48</v>
      </c>
      <c r="G50" s="13">
        <f>G49*12/0.75</f>
        <v>0</v>
      </c>
      <c r="H50" s="14">
        <f>H49*24/0.75</f>
        <v>0</v>
      </c>
      <c r="I50" s="13">
        <f t="shared" ref="I50" si="23">I49*12/0.75</f>
        <v>10.88</v>
      </c>
      <c r="J50" s="14">
        <f>J49*24/0.75</f>
        <v>20.480000000000004</v>
      </c>
    </row>
    <row r="51" spans="1:10" x14ac:dyDescent="0.25">
      <c r="A51" s="17" t="s">
        <v>47</v>
      </c>
      <c r="G51" s="15">
        <f>(24*G49+1*I49)*1.3</f>
        <v>0.88400000000000012</v>
      </c>
      <c r="H51" s="16">
        <f>(24*H49+1*J49)*1.3</f>
        <v>0.83200000000000018</v>
      </c>
      <c r="I51" s="10"/>
      <c r="J51" s="12"/>
    </row>
    <row r="52" spans="1:10" x14ac:dyDescent="0.25">
      <c r="H52" s="8"/>
      <c r="J52" s="8"/>
    </row>
    <row r="53" spans="1:10" x14ac:dyDescent="0.25">
      <c r="A53" t="s">
        <v>39</v>
      </c>
      <c r="B53" s="1">
        <v>0.12</v>
      </c>
      <c r="C53" s="1">
        <v>6.5000000000000002E-2</v>
      </c>
      <c r="D53" s="1">
        <v>0.12</v>
      </c>
      <c r="E53" s="1">
        <v>6.5000000000000002E-2</v>
      </c>
      <c r="F53" s="1">
        <v>1</v>
      </c>
      <c r="G53" s="1">
        <f>B53*$F53</f>
        <v>0.12</v>
      </c>
      <c r="H53" s="8">
        <f t="shared" ref="H53:J53" si="24">C53*$F53</f>
        <v>6.5000000000000002E-2</v>
      </c>
      <c r="I53" s="1">
        <f t="shared" si="24"/>
        <v>0.12</v>
      </c>
      <c r="J53" s="8">
        <f t="shared" si="24"/>
        <v>6.5000000000000002E-2</v>
      </c>
    </row>
    <row r="54" spans="1:10" x14ac:dyDescent="0.25">
      <c r="A54" t="s">
        <v>13</v>
      </c>
      <c r="B54" s="1">
        <v>0.12</v>
      </c>
      <c r="C54" s="1">
        <v>0.06</v>
      </c>
      <c r="D54" s="1">
        <v>0.12</v>
      </c>
      <c r="E54" s="1">
        <v>0.06</v>
      </c>
      <c r="F54" s="1">
        <v>1</v>
      </c>
      <c r="G54" s="1">
        <f t="shared" ref="G54:G56" si="25">B54*$F54</f>
        <v>0.12</v>
      </c>
      <c r="H54" s="8">
        <f t="shared" ref="H54:H56" si="26">C54*$F54</f>
        <v>0.06</v>
      </c>
      <c r="I54" s="1">
        <f t="shared" ref="I54:I56" si="27">D54*$F54</f>
        <v>0.12</v>
      </c>
      <c r="J54" s="8">
        <f t="shared" ref="J54:J56" si="28">E54*$F54</f>
        <v>0.06</v>
      </c>
    </row>
    <row r="55" spans="1:10" x14ac:dyDescent="0.25">
      <c r="A55" t="s">
        <v>9</v>
      </c>
      <c r="B55" s="1">
        <v>0.09</v>
      </c>
      <c r="C55" s="1">
        <v>0.05</v>
      </c>
      <c r="D55" s="1">
        <v>0.09</v>
      </c>
      <c r="E55" s="1">
        <v>0.05</v>
      </c>
      <c r="F55" s="1">
        <v>1</v>
      </c>
      <c r="G55" s="1">
        <f t="shared" si="25"/>
        <v>0.09</v>
      </c>
      <c r="H55" s="8">
        <f t="shared" si="26"/>
        <v>0.05</v>
      </c>
      <c r="I55" s="1">
        <f t="shared" si="27"/>
        <v>0.09</v>
      </c>
      <c r="J55" s="8">
        <f t="shared" si="28"/>
        <v>0.05</v>
      </c>
    </row>
    <row r="56" spans="1:10" x14ac:dyDescent="0.25">
      <c r="A56" t="s">
        <v>22</v>
      </c>
      <c r="B56" s="1">
        <v>0.2</v>
      </c>
      <c r="C56" s="1">
        <v>0.1</v>
      </c>
      <c r="D56" s="1">
        <v>0.2</v>
      </c>
      <c r="E56" s="1">
        <v>0.1</v>
      </c>
      <c r="F56" s="1">
        <v>1</v>
      </c>
      <c r="G56" s="1">
        <f t="shared" si="25"/>
        <v>0.2</v>
      </c>
      <c r="H56" s="8">
        <f t="shared" si="26"/>
        <v>0.1</v>
      </c>
      <c r="I56" s="1">
        <f t="shared" si="27"/>
        <v>0.2</v>
      </c>
      <c r="J56" s="8">
        <f t="shared" si="28"/>
        <v>0.1</v>
      </c>
    </row>
    <row r="57" spans="1:10" x14ac:dyDescent="0.25">
      <c r="A57" s="5" t="s">
        <v>18</v>
      </c>
      <c r="G57" s="13">
        <f>SUM(G53:G56)</f>
        <v>0.53</v>
      </c>
      <c r="H57" s="14">
        <f t="shared" ref="H57:J57" si="29">SUM(H53:H56)</f>
        <v>0.27500000000000002</v>
      </c>
      <c r="I57" s="13">
        <f t="shared" si="29"/>
        <v>0.53</v>
      </c>
      <c r="J57" s="14">
        <f t="shared" si="29"/>
        <v>0.27500000000000002</v>
      </c>
    </row>
    <row r="58" spans="1:10" x14ac:dyDescent="0.25">
      <c r="A58" s="5" t="s">
        <v>48</v>
      </c>
      <c r="G58" s="13">
        <f>G57*12/0.75</f>
        <v>8.48</v>
      </c>
      <c r="H58" s="14">
        <f>H57*24/0.75</f>
        <v>8.8000000000000007</v>
      </c>
      <c r="I58" s="13">
        <f t="shared" ref="I58" si="30">I57*12/0.75</f>
        <v>8.48</v>
      </c>
      <c r="J58" s="14">
        <f>J57*24/0.75</f>
        <v>8.8000000000000007</v>
      </c>
    </row>
    <row r="59" spans="1:10" x14ac:dyDescent="0.25">
      <c r="A59" s="17" t="s">
        <v>47</v>
      </c>
      <c r="G59" s="15">
        <f>(24*G57+1*I57)*1.3</f>
        <v>17.225000000000001</v>
      </c>
      <c r="H59" s="16">
        <f>(24*H57+1*J57)*1.3</f>
        <v>8.9375000000000018</v>
      </c>
      <c r="I59" s="10"/>
      <c r="J59" s="12"/>
    </row>
  </sheetData>
  <mergeCells count="4">
    <mergeCell ref="B1:C1"/>
    <mergeCell ref="D1:E1"/>
    <mergeCell ref="G1:H1"/>
    <mergeCell ref="I1:J1"/>
  </mergeCells>
  <pageMargins left="0.7" right="0.7" top="0.75" bottom="0.75" header="0.3" footer="0.3"/>
  <pageSetup paperSize="9" orientation="portrait" r:id="rId1"/>
  <ignoredErrors>
    <ignoredError sqref="C25:C26 H43:I43 H58:I58 H50:I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A31" zoomScale="115" zoomScaleNormal="115" workbookViewId="0">
      <selection activeCell="I7" sqref="I7"/>
    </sheetView>
  </sheetViews>
  <sheetFormatPr defaultRowHeight="18.75" customHeight="1" x14ac:dyDescent="0.25"/>
  <cols>
    <col min="1" max="1" width="17.28515625" style="6" customWidth="1"/>
    <col min="2" max="2" width="11.85546875" style="6" bestFit="1" customWidth="1"/>
    <col min="3" max="3" width="12.85546875" style="6" bestFit="1" customWidth="1"/>
    <col min="6" max="6" width="12.5703125" customWidth="1"/>
    <col min="7" max="7" width="13.85546875" customWidth="1"/>
    <col min="9" max="9" width="9" bestFit="1" customWidth="1"/>
    <col min="12" max="12" width="9" bestFit="1" customWidth="1"/>
    <col min="15" max="15" width="10.28515625" bestFit="1" customWidth="1"/>
    <col min="20" max="20" width="27.7109375" bestFit="1" customWidth="1"/>
    <col min="21" max="21" width="10.28515625" bestFit="1" customWidth="1"/>
  </cols>
  <sheetData>
    <row r="1" spans="1:22" ht="18.75" customHeight="1" thickBot="1" x14ac:dyDescent="0.3">
      <c r="B1" s="25" t="s">
        <v>31</v>
      </c>
      <c r="C1" s="25"/>
      <c r="F1" s="18" t="s">
        <v>49</v>
      </c>
      <c r="G1" s="18">
        <v>60</v>
      </c>
      <c r="I1" s="18" t="s">
        <v>50</v>
      </c>
      <c r="J1" s="18">
        <v>160</v>
      </c>
      <c r="L1" s="18" t="s">
        <v>51</v>
      </c>
      <c r="M1" s="18">
        <v>100</v>
      </c>
      <c r="O1" s="18" t="s">
        <v>53</v>
      </c>
      <c r="P1" s="18">
        <v>100</v>
      </c>
      <c r="T1" s="20" t="s">
        <v>54</v>
      </c>
      <c r="U1" s="21" t="s">
        <v>49</v>
      </c>
      <c r="V1" s="21">
        <v>60</v>
      </c>
    </row>
    <row r="2" spans="1:22" ht="18.75" customHeight="1" thickBot="1" x14ac:dyDescent="0.3">
      <c r="B2" s="7" t="s">
        <v>32</v>
      </c>
      <c r="C2" s="7" t="s">
        <v>30</v>
      </c>
      <c r="F2" s="18" t="s">
        <v>49</v>
      </c>
      <c r="G2" s="18">
        <v>70</v>
      </c>
      <c r="J2" s="19"/>
      <c r="L2" s="18" t="s">
        <v>51</v>
      </c>
      <c r="M2" s="18">
        <v>50</v>
      </c>
      <c r="O2" s="18" t="s">
        <v>53</v>
      </c>
      <c r="P2" s="18">
        <v>100</v>
      </c>
      <c r="T2" s="22" t="s">
        <v>54</v>
      </c>
      <c r="U2" s="18" t="s">
        <v>49</v>
      </c>
      <c r="V2" s="18">
        <v>70</v>
      </c>
    </row>
    <row r="3" spans="1:22" ht="18.75" customHeight="1" thickBot="1" x14ac:dyDescent="0.3">
      <c r="A3" s="6" t="s">
        <v>33</v>
      </c>
      <c r="B3" s="6">
        <f>40+20</f>
        <v>60</v>
      </c>
      <c r="C3" s="6">
        <v>20</v>
      </c>
      <c r="F3" s="18" t="s">
        <v>52</v>
      </c>
      <c r="G3" s="18">
        <v>80</v>
      </c>
      <c r="L3" s="18" t="s">
        <v>51</v>
      </c>
      <c r="M3" s="18">
        <v>90</v>
      </c>
      <c r="P3" s="19">
        <f>SUM(SUM(P1:P2))</f>
        <v>200</v>
      </c>
      <c r="T3" s="22" t="s">
        <v>54</v>
      </c>
      <c r="U3" s="18" t="s">
        <v>50</v>
      </c>
      <c r="V3" s="18">
        <v>160</v>
      </c>
    </row>
    <row r="4" spans="1:22" ht="18.75" customHeight="1" thickBot="1" x14ac:dyDescent="0.3">
      <c r="A4" s="6" t="s">
        <v>34</v>
      </c>
      <c r="B4" s="6">
        <f>85*2</f>
        <v>170</v>
      </c>
      <c r="C4" s="6">
        <f>85*2</f>
        <v>170</v>
      </c>
      <c r="F4" s="18" t="s">
        <v>52</v>
      </c>
      <c r="G4" s="18">
        <v>90</v>
      </c>
      <c r="L4" s="18" t="s">
        <v>51</v>
      </c>
      <c r="M4" s="18">
        <v>60</v>
      </c>
      <c r="T4" s="22" t="s">
        <v>54</v>
      </c>
      <c r="U4" s="18" t="s">
        <v>51</v>
      </c>
      <c r="V4" s="18">
        <v>100</v>
      </c>
    </row>
    <row r="5" spans="1:22" ht="18.75" customHeight="1" thickBot="1" x14ac:dyDescent="0.3">
      <c r="A5" s="6" t="s">
        <v>35</v>
      </c>
      <c r="B5" s="6">
        <f>3</f>
        <v>3</v>
      </c>
      <c r="F5" s="18" t="s">
        <v>52</v>
      </c>
      <c r="G5" s="18">
        <v>90</v>
      </c>
      <c r="L5" s="18" t="s">
        <v>51</v>
      </c>
      <c r="M5" s="18">
        <v>80</v>
      </c>
      <c r="T5" s="22" t="s">
        <v>54</v>
      </c>
      <c r="U5" s="18" t="s">
        <v>51</v>
      </c>
      <c r="V5" s="18">
        <v>50</v>
      </c>
    </row>
    <row r="6" spans="1:22" ht="18.75" customHeight="1" thickBot="1" x14ac:dyDescent="0.3">
      <c r="F6" s="18" t="s">
        <v>52</v>
      </c>
      <c r="G6" s="18">
        <v>80</v>
      </c>
      <c r="M6" s="19">
        <f>SUM(SUM(M1:M5))</f>
        <v>380</v>
      </c>
      <c r="T6" s="22" t="s">
        <v>54</v>
      </c>
      <c r="U6" s="18" t="s">
        <v>51</v>
      </c>
      <c r="V6" s="18">
        <v>90</v>
      </c>
    </row>
    <row r="7" spans="1:22" ht="18.75" customHeight="1" thickBot="1" x14ac:dyDescent="0.3">
      <c r="F7" s="18" t="s">
        <v>52</v>
      </c>
      <c r="G7" s="18">
        <v>100</v>
      </c>
      <c r="T7" s="22" t="s">
        <v>54</v>
      </c>
      <c r="U7" s="18" t="s">
        <v>51</v>
      </c>
      <c r="V7" s="18">
        <v>60</v>
      </c>
    </row>
    <row r="8" spans="1:22" ht="18.75" customHeight="1" thickBot="1" x14ac:dyDescent="0.3">
      <c r="F8" s="18" t="s">
        <v>52</v>
      </c>
      <c r="G8" s="18">
        <v>100</v>
      </c>
      <c r="T8" s="22" t="s">
        <v>54</v>
      </c>
      <c r="U8" s="18" t="s">
        <v>51</v>
      </c>
      <c r="V8" s="18">
        <v>80</v>
      </c>
    </row>
    <row r="9" spans="1:22" ht="18.75" customHeight="1" thickBot="1" x14ac:dyDescent="0.3">
      <c r="F9" s="18" t="s">
        <v>52</v>
      </c>
      <c r="G9" s="18">
        <v>15</v>
      </c>
      <c r="T9" s="22" t="s">
        <v>54</v>
      </c>
      <c r="U9" s="18" t="s">
        <v>52</v>
      </c>
      <c r="V9" s="18">
        <v>80</v>
      </c>
    </row>
    <row r="10" spans="1:22" ht="18.75" customHeight="1" thickBot="1" x14ac:dyDescent="0.3">
      <c r="F10" s="18" t="s">
        <v>52</v>
      </c>
      <c r="G10" s="18">
        <v>20</v>
      </c>
      <c r="T10" s="22" t="s">
        <v>54</v>
      </c>
      <c r="U10" s="18" t="s">
        <v>52</v>
      </c>
      <c r="V10" s="18">
        <v>90</v>
      </c>
    </row>
    <row r="11" spans="1:22" ht="18.75" customHeight="1" thickBot="1" x14ac:dyDescent="0.3">
      <c r="F11" s="18" t="s">
        <v>52</v>
      </c>
      <c r="G11" s="18">
        <v>25</v>
      </c>
      <c r="T11" s="22" t="s">
        <v>54</v>
      </c>
      <c r="U11" s="18" t="s">
        <v>52</v>
      </c>
      <c r="V11" s="18">
        <v>90</v>
      </c>
    </row>
    <row r="12" spans="1:22" ht="18.75" customHeight="1" thickBot="1" x14ac:dyDescent="0.3">
      <c r="A12" s="6">
        <f>150*3</f>
        <v>450</v>
      </c>
      <c r="F12" s="18" t="s">
        <v>52</v>
      </c>
      <c r="G12" s="18">
        <v>30</v>
      </c>
      <c r="T12" s="22" t="s">
        <v>54</v>
      </c>
      <c r="U12" s="18" t="s">
        <v>52</v>
      </c>
      <c r="V12" s="18">
        <v>80</v>
      </c>
    </row>
    <row r="13" spans="1:22" ht="18.75" customHeight="1" thickBot="1" x14ac:dyDescent="0.3">
      <c r="F13" s="18" t="s">
        <v>52</v>
      </c>
      <c r="G13" s="18">
        <v>35</v>
      </c>
      <c r="T13" s="22" t="s">
        <v>54</v>
      </c>
      <c r="U13" s="18" t="s">
        <v>52</v>
      </c>
      <c r="V13" s="18">
        <v>100</v>
      </c>
    </row>
    <row r="14" spans="1:22" ht="18.75" customHeight="1" thickBot="1" x14ac:dyDescent="0.3">
      <c r="F14" s="18" t="s">
        <v>52</v>
      </c>
      <c r="G14" s="18">
        <v>20</v>
      </c>
      <c r="T14" s="22" t="s">
        <v>54</v>
      </c>
      <c r="U14" s="18" t="s">
        <v>52</v>
      </c>
      <c r="V14" s="18">
        <v>100</v>
      </c>
    </row>
    <row r="15" spans="1:22" ht="18.75" customHeight="1" thickBot="1" x14ac:dyDescent="0.3">
      <c r="F15" s="18" t="s">
        <v>52</v>
      </c>
      <c r="G15" s="18">
        <v>40</v>
      </c>
      <c r="T15" s="22" t="s">
        <v>55</v>
      </c>
      <c r="U15" s="18" t="s">
        <v>53</v>
      </c>
      <c r="V15" s="18">
        <v>100</v>
      </c>
    </row>
    <row r="16" spans="1:22" ht="18.75" customHeight="1" thickBot="1" x14ac:dyDescent="0.3">
      <c r="F16" s="18" t="s">
        <v>52</v>
      </c>
      <c r="G16" s="18">
        <v>45</v>
      </c>
      <c r="T16" s="22" t="s">
        <v>55</v>
      </c>
      <c r="U16" s="18" t="s">
        <v>53</v>
      </c>
      <c r="V16" s="18">
        <v>100</v>
      </c>
    </row>
    <row r="17" spans="6:22" ht="18.75" customHeight="1" thickBot="1" x14ac:dyDescent="0.3">
      <c r="F17" s="18" t="s">
        <v>52</v>
      </c>
      <c r="G17" s="18">
        <v>50</v>
      </c>
      <c r="T17" s="22" t="s">
        <v>54</v>
      </c>
      <c r="U17" s="18" t="s">
        <v>52</v>
      </c>
      <c r="V17" s="18">
        <v>15</v>
      </c>
    </row>
    <row r="18" spans="6:22" ht="18.75" customHeight="1" thickBot="1" x14ac:dyDescent="0.3">
      <c r="F18" s="18" t="s">
        <v>52</v>
      </c>
      <c r="G18" s="18">
        <v>55</v>
      </c>
      <c r="T18" s="22" t="s">
        <v>54</v>
      </c>
      <c r="U18" s="18" t="s">
        <v>52</v>
      </c>
      <c r="V18" s="18">
        <v>20</v>
      </c>
    </row>
    <row r="19" spans="6:22" ht="18.75" customHeight="1" thickBot="1" x14ac:dyDescent="0.3">
      <c r="F19" s="18" t="s">
        <v>52</v>
      </c>
      <c r="G19" s="18">
        <v>60</v>
      </c>
      <c r="T19" s="22" t="s">
        <v>54</v>
      </c>
      <c r="U19" s="18" t="s">
        <v>52</v>
      </c>
      <c r="V19" s="18">
        <v>25</v>
      </c>
    </row>
    <row r="20" spans="6:22" ht="18.75" customHeight="1" thickBot="1" x14ac:dyDescent="0.3">
      <c r="F20" s="18" t="s">
        <v>52</v>
      </c>
      <c r="G20" s="18">
        <v>25</v>
      </c>
      <c r="T20" s="22" t="s">
        <v>54</v>
      </c>
      <c r="U20" s="18" t="s">
        <v>52</v>
      </c>
      <c r="V20" s="18">
        <v>30</v>
      </c>
    </row>
    <row r="21" spans="6:22" ht="18.75" customHeight="1" thickBot="1" x14ac:dyDescent="0.3">
      <c r="F21" s="18" t="s">
        <v>52</v>
      </c>
      <c r="G21" s="18">
        <v>30</v>
      </c>
      <c r="T21" s="22" t="s">
        <v>54</v>
      </c>
      <c r="U21" s="18" t="s">
        <v>52</v>
      </c>
      <c r="V21" s="18">
        <v>35</v>
      </c>
    </row>
    <row r="22" spans="6:22" ht="18.75" customHeight="1" thickBot="1" x14ac:dyDescent="0.3">
      <c r="F22" s="18" t="s">
        <v>52</v>
      </c>
      <c r="G22" s="18">
        <v>35</v>
      </c>
      <c r="T22" s="22" t="s">
        <v>54</v>
      </c>
      <c r="U22" s="18" t="s">
        <v>52</v>
      </c>
      <c r="V22" s="18">
        <v>20</v>
      </c>
    </row>
    <row r="23" spans="6:22" ht="18.75" customHeight="1" thickBot="1" x14ac:dyDescent="0.3">
      <c r="F23" s="18" t="s">
        <v>52</v>
      </c>
      <c r="G23" s="18">
        <v>40</v>
      </c>
      <c r="T23" s="22" t="s">
        <v>54</v>
      </c>
      <c r="U23" s="18" t="s">
        <v>52</v>
      </c>
      <c r="V23" s="18">
        <v>40</v>
      </c>
    </row>
    <row r="24" spans="6:22" ht="18.75" customHeight="1" thickBot="1" x14ac:dyDescent="0.3">
      <c r="F24" s="18" t="s">
        <v>52</v>
      </c>
      <c r="G24" s="18">
        <v>40</v>
      </c>
      <c r="T24" s="22" t="s">
        <v>54</v>
      </c>
      <c r="U24" s="18" t="s">
        <v>52</v>
      </c>
      <c r="V24" s="18">
        <v>45</v>
      </c>
    </row>
    <row r="25" spans="6:22" ht="18.75" customHeight="1" thickBot="1" x14ac:dyDescent="0.3">
      <c r="F25" s="18" t="s">
        <v>52</v>
      </c>
      <c r="G25" s="18">
        <v>35</v>
      </c>
      <c r="T25" s="22" t="s">
        <v>54</v>
      </c>
      <c r="U25" s="18" t="s">
        <v>52</v>
      </c>
      <c r="V25" s="18">
        <v>50</v>
      </c>
    </row>
    <row r="26" spans="6:22" ht="18.75" customHeight="1" thickBot="1" x14ac:dyDescent="0.3">
      <c r="F26" s="18" t="s">
        <v>52</v>
      </c>
      <c r="G26" s="18">
        <v>45</v>
      </c>
      <c r="T26" s="22" t="s">
        <v>54</v>
      </c>
      <c r="U26" s="18" t="s">
        <v>52</v>
      </c>
      <c r="V26" s="18">
        <v>55</v>
      </c>
    </row>
    <row r="27" spans="6:22" ht="18.75" customHeight="1" thickBot="1" x14ac:dyDescent="0.3">
      <c r="F27" s="18" t="s">
        <v>52</v>
      </c>
      <c r="G27" s="18">
        <v>50</v>
      </c>
      <c r="T27" s="22" t="s">
        <v>54</v>
      </c>
      <c r="U27" s="18" t="s">
        <v>52</v>
      </c>
      <c r="V27" s="18">
        <v>60</v>
      </c>
    </row>
    <row r="28" spans="6:22" ht="18.75" customHeight="1" thickBot="1" x14ac:dyDescent="0.3">
      <c r="F28" s="18" t="s">
        <v>52</v>
      </c>
      <c r="G28" s="18">
        <v>55</v>
      </c>
      <c r="T28" s="22" t="s">
        <v>54</v>
      </c>
      <c r="U28" s="18" t="s">
        <v>52</v>
      </c>
      <c r="V28" s="18">
        <v>25</v>
      </c>
    </row>
    <row r="29" spans="6:22" ht="18.75" customHeight="1" thickBot="1" x14ac:dyDescent="0.3">
      <c r="F29" s="18" t="s">
        <v>52</v>
      </c>
      <c r="G29" s="18">
        <v>55</v>
      </c>
      <c r="T29" s="22" t="s">
        <v>54</v>
      </c>
      <c r="U29" s="18" t="s">
        <v>52</v>
      </c>
      <c r="V29" s="18">
        <v>30</v>
      </c>
    </row>
    <row r="30" spans="6:22" ht="18.75" customHeight="1" thickBot="1" x14ac:dyDescent="0.3">
      <c r="F30" s="18" t="s">
        <v>52</v>
      </c>
      <c r="G30" s="18">
        <v>60</v>
      </c>
      <c r="T30" s="22" t="s">
        <v>54</v>
      </c>
      <c r="U30" s="18" t="s">
        <v>52</v>
      </c>
      <c r="V30" s="18">
        <v>35</v>
      </c>
    </row>
    <row r="31" spans="6:22" ht="18.75" customHeight="1" thickBot="1" x14ac:dyDescent="0.3">
      <c r="F31" s="18" t="s">
        <v>52</v>
      </c>
      <c r="G31" s="18">
        <v>70</v>
      </c>
      <c r="T31" s="22" t="s">
        <v>54</v>
      </c>
      <c r="U31" s="18" t="s">
        <v>52</v>
      </c>
      <c r="V31" s="18">
        <v>40</v>
      </c>
    </row>
    <row r="32" spans="6:22" ht="18.75" customHeight="1" thickBot="1" x14ac:dyDescent="0.3">
      <c r="F32" s="18" t="s">
        <v>52</v>
      </c>
      <c r="G32" s="18">
        <v>80</v>
      </c>
      <c r="T32" s="22" t="s">
        <v>54</v>
      </c>
      <c r="U32" s="18" t="s">
        <v>52</v>
      </c>
      <c r="V32" s="18">
        <v>40</v>
      </c>
    </row>
    <row r="33" spans="6:22" ht="18.75" customHeight="1" thickBot="1" x14ac:dyDescent="0.3">
      <c r="F33" s="18" t="s">
        <v>52</v>
      </c>
      <c r="G33" s="18">
        <v>70</v>
      </c>
      <c r="K33" s="19">
        <f>G35+M6+J1+P3</f>
        <v>2575</v>
      </c>
      <c r="T33" s="22" t="s">
        <v>54</v>
      </c>
      <c r="U33" s="18" t="s">
        <v>52</v>
      </c>
      <c r="V33" s="18">
        <v>35</v>
      </c>
    </row>
    <row r="34" spans="6:22" ht="18.75" customHeight="1" thickBot="1" x14ac:dyDescent="0.3">
      <c r="F34" s="18" t="s">
        <v>52</v>
      </c>
      <c r="G34" s="18">
        <v>80</v>
      </c>
      <c r="T34" s="22" t="s">
        <v>54</v>
      </c>
      <c r="U34" s="18" t="s">
        <v>52</v>
      </c>
      <c r="V34" s="18">
        <v>45</v>
      </c>
    </row>
    <row r="35" spans="6:22" ht="18.75" customHeight="1" thickBot="1" x14ac:dyDescent="0.3">
      <c r="G35" s="19">
        <f>SUM(G1:G34)</f>
        <v>1835</v>
      </c>
      <c r="T35" s="22" t="s">
        <v>54</v>
      </c>
      <c r="U35" s="18" t="s">
        <v>52</v>
      </c>
      <c r="V35" s="18">
        <v>50</v>
      </c>
    </row>
    <row r="36" spans="6:22" ht="18.75" customHeight="1" thickBot="1" x14ac:dyDescent="0.3">
      <c r="T36" s="22" t="s">
        <v>54</v>
      </c>
      <c r="U36" s="18" t="s">
        <v>52</v>
      </c>
      <c r="V36" s="18">
        <v>55</v>
      </c>
    </row>
    <row r="37" spans="6:22" ht="18.75" customHeight="1" thickBot="1" x14ac:dyDescent="0.3">
      <c r="T37" s="22" t="s">
        <v>54</v>
      </c>
      <c r="U37" s="18" t="s">
        <v>52</v>
      </c>
      <c r="V37" s="18">
        <v>55</v>
      </c>
    </row>
    <row r="38" spans="6:22" ht="18.75" customHeight="1" thickBot="1" x14ac:dyDescent="0.3">
      <c r="T38" s="22" t="s">
        <v>54</v>
      </c>
      <c r="U38" s="18" t="s">
        <v>52</v>
      </c>
      <c r="V38" s="18">
        <v>60</v>
      </c>
    </row>
    <row r="39" spans="6:22" ht="18.75" customHeight="1" thickBot="1" x14ac:dyDescent="0.3">
      <c r="T39" s="22" t="s">
        <v>54</v>
      </c>
      <c r="U39" s="18" t="s">
        <v>52</v>
      </c>
      <c r="V39" s="18">
        <v>70</v>
      </c>
    </row>
    <row r="40" spans="6:22" ht="18.75" customHeight="1" thickBot="1" x14ac:dyDescent="0.3">
      <c r="T40" s="22" t="s">
        <v>54</v>
      </c>
      <c r="U40" s="18" t="s">
        <v>52</v>
      </c>
      <c r="V40" s="18">
        <v>80</v>
      </c>
    </row>
    <row r="41" spans="6:22" ht="18.75" customHeight="1" thickBot="1" x14ac:dyDescent="0.3">
      <c r="T41" s="22" t="s">
        <v>54</v>
      </c>
      <c r="U41" s="18" t="s">
        <v>52</v>
      </c>
      <c r="V41" s="18">
        <v>70</v>
      </c>
    </row>
    <row r="42" spans="6:22" ht="18.75" customHeight="1" thickBot="1" x14ac:dyDescent="0.3">
      <c r="T42" s="22" t="s">
        <v>54</v>
      </c>
      <c r="U42" s="18" t="s">
        <v>52</v>
      </c>
      <c r="V42" s="18">
        <v>80</v>
      </c>
    </row>
    <row r="43" spans="6:22" ht="18.75" customHeight="1" thickBot="1" x14ac:dyDescent="0.3">
      <c r="V43" s="19">
        <f>SUM(V1:V42)</f>
        <v>2575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2024-06-04T22:50:17Z</dcterms:modified>
</cp:coreProperties>
</file>