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6675" yWindow="-180" windowWidth="21600" windowHeight="13365" tabRatio="500"/>
  </bookViews>
  <sheets>
    <sheet name="Sheet1" sheetId="1" r:id="rId1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2" i="1"/>
  <c r="E17" i="1"/>
  <c r="E18" i="1"/>
  <c r="E27" i="1"/>
  <c r="E19" i="1"/>
  <c r="E23" i="1"/>
  <c r="D26" i="1"/>
  <c r="G30" i="1"/>
  <c r="E30" i="1"/>
  <c r="E39" i="1"/>
  <c r="E41" i="1"/>
  <c r="E38" i="1"/>
  <c r="E40" i="1"/>
  <c r="E36" i="1"/>
  <c r="E35" i="1"/>
  <c r="E34" i="1"/>
  <c r="E33" i="1"/>
  <c r="E32" i="1"/>
  <c r="E31" i="1"/>
</calcChain>
</file>

<file path=xl/sharedStrings.xml><?xml version="1.0" encoding="utf-8"?>
<sst xmlns="http://schemas.openxmlformats.org/spreadsheetml/2006/main" count="41" uniqueCount="36">
  <si>
    <t>Arrangement/Dato:</t>
  </si>
  <si>
    <t>Honorar</t>
  </si>
  <si>
    <t>Antall Bandøl</t>
  </si>
  <si>
    <t>Antall Enkel/Dobbeltrom RICA</t>
  </si>
  <si>
    <t>Antall Enkeltrom Augustin</t>
  </si>
  <si>
    <t>Antall Dobbeltrom Augustin</t>
  </si>
  <si>
    <t>Antall Enkeltrom Gjestehuset</t>
  </si>
  <si>
    <t>Antall Dobbeltrom Gjestehuset</t>
  </si>
  <si>
    <t>Antall Trippelrom Gjestehuset</t>
  </si>
  <si>
    <t>Ekstra seng Gjestehuset</t>
  </si>
  <si>
    <t>Antall personer i reisefølge</t>
  </si>
  <si>
    <t>Buyout per person</t>
  </si>
  <si>
    <t>Catering band</t>
  </si>
  <si>
    <t>Teknisk innleie</t>
  </si>
  <si>
    <t>Norgesnettavgift</t>
  </si>
  <si>
    <t>Teknikere</t>
  </si>
  <si>
    <t>Antall supportband (teknikere)</t>
  </si>
  <si>
    <t>Billettgebyrer</t>
  </si>
  <si>
    <t>TONO-avgift</t>
  </si>
  <si>
    <t>PR-Utgifter</t>
  </si>
  <si>
    <t>Ekstra PR</t>
  </si>
  <si>
    <t>Faste kostnader</t>
  </si>
  <si>
    <t>Sum Utgifter</t>
  </si>
  <si>
    <t>Billettpris</t>
  </si>
  <si>
    <t>Antall betalende inne</t>
  </si>
  <si>
    <t>Billettinntekter</t>
  </si>
  <si>
    <t>Promotors Fee</t>
  </si>
  <si>
    <t>Sum Inntekter</t>
  </si>
  <si>
    <t>Antall betalende</t>
  </si>
  <si>
    <t>Breakeven-fordeling billettinntekter</t>
  </si>
  <si>
    <t>Hulen</t>
  </si>
  <si>
    <t>Artist</t>
  </si>
  <si>
    <t>Økonomisk gevinst Hulen:</t>
  </si>
  <si>
    <t>Økonomisk gevinst Artist:</t>
  </si>
  <si>
    <t>Kurt Vile</t>
  </si>
  <si>
    <t>Break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</si>
</sst>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kr&quot;\ * #,##0.00_ ;_ &quot;kr&quot;\ * \-#,##0.00_ ;_ &quot;kr&quot;\ * &quot;-&quot;??_ ;_ @_ "/>
    <numFmt numFmtId="164" formatCode="0%"/>
    <numFmt numFmtId="165" formatCode="_ &quot;kr &quot;* #,##0.00_ ;_ &quot;kr &quot;* \-#,##0.00_ ;_ &quot;kr &quot;* \-??_ ;_ @_ "/>
  </numFmts>
  <fonts count="10" x14ac:knownFonts="1">
    <font>
      <sz val="10"/>
      <name val="Verdana"/>
    </font>
    <font>
      <sz val="10"/>
      <name val="Verdana"/>
    </font>
    <font>
      <sz val="8"/>
      <name val="Verdana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44"/>
      </patternFill>
    </fill>
    <fill>
      <patternFill patternType="solid">
        <fgColor indexed="8"/>
        <bgColor indexed="58"/>
      </patternFill>
    </fill>
    <fill>
      <patternFill patternType="solid">
        <fgColor indexed="55"/>
        <bgColor indexed="23"/>
      </patternFill>
    </fill>
  </fills>
  <borders count="16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4" borderId="5" xfId="0" applyFont="1" applyFill="1" applyBorder="1"/>
    <xf numFmtId="0" fontId="3" fillId="4" borderId="6" xfId="0" applyFont="1" applyFill="1" applyBorder="1"/>
    <xf numFmtId="12" fontId="4" fillId="3" borderId="6" xfId="2" applyNumberFormat="1" applyFont="1" applyFill="1" applyBorder="1" applyAlignment="1" applyProtection="1">
      <protection locked="0"/>
    </xf>
    <xf numFmtId="0" fontId="0" fillId="0" borderId="0" xfId="0" applyFont="1"/>
    <xf numFmtId="0" fontId="0" fillId="0" borderId="3" xfId="0" applyFont="1" applyBorder="1"/>
    <xf numFmtId="0" fontId="0" fillId="0" borderId="4" xfId="0" applyFont="1" applyBorder="1"/>
    <xf numFmtId="164" fontId="0" fillId="0" borderId="4" xfId="2" applyNumberFormat="1" applyFont="1" applyFill="1" applyBorder="1" applyAlignment="1" applyProtection="1"/>
    <xf numFmtId="44" fontId="5" fillId="3" borderId="2" xfId="1" applyFont="1" applyFill="1" applyBorder="1" applyAlignment="1" applyProtection="1">
      <protection locked="0"/>
    </xf>
    <xf numFmtId="0" fontId="6" fillId="0" borderId="0" xfId="0" applyFont="1"/>
    <xf numFmtId="0" fontId="0" fillId="0" borderId="1" xfId="0" applyFont="1" applyBorder="1"/>
    <xf numFmtId="0" fontId="0" fillId="0" borderId="0" xfId="0" applyFont="1" applyBorder="1"/>
    <xf numFmtId="164" fontId="0" fillId="0" borderId="0" xfId="2" applyNumberFormat="1" applyFont="1" applyFill="1" applyBorder="1" applyAlignment="1" applyProtection="1"/>
    <xf numFmtId="0" fontId="5" fillId="3" borderId="2" xfId="0" applyFont="1" applyFill="1" applyBorder="1" applyProtection="1">
      <protection locked="0"/>
    </xf>
    <xf numFmtId="44" fontId="0" fillId="0" borderId="2" xfId="1" applyFont="1" applyFill="1" applyBorder="1" applyAlignment="1" applyProtection="1"/>
    <xf numFmtId="0" fontId="5" fillId="3" borderId="2" xfId="0" applyFont="1" applyFill="1" applyBorder="1" applyAlignment="1" applyProtection="1">
      <alignment horizontal="right"/>
      <protection locked="0"/>
    </xf>
    <xf numFmtId="44" fontId="0" fillId="3" borderId="2" xfId="1" applyFont="1" applyFill="1" applyBorder="1" applyAlignment="1" applyProtection="1"/>
    <xf numFmtId="44" fontId="5" fillId="2" borderId="2" xfId="1" applyFont="1" applyFill="1" applyBorder="1" applyAlignment="1" applyProtection="1">
      <protection locked="0"/>
    </xf>
    <xf numFmtId="0" fontId="0" fillId="5" borderId="2" xfId="0" applyFont="1" applyFill="1" applyBorder="1"/>
    <xf numFmtId="44" fontId="5" fillId="2" borderId="7" xfId="1" applyFont="1" applyFill="1" applyBorder="1" applyAlignment="1" applyProtection="1">
      <protection locked="0"/>
    </xf>
    <xf numFmtId="0" fontId="0" fillId="0" borderId="8" xfId="0" applyFont="1" applyBorder="1"/>
    <xf numFmtId="0" fontId="0" fillId="0" borderId="9" xfId="0" applyFont="1" applyBorder="1"/>
    <xf numFmtId="164" fontId="0" fillId="0" borderId="9" xfId="2" applyNumberFormat="1" applyFont="1" applyFill="1" applyBorder="1" applyAlignment="1" applyProtection="1"/>
    <xf numFmtId="44" fontId="3" fillId="4" borderId="2" xfId="1" applyFont="1" applyFill="1" applyBorder="1" applyAlignment="1" applyProtection="1"/>
    <xf numFmtId="0" fontId="0" fillId="0" borderId="3" xfId="0" applyFont="1" applyBorder="1" applyAlignment="1">
      <alignment horizontal="left"/>
    </xf>
    <xf numFmtId="44" fontId="0" fillId="0" borderId="11" xfId="1" applyFont="1" applyFill="1" applyBorder="1" applyAlignment="1" applyProtection="1"/>
    <xf numFmtId="0" fontId="0" fillId="0" borderId="1" xfId="0" applyFont="1" applyBorder="1" applyAlignment="1">
      <alignment horizontal="left"/>
    </xf>
    <xf numFmtId="44" fontId="0" fillId="0" borderId="12" xfId="1" applyFont="1" applyFill="1" applyBorder="1" applyAlignment="1" applyProtection="1"/>
    <xf numFmtId="0" fontId="5" fillId="0" borderId="0" xfId="0" applyFont="1" applyFill="1" applyBorder="1" applyProtection="1">
      <protection locked="0"/>
    </xf>
    <xf numFmtId="164" fontId="0" fillId="3" borderId="2" xfId="0" applyNumberFormat="1" applyFont="1" applyFill="1" applyBorder="1" applyProtection="1">
      <protection locked="0"/>
    </xf>
    <xf numFmtId="0" fontId="0" fillId="0" borderId="11" xfId="0" applyFont="1" applyBorder="1"/>
    <xf numFmtId="164" fontId="0" fillId="0" borderId="0" xfId="0" applyNumberFormat="1" applyFont="1" applyFill="1" applyBorder="1" applyProtection="1">
      <protection locked="0"/>
    </xf>
    <xf numFmtId="44" fontId="3" fillId="4" borderId="10" xfId="1" applyFont="1" applyFill="1" applyBorder="1" applyAlignment="1" applyProtection="1"/>
    <xf numFmtId="164" fontId="7" fillId="0" borderId="4" xfId="2" applyNumberFormat="1" applyFont="1" applyFill="1" applyBorder="1" applyAlignment="1" applyProtection="1"/>
    <xf numFmtId="0" fontId="7" fillId="0" borderId="4" xfId="0" applyFont="1" applyBorder="1"/>
    <xf numFmtId="44" fontId="7" fillId="0" borderId="2" xfId="1" applyFont="1" applyFill="1" applyBorder="1" applyAlignment="1" applyProtection="1"/>
    <xf numFmtId="164" fontId="7" fillId="0" borderId="0" xfId="2" applyNumberFormat="1" applyFont="1" applyFill="1" applyBorder="1" applyAlignment="1" applyProtection="1"/>
    <xf numFmtId="0" fontId="7" fillId="0" borderId="0" xfId="0" applyFont="1" applyBorder="1"/>
    <xf numFmtId="164" fontId="7" fillId="0" borderId="9" xfId="2" applyNumberFormat="1" applyFont="1" applyFill="1" applyBorder="1" applyAlignment="1" applyProtection="1"/>
    <xf numFmtId="0" fontId="7" fillId="0" borderId="9" xfId="0" applyFont="1" applyBorder="1"/>
    <xf numFmtId="0" fontId="8" fillId="0" borderId="0" xfId="0" applyFont="1" applyBorder="1"/>
    <xf numFmtId="164" fontId="0" fillId="0" borderId="3" xfId="2" applyNumberFormat="1" applyFont="1" applyFill="1" applyBorder="1" applyAlignment="1" applyProtection="1"/>
    <xf numFmtId="44" fontId="3" fillId="4" borderId="11" xfId="1" applyFont="1" applyFill="1" applyBorder="1" applyAlignment="1" applyProtection="1"/>
    <xf numFmtId="164" fontId="0" fillId="0" borderId="8" xfId="2" applyNumberFormat="1" applyFont="1" applyFill="1" applyBorder="1" applyAlignment="1" applyProtection="1"/>
    <xf numFmtId="164" fontId="0" fillId="3" borderId="13" xfId="0" applyNumberFormat="1" applyFont="1" applyFill="1" applyBorder="1"/>
    <xf numFmtId="0" fontId="7" fillId="0" borderId="3" xfId="0" applyFont="1" applyBorder="1"/>
    <xf numFmtId="165" fontId="9" fillId="4" borderId="11" xfId="2" applyNumberFormat="1" applyFont="1" applyFill="1" applyBorder="1" applyAlignment="1" applyProtection="1"/>
    <xf numFmtId="0" fontId="7" fillId="0" borderId="8" xfId="0" applyFont="1" applyBorder="1"/>
    <xf numFmtId="165" fontId="9" fillId="4" borderId="10" xfId="2" applyNumberFormat="1" applyFont="1" applyFill="1" applyBorder="1" applyAlignment="1" applyProtection="1"/>
    <xf numFmtId="0" fontId="0" fillId="0" borderId="0" xfId="0" applyNumberFormat="1" applyFont="1"/>
    <xf numFmtId="44" fontId="0" fillId="0" borderId="0" xfId="0" applyNumberFormat="1"/>
    <xf numFmtId="17" fontId="4" fillId="3" borderId="7" xfId="2" applyNumberFormat="1" applyFont="1" applyFill="1" applyBorder="1" applyAlignment="1" applyProtection="1">
      <protection locked="0"/>
    </xf>
    <xf numFmtId="44" fontId="0" fillId="0" borderId="0" xfId="0" applyNumberFormat="1" applyFont="1"/>
    <xf numFmtId="0" fontId="0" fillId="0" borderId="1" xfId="0" applyBorder="1" applyAlignment="1">
      <alignment horizontal="left"/>
    </xf>
    <xf numFmtId="164" fontId="0" fillId="3" borderId="15" xfId="0" applyNumberFormat="1" applyFont="1" applyFill="1" applyBorder="1"/>
    <xf numFmtId="0" fontId="5" fillId="3" borderId="14" xfId="0" applyFont="1" applyFill="1" applyBorder="1" applyProtection="1">
      <protection locked="0"/>
    </xf>
    <xf numFmtId="44" fontId="5" fillId="3" borderId="15" xfId="0" applyNumberFormat="1" applyFont="1" applyFill="1" applyBorder="1" applyProtection="1"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IV41"/>
  <sheetViews>
    <sheetView tabSelected="1" topLeftCell="A8" workbookViewId="0">
      <selection activeCell="D38" sqref="D38"/>
    </sheetView>
  </sheetViews>
  <sheetFormatPr defaultColWidth="11.625" defaultRowHeight="12.75" x14ac:dyDescent="0.2"/>
  <cols>
    <col min="1" max="1" width="11.625" style="4"/>
    <col min="2" max="2" width="6.25" style="4" customWidth="1"/>
    <col min="3" max="3" width="14.75" style="4" customWidth="1"/>
    <col min="4" max="4" width="11.625" style="4"/>
    <col min="5" max="5" width="16.625" style="4" customWidth="1"/>
    <col min="6" max="6" width="11.625" style="4"/>
    <col min="7" max="7" width="13" style="4" bestFit="1" customWidth="1"/>
    <col min="8" max="16384" width="11.625" style="4"/>
  </cols>
  <sheetData>
    <row r="1" spans="1:11" ht="12" customHeight="1" thickBot="1" x14ac:dyDescent="0.25">
      <c r="A1" s="1" t="s">
        <v>0</v>
      </c>
      <c r="B1" s="2"/>
      <c r="C1" s="3" t="s">
        <v>34</v>
      </c>
      <c r="D1" s="51">
        <v>39599</v>
      </c>
    </row>
    <row r="2" spans="1:11" s="9" customFormat="1" ht="12" customHeight="1" thickBot="1" x14ac:dyDescent="0.25">
      <c r="A2" s="5" t="s">
        <v>1</v>
      </c>
      <c r="B2" s="6"/>
      <c r="C2" s="7"/>
      <c r="D2" s="6"/>
      <c r="E2" s="8">
        <v>25000</v>
      </c>
      <c r="F2" s="4"/>
      <c r="G2" s="4"/>
      <c r="H2" s="4"/>
      <c r="I2" s="4"/>
      <c r="J2" s="4"/>
      <c r="K2" s="4"/>
    </row>
    <row r="3" spans="1:11" ht="12" customHeight="1" thickBot="1" x14ac:dyDescent="0.25">
      <c r="A3" s="10" t="s">
        <v>2</v>
      </c>
      <c r="B3" s="11"/>
      <c r="C3" s="12"/>
      <c r="D3" s="13">
        <v>72</v>
      </c>
      <c r="E3" s="14">
        <f>D3*15</f>
        <v>1080</v>
      </c>
    </row>
    <row r="4" spans="1:11" ht="12" customHeight="1" thickBot="1" x14ac:dyDescent="0.25">
      <c r="A4" s="10" t="s">
        <v>3</v>
      </c>
      <c r="B4" s="11"/>
      <c r="C4" s="12"/>
      <c r="D4" s="13">
        <v>0</v>
      </c>
      <c r="E4" s="14">
        <f>D4*825</f>
        <v>0</v>
      </c>
    </row>
    <row r="5" spans="1:11" ht="12" customHeight="1" thickBot="1" x14ac:dyDescent="0.25">
      <c r="A5" s="10" t="s">
        <v>4</v>
      </c>
      <c r="B5" s="11"/>
      <c r="C5" s="12"/>
      <c r="D5" s="13">
        <v>0</v>
      </c>
      <c r="E5" s="14">
        <f>495*D5</f>
        <v>0</v>
      </c>
    </row>
    <row r="6" spans="1:11" ht="12" customHeight="1" thickBot="1" x14ac:dyDescent="0.25">
      <c r="A6" s="10" t="s">
        <v>5</v>
      </c>
      <c r="B6" s="11"/>
      <c r="C6" s="12"/>
      <c r="D6" s="13">
        <v>0</v>
      </c>
      <c r="E6" s="14">
        <f>695*D6</f>
        <v>0</v>
      </c>
    </row>
    <row r="7" spans="1:11" ht="12" customHeight="1" thickBot="1" x14ac:dyDescent="0.25">
      <c r="A7" s="10" t="s">
        <v>6</v>
      </c>
      <c r="B7" s="11"/>
      <c r="C7" s="12"/>
      <c r="D7" s="13">
        <v>4</v>
      </c>
      <c r="E7" s="14">
        <f>D7*505</f>
        <v>2020</v>
      </c>
    </row>
    <row r="8" spans="1:11" ht="12" customHeight="1" thickBot="1" x14ac:dyDescent="0.25">
      <c r="A8" s="10" t="s">
        <v>7</v>
      </c>
      <c r="B8" s="11"/>
      <c r="C8" s="12"/>
      <c r="D8" s="13">
        <v>0</v>
      </c>
      <c r="E8" s="14">
        <f>D8*720</f>
        <v>0</v>
      </c>
    </row>
    <row r="9" spans="1:11" ht="12" customHeight="1" thickBot="1" x14ac:dyDescent="0.25">
      <c r="A9" s="10" t="s">
        <v>8</v>
      </c>
      <c r="B9" s="11"/>
      <c r="C9" s="12"/>
      <c r="D9" s="13">
        <v>0</v>
      </c>
      <c r="E9" s="14">
        <f>D9*930</f>
        <v>0</v>
      </c>
    </row>
    <row r="10" spans="1:11" ht="12" customHeight="1" thickBot="1" x14ac:dyDescent="0.25">
      <c r="A10" s="10" t="s">
        <v>9</v>
      </c>
      <c r="B10" s="11"/>
      <c r="C10" s="12"/>
      <c r="D10" s="13">
        <v>0</v>
      </c>
      <c r="E10" s="14">
        <f>D10*200</f>
        <v>0</v>
      </c>
    </row>
    <row r="11" spans="1:11" ht="12" customHeight="1" thickBot="1" x14ac:dyDescent="0.25">
      <c r="A11" s="10" t="s">
        <v>10</v>
      </c>
      <c r="B11" s="11"/>
      <c r="C11" s="12"/>
      <c r="D11" s="13">
        <v>4</v>
      </c>
      <c r="E11" s="14"/>
    </row>
    <row r="12" spans="1:11" ht="12" customHeight="1" thickBot="1" x14ac:dyDescent="0.25">
      <c r="A12" s="10" t="s">
        <v>11</v>
      </c>
      <c r="B12" s="11"/>
      <c r="C12" s="12"/>
      <c r="D12" s="15">
        <v>150</v>
      </c>
      <c r="E12" s="14">
        <f>D11*D12</f>
        <v>600</v>
      </c>
    </row>
    <row r="13" spans="1:11" ht="12" customHeight="1" thickBot="1" x14ac:dyDescent="0.25">
      <c r="A13" s="10" t="s">
        <v>12</v>
      </c>
      <c r="B13" s="11"/>
      <c r="C13" s="12"/>
      <c r="D13" s="11"/>
      <c r="E13" s="16">
        <v>700</v>
      </c>
    </row>
    <row r="14" spans="1:11" ht="12" customHeight="1" thickBot="1" x14ac:dyDescent="0.25">
      <c r="A14" s="10" t="s">
        <v>13</v>
      </c>
      <c r="B14" s="11"/>
      <c r="C14" s="12"/>
      <c r="D14" s="11"/>
      <c r="E14" s="8">
        <v>0</v>
      </c>
    </row>
    <row r="15" spans="1:11" ht="12" customHeight="1" thickBot="1" x14ac:dyDescent="0.25">
      <c r="A15" s="10" t="s">
        <v>14</v>
      </c>
      <c r="B15" s="11"/>
      <c r="C15" s="12"/>
      <c r="D15" s="11"/>
      <c r="E15" s="14">
        <v>1250</v>
      </c>
    </row>
    <row r="16" spans="1:11" ht="12" customHeight="1" thickBot="1" x14ac:dyDescent="0.25">
      <c r="A16" s="10" t="s">
        <v>15</v>
      </c>
      <c r="B16" s="11"/>
      <c r="C16" s="12"/>
      <c r="D16" s="11"/>
      <c r="E16" s="17">
        <v>3750</v>
      </c>
    </row>
    <row r="17" spans="1:256" ht="12" customHeight="1" thickBot="1" x14ac:dyDescent="0.25">
      <c r="A17" s="10" t="s">
        <v>16</v>
      </c>
      <c r="B17" s="11"/>
      <c r="C17" s="12"/>
      <c r="D17" s="18">
        <v>1</v>
      </c>
      <c r="E17" s="19">
        <f>500*D17</f>
        <v>500</v>
      </c>
    </row>
    <row r="18" spans="1:256" ht="13.5" thickBot="1" x14ac:dyDescent="0.25">
      <c r="A18" s="10" t="s">
        <v>17</v>
      </c>
      <c r="B18" s="11"/>
      <c r="C18" s="12"/>
      <c r="D18" s="11"/>
      <c r="E18" s="16">
        <f>IF(D24&gt;100,D25*10,D25*5)</f>
        <v>3200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3.5" thickBot="1" x14ac:dyDescent="0.25">
      <c r="A19" s="10" t="s">
        <v>18</v>
      </c>
      <c r="B19" s="11"/>
      <c r="C19" s="12"/>
      <c r="D19" s="11"/>
      <c r="E19" s="16">
        <f>E27*0.05</f>
        <v>3360</v>
      </c>
      <c r="F19"/>
      <c r="G19" s="50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2" customHeight="1" thickBot="1" x14ac:dyDescent="0.25">
      <c r="A20" s="10" t="s">
        <v>19</v>
      </c>
      <c r="B20" s="11"/>
      <c r="C20" s="12"/>
      <c r="D20" s="11"/>
      <c r="E20" s="14">
        <v>1000</v>
      </c>
    </row>
    <row r="21" spans="1:256" ht="12" customHeight="1" thickBot="1" x14ac:dyDescent="0.25">
      <c r="A21" s="10" t="s">
        <v>20</v>
      </c>
      <c r="B21" s="11"/>
      <c r="C21" s="12"/>
      <c r="D21" s="11"/>
      <c r="E21" s="8">
        <v>1000</v>
      </c>
    </row>
    <row r="22" spans="1:256" ht="12" customHeight="1" thickBot="1" x14ac:dyDescent="0.25">
      <c r="A22" s="10" t="s">
        <v>21</v>
      </c>
      <c r="B22" s="11"/>
      <c r="C22" s="12"/>
      <c r="D22" s="11"/>
      <c r="E22" s="14">
        <v>3000</v>
      </c>
    </row>
    <row r="23" spans="1:256" ht="12" customHeight="1" thickBot="1" x14ac:dyDescent="0.25">
      <c r="A23" s="20" t="s">
        <v>22</v>
      </c>
      <c r="B23" s="21"/>
      <c r="C23" s="22"/>
      <c r="D23" s="21"/>
      <c r="E23" s="23">
        <f>SUM(E2:E22)</f>
        <v>46460</v>
      </c>
    </row>
    <row r="24" spans="1:256" ht="13.5" thickBot="1" x14ac:dyDescent="0.25">
      <c r="A24" s="24" t="s">
        <v>23</v>
      </c>
      <c r="B24" s="6"/>
      <c r="C24" s="7"/>
      <c r="D24" s="13">
        <v>210</v>
      </c>
      <c r="E24" s="25"/>
    </row>
    <row r="25" spans="1:256" x14ac:dyDescent="0.2">
      <c r="A25" s="26" t="s">
        <v>24</v>
      </c>
      <c r="B25" s="11"/>
      <c r="C25" s="12"/>
      <c r="D25" s="55">
        <v>320</v>
      </c>
      <c r="E25" s="27"/>
      <c r="F25" s="52"/>
    </row>
    <row r="26" spans="1:256" ht="13.5" thickBot="1" x14ac:dyDescent="0.25">
      <c r="A26" s="53" t="s">
        <v>35</v>
      </c>
      <c r="B26" s="11"/>
      <c r="C26" s="12"/>
      <c r="D26" s="56">
        <f>E23/D24</f>
        <v>221.23809523809524</v>
      </c>
      <c r="E26" s="27"/>
    </row>
    <row r="27" spans="1:256" ht="13.5" thickBot="1" x14ac:dyDescent="0.25">
      <c r="A27" s="10" t="s">
        <v>25</v>
      </c>
      <c r="B27" s="11"/>
      <c r="C27" s="12"/>
      <c r="D27" s="28"/>
      <c r="E27" s="14">
        <f>D24*D25</f>
        <v>67200</v>
      </c>
    </row>
    <row r="28" spans="1:256" ht="12" customHeight="1" thickBot="1" x14ac:dyDescent="0.25">
      <c r="A28" s="10" t="s">
        <v>26</v>
      </c>
      <c r="B28" s="11"/>
      <c r="C28" s="12"/>
      <c r="D28" s="29">
        <v>0</v>
      </c>
      <c r="E28" s="30"/>
    </row>
    <row r="29" spans="1:256" ht="12" customHeight="1" x14ac:dyDescent="0.2">
      <c r="A29" s="10"/>
      <c r="B29" s="11"/>
      <c r="C29" s="12"/>
      <c r="D29" s="31"/>
      <c r="E29" s="30"/>
    </row>
    <row r="30" spans="1:256" ht="12" customHeight="1" thickBot="1" x14ac:dyDescent="0.25">
      <c r="A30" s="20" t="s">
        <v>27</v>
      </c>
      <c r="B30" s="21"/>
      <c r="C30" s="22"/>
      <c r="D30" s="21"/>
      <c r="E30" s="32">
        <f>E27-E23</f>
        <v>20740</v>
      </c>
      <c r="G30" s="49">
        <f>($D31*$D24)-SUM(E2,E3,E4,E5,E6,E7,E8,E9,E10,E11,E12,E13,E14,E15,E16,E17,E20,E21,E22)-(IF(D24&gt;100,D31*10,D31*5))-(D31*D24*0.05)</f>
        <v>-20950</v>
      </c>
    </row>
    <row r="31" spans="1:256" ht="12" customHeight="1" thickBot="1" x14ac:dyDescent="0.25">
      <c r="A31" s="5"/>
      <c r="B31" s="6"/>
      <c r="C31" s="33" t="s">
        <v>28</v>
      </c>
      <c r="D31" s="34">
        <v>100</v>
      </c>
      <c r="E31" s="35">
        <f t="shared" ref="E31:E36" si="0">($D31*$D$24)-$E$23</f>
        <v>-25460</v>
      </c>
    </row>
    <row r="32" spans="1:256" ht="12" customHeight="1" thickBot="1" x14ac:dyDescent="0.25">
      <c r="A32" s="10"/>
      <c r="B32" s="11"/>
      <c r="C32" s="36" t="s">
        <v>28</v>
      </c>
      <c r="D32" s="37">
        <v>150</v>
      </c>
      <c r="E32" s="35">
        <f t="shared" si="0"/>
        <v>-14960</v>
      </c>
    </row>
    <row r="33" spans="1:5" ht="12" customHeight="1" thickBot="1" x14ac:dyDescent="0.25">
      <c r="A33" s="10"/>
      <c r="B33" s="11"/>
      <c r="C33" s="36" t="s">
        <v>28</v>
      </c>
      <c r="D33" s="37">
        <v>200</v>
      </c>
      <c r="E33" s="35">
        <f t="shared" si="0"/>
        <v>-4460</v>
      </c>
    </row>
    <row r="34" spans="1:5" ht="12" customHeight="1" thickBot="1" x14ac:dyDescent="0.25">
      <c r="A34" s="10"/>
      <c r="B34" s="11"/>
      <c r="C34" s="36" t="s">
        <v>28</v>
      </c>
      <c r="D34" s="37">
        <v>250</v>
      </c>
      <c r="E34" s="35">
        <f t="shared" si="0"/>
        <v>6040</v>
      </c>
    </row>
    <row r="35" spans="1:5" ht="12" customHeight="1" thickBot="1" x14ac:dyDescent="0.25">
      <c r="A35" s="10"/>
      <c r="B35" s="11"/>
      <c r="C35" s="36" t="s">
        <v>28</v>
      </c>
      <c r="D35" s="37">
        <v>300</v>
      </c>
      <c r="E35" s="35">
        <f t="shared" si="0"/>
        <v>16540</v>
      </c>
    </row>
    <row r="36" spans="1:5" ht="12" customHeight="1" thickBot="1" x14ac:dyDescent="0.25">
      <c r="A36" s="20"/>
      <c r="B36" s="21"/>
      <c r="C36" s="38" t="s">
        <v>28</v>
      </c>
      <c r="D36" s="39">
        <v>320</v>
      </c>
      <c r="E36" s="35">
        <f t="shared" si="0"/>
        <v>20740</v>
      </c>
    </row>
    <row r="37" spans="1:5" ht="12" customHeight="1" thickBot="1" x14ac:dyDescent="0.25">
      <c r="A37" s="11" t="s">
        <v>29</v>
      </c>
      <c r="B37" s="40"/>
    </row>
    <row r="38" spans="1:5" ht="12" customHeight="1" x14ac:dyDescent="0.2">
      <c r="A38" s="11"/>
      <c r="B38" s="11"/>
      <c r="C38" s="41" t="s">
        <v>30</v>
      </c>
      <c r="D38" s="54">
        <v>0.3</v>
      </c>
      <c r="E38" s="42">
        <f>E30*D38</f>
        <v>6222</v>
      </c>
    </row>
    <row r="39" spans="1:5" ht="12" customHeight="1" thickBot="1" x14ac:dyDescent="0.25">
      <c r="A39" s="11"/>
      <c r="B39" s="11"/>
      <c r="C39" s="43" t="s">
        <v>31</v>
      </c>
      <c r="D39" s="44">
        <v>0.7</v>
      </c>
      <c r="E39" s="32">
        <f>E30*D39</f>
        <v>14517.999999999998</v>
      </c>
    </row>
    <row r="40" spans="1:5" ht="12" customHeight="1" x14ac:dyDescent="0.2">
      <c r="A40" s="45" t="s">
        <v>32</v>
      </c>
      <c r="B40" s="6"/>
      <c r="C40" s="6"/>
      <c r="D40" s="6"/>
      <c r="E40" s="46">
        <f>E38</f>
        <v>6222</v>
      </c>
    </row>
    <row r="41" spans="1:5" ht="13.5" thickBot="1" x14ac:dyDescent="0.25">
      <c r="A41" s="47" t="s">
        <v>33</v>
      </c>
      <c r="B41" s="21"/>
      <c r="C41" s="21"/>
      <c r="D41" s="21"/>
      <c r="E41" s="48">
        <f>E2+E39</f>
        <v>39518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Bergen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Grimsmo</dc:creator>
  <cp:lastModifiedBy>Kjell Iver Breistøl</cp:lastModifiedBy>
  <dcterms:created xsi:type="dcterms:W3CDTF">2010-09-08T20:23:36Z</dcterms:created>
  <dcterms:modified xsi:type="dcterms:W3CDTF">2011-11-29T21:43:28Z</dcterms:modified>
</cp:coreProperties>
</file>