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Z:\2024년_사업\미래내일일경험\인턴형\인턴형 서식 모음\"/>
    </mc:Choice>
  </mc:AlternateContent>
  <xr:revisionPtr revIDLastSave="0" documentId="13_ncr:1_{6C6453A2-DCE4-4D9B-962A-F7482A27C096}" xr6:coauthVersionLast="47" xr6:coauthVersionMax="47" xr10:uidLastSave="{00000000-0000-0000-0000-000000000000}"/>
  <bookViews>
    <workbookView xWindow="-120" yWindow="-120" windowWidth="29040" windowHeight="15840" tabRatio="747" activeTab="1" xr2:uid="{00000000-000D-0000-FFFF-FFFF00000000}"/>
  </bookViews>
  <sheets>
    <sheet name="수당요청개요" sheetId="1" r:id="rId1"/>
    <sheet name="계좌" sheetId="2" r:id="rId2"/>
    <sheet name="SNS 콘텐츠 마케팅(5기)" sheetId="3" r:id="rId3"/>
  </sheets>
  <externalReferences>
    <externalReference r:id="rId4"/>
    <externalReference r:id="rId5"/>
  </externalReferences>
  <definedNames>
    <definedName name="_xlnm._FilterDatabase" localSheetId="2" hidden="1">'SNS 콘텐츠 마케팅(5기)'!$B$10:$AG$11</definedName>
    <definedName name="_xlnm._FilterDatabase" hidden="1">#REF!</definedName>
    <definedName name="_xlnm.Print_Area" localSheetId="2">'SNS 콘텐츠 마케팅(5기)'!$B$2:$AG$11</definedName>
    <definedName name="_xlnm.Print_Area">#REF!</definedName>
    <definedName name="_xlnm.Print_Titles" localSheetId="2">'SNS 콘텐츠 마케팅(5기)'!$9:$9</definedName>
    <definedName name="_xlnm.Print_Titles">#REF!</definedName>
    <definedName name="운영형태">[1]사업비항목!$C$35:$C$36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J12" i="3"/>
  <c r="K12" i="3"/>
  <c r="L12" i="3" s="1"/>
  <c r="M12" i="3"/>
  <c r="O12" i="3" s="1"/>
  <c r="P12" i="3" s="1"/>
  <c r="N12" i="3"/>
  <c r="Z12" i="3"/>
  <c r="AA12" i="3"/>
  <c r="AB12" i="3"/>
  <c r="AC12" i="3" s="1"/>
  <c r="AD12" i="3" s="1"/>
  <c r="I13" i="3"/>
  <c r="J13" i="3"/>
  <c r="K13" i="3" s="1"/>
  <c r="L13" i="3" s="1"/>
  <c r="M13" i="3"/>
  <c r="Z13" i="3" s="1"/>
  <c r="N13" i="3"/>
  <c r="AA13" i="3" s="1"/>
  <c r="I14" i="3"/>
  <c r="J14" i="3"/>
  <c r="K14" i="3"/>
  <c r="L14" i="3" s="1"/>
  <c r="M14" i="3"/>
  <c r="O14" i="3" s="1"/>
  <c r="P14" i="3" s="1"/>
  <c r="N14" i="3"/>
  <c r="AA14" i="3" s="1"/>
  <c r="I15" i="3"/>
  <c r="Z15" i="3" s="1"/>
  <c r="AB15" i="3" s="1"/>
  <c r="AC15" i="3" s="1"/>
  <c r="AD15" i="3" s="1"/>
  <c r="J15" i="3"/>
  <c r="K15" i="3"/>
  <c r="L15" i="3" s="1"/>
  <c r="Y15" i="3" s="1"/>
  <c r="M15" i="3"/>
  <c r="O15" i="3" s="1"/>
  <c r="P15" i="3" s="1"/>
  <c r="N15" i="3"/>
  <c r="AA15" i="3"/>
  <c r="I16" i="3"/>
  <c r="J16" i="3"/>
  <c r="K16" i="3"/>
  <c r="L16" i="3" s="1"/>
  <c r="M16" i="3"/>
  <c r="N16" i="3"/>
  <c r="O16" i="3" s="1"/>
  <c r="P16" i="3" s="1"/>
  <c r="Z16" i="3"/>
  <c r="AA16" i="3"/>
  <c r="AB16" i="3"/>
  <c r="AC16" i="3" s="1"/>
  <c r="AD16" i="3" s="1"/>
  <c r="I17" i="3"/>
  <c r="J17" i="3"/>
  <c r="K17" i="3"/>
  <c r="L17" i="3" s="1"/>
  <c r="M17" i="3"/>
  <c r="Z17" i="3" s="1"/>
  <c r="N17" i="3"/>
  <c r="AA17" i="3" s="1"/>
  <c r="I18" i="3"/>
  <c r="J18" i="3"/>
  <c r="K18" i="3"/>
  <c r="L18" i="3" s="1"/>
  <c r="M18" i="3"/>
  <c r="O18" i="3" s="1"/>
  <c r="P18" i="3" s="1"/>
  <c r="N18" i="3"/>
  <c r="AA18" i="3" s="1"/>
  <c r="I19" i="3"/>
  <c r="Z19" i="3" s="1"/>
  <c r="AB19" i="3" s="1"/>
  <c r="AC19" i="3" s="1"/>
  <c r="AD19" i="3" s="1"/>
  <c r="J19" i="3"/>
  <c r="K19" i="3"/>
  <c r="L19" i="3" s="1"/>
  <c r="Y19" i="3" s="1"/>
  <c r="M19" i="3"/>
  <c r="N19" i="3"/>
  <c r="O19" i="3" s="1"/>
  <c r="P19" i="3" s="1"/>
  <c r="AA19" i="3"/>
  <c r="I20" i="3"/>
  <c r="J20" i="3"/>
  <c r="K20" i="3"/>
  <c r="L20" i="3" s="1"/>
  <c r="M20" i="3"/>
  <c r="N20" i="3"/>
  <c r="O20" i="3" s="1"/>
  <c r="P20" i="3" s="1"/>
  <c r="Z20" i="3"/>
  <c r="AA20" i="3"/>
  <c r="AB20" i="3"/>
  <c r="AC20" i="3" s="1"/>
  <c r="AD20" i="3" s="1"/>
  <c r="I21" i="3"/>
  <c r="J21" i="3"/>
  <c r="K21" i="3"/>
  <c r="L21" i="3" s="1"/>
  <c r="M21" i="3"/>
  <c r="Z21" i="3" s="1"/>
  <c r="N21" i="3"/>
  <c r="AA21" i="3" s="1"/>
  <c r="I22" i="3"/>
  <c r="J22" i="3"/>
  <c r="K22" i="3"/>
  <c r="L22" i="3" s="1"/>
  <c r="M22" i="3"/>
  <c r="O22" i="3" s="1"/>
  <c r="P22" i="3" s="1"/>
  <c r="N22" i="3"/>
  <c r="AA22" i="3" s="1"/>
  <c r="I23" i="3"/>
  <c r="M23" i="3"/>
  <c r="Z23" i="3" s="1"/>
  <c r="AB23" i="3" s="1"/>
  <c r="AC23" i="3" s="1"/>
  <c r="AD23" i="3" s="1"/>
  <c r="Y23" i="3"/>
  <c r="AA23" i="3"/>
  <c r="Y18" i="3" l="1"/>
  <c r="Y14" i="3"/>
  <c r="AB21" i="3"/>
  <c r="AC21" i="3" s="1"/>
  <c r="AD21" i="3" s="1"/>
  <c r="AB17" i="3"/>
  <c r="AC17" i="3" s="1"/>
  <c r="AD17" i="3" s="1"/>
  <c r="AB13" i="3"/>
  <c r="AC13" i="3" s="1"/>
  <c r="AD13" i="3" s="1"/>
  <c r="AE20" i="3"/>
  <c r="AE12" i="3"/>
  <c r="AE16" i="3"/>
  <c r="AE21" i="3"/>
  <c r="AE14" i="3"/>
  <c r="AE19" i="3"/>
  <c r="AE15" i="3"/>
  <c r="Y12" i="3"/>
  <c r="Y20" i="3"/>
  <c r="Y22" i="3"/>
  <c r="Y16" i="3"/>
  <c r="O21" i="3"/>
  <c r="P21" i="3" s="1"/>
  <c r="Y21" i="3" s="1"/>
  <c r="O17" i="3"/>
  <c r="P17" i="3" s="1"/>
  <c r="Y17" i="3" s="1"/>
  <c r="O13" i="3"/>
  <c r="P13" i="3" s="1"/>
  <c r="Y13" i="3" s="1"/>
  <c r="Z22" i="3"/>
  <c r="AB22" i="3" s="1"/>
  <c r="AC22" i="3" s="1"/>
  <c r="AD22" i="3" s="1"/>
  <c r="Z18" i="3"/>
  <c r="AB18" i="3" s="1"/>
  <c r="AC18" i="3" s="1"/>
  <c r="AD18" i="3" s="1"/>
  <c r="Z14" i="3"/>
  <c r="AB14" i="3" s="1"/>
  <c r="AC14" i="3" s="1"/>
  <c r="AD14" i="3" s="1"/>
  <c r="AE23" i="3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F11" i="3"/>
  <c r="N11" i="3"/>
  <c r="M11" i="3"/>
  <c r="Z11" i="3" s="1"/>
  <c r="J11" i="3"/>
  <c r="I11" i="3"/>
  <c r="AC8" i="3"/>
  <c r="AB8" i="3" s="1"/>
  <c r="AC7" i="3"/>
  <c r="AB7" i="3" s="1"/>
  <c r="AC6" i="3"/>
  <c r="AB6" i="3" s="1"/>
  <c r="AC5" i="3"/>
  <c r="AB5" i="3" s="1"/>
  <c r="AC4" i="3"/>
  <c r="AB4" i="3" s="1"/>
  <c r="AC3" i="3"/>
  <c r="V19" i="2"/>
  <c r="AE22" i="3" l="1"/>
  <c r="AE18" i="3"/>
  <c r="AE11" i="3"/>
  <c r="AE13" i="3"/>
  <c r="AE17" i="3"/>
  <c r="K11" i="3"/>
  <c r="L11" i="3" s="1"/>
  <c r="AA11" i="3"/>
  <c r="AB11" i="3" s="1"/>
  <c r="AC11" i="3" s="1"/>
  <c r="AD11" i="3" s="1"/>
  <c r="AD25" i="3" s="1"/>
  <c r="O11" i="3"/>
  <c r="P11" i="3" s="1"/>
  <c r="Y11" i="3" l="1"/>
  <c r="Y25" i="3"/>
</calcChain>
</file>

<file path=xl/sharedStrings.xml><?xml version="1.0" encoding="utf-8"?>
<sst xmlns="http://schemas.openxmlformats.org/spreadsheetml/2006/main" count="144" uniqueCount="99">
  <si>
    <t>(2) 청년 직무교육수당 산정기준(지급률)</t>
  </si>
  <si>
    <t>(1) 사전직무교육기관 산정기준(지급률)</t>
  </si>
  <si>
    <t>(*) 주의사항 : 열을 삽입하는 경우 삽입한 열의 바로 윗 열의 내용을 복사하여 삽입한 열 전체에 붙여넣습니다.</t>
  </si>
  <si>
    <t>지급액</t>
  </si>
  <si>
    <t>요청일</t>
  </si>
  <si>
    <t>설명</t>
  </si>
  <si>
    <t>비고</t>
  </si>
  <si>
    <t>멘토명</t>
  </si>
  <si>
    <t>합계</t>
  </si>
  <si>
    <t>3주</t>
  </si>
  <si>
    <t>지급률</t>
  </si>
  <si>
    <t>월합계</t>
  </si>
  <si>
    <t>No</t>
  </si>
  <si>
    <t>출석률</t>
  </si>
  <si>
    <t>4주</t>
  </si>
  <si>
    <t>주</t>
  </si>
  <si>
    <t>1주</t>
  </si>
  <si>
    <t>2주</t>
  </si>
  <si>
    <t>은행명</t>
  </si>
  <si>
    <t>총시간</t>
  </si>
  <si>
    <r>
      <t>사전교육 수행결과</t>
    </r>
    <r>
      <rPr>
        <b/>
        <i/>
        <sz val="17"/>
        <color rgb="FFFF0000"/>
        <rFont val="맑은 고딕"/>
        <family val="3"/>
        <charset val="129"/>
      </rPr>
      <t>(계좌는 1개의 Sheet로 관리, 참여결과는 회차별로 작성)</t>
    </r>
  </si>
  <si>
    <t>사전직무교육 시작일</t>
  </si>
  <si>
    <t>사전직무교육 종료일</t>
  </si>
  <si>
    <t>프로젝트명/프로그램명</t>
  </si>
  <si>
    <t>사전직무교육기관</t>
  </si>
  <si>
    <t>멘토 주민등록번호</t>
  </si>
  <si>
    <t>N/A(해당없음)</t>
  </si>
  <si>
    <t>성명 or 기업명</t>
  </si>
  <si>
    <t>집행 예상 날짜</t>
  </si>
  <si>
    <t>한국융합인재교육협회</t>
  </si>
  <si>
    <t>은행명(계좌번호)</t>
  </si>
  <si>
    <t>(*) 주의사항 : 계좌번호가 변경된 경우에도 변경전 계좌번호도 따로 관리하면 좋음.</t>
  </si>
  <si>
    <t>50% 미만 출석</t>
  </si>
  <si>
    <t>청년일경험 지원사업</t>
  </si>
  <si>
    <t>80% 이상 출석</t>
  </si>
  <si>
    <t>(기업)계좌번호</t>
  </si>
  <si>
    <t>비고(변경일등 기재)</t>
  </si>
  <si>
    <t>은행명(변경전)</t>
  </si>
  <si>
    <t>(표안 음영이 없는 부분은 실제 Data 기재 필요)</t>
  </si>
  <si>
    <t>청년 개인별 출석률 월합계 및 사전직무교육기관 수당산정</t>
  </si>
  <si>
    <r>
      <t xml:space="preserve">40시간 이상의 교육시간을 편성, 1일 최대 8시간, </t>
    </r>
    <r>
      <rPr>
        <b/>
        <i/>
        <u/>
        <sz val="15"/>
        <color rgb="FFFF0000"/>
        <rFont val="맑은 고딕"/>
        <family val="3"/>
        <charset val="129"/>
      </rPr>
      <t>120시간 이상 사전직무교육을 계획하는 경우 다시 확인!</t>
    </r>
  </si>
  <si>
    <t>50% 이상~60% 미만 출석</t>
  </si>
  <si>
    <t>40% 이상~50% 미만 출석</t>
  </si>
  <si>
    <t>60% 이상~70% 미만 출석</t>
  </si>
  <si>
    <t>20% 이상~40% 미만 출석</t>
  </si>
  <si>
    <t>70% 이상~80% 미만 출석</t>
  </si>
  <si>
    <t xml:space="preserve">프로그램 출석률 기준* </t>
  </si>
  <si>
    <t>필요시 이 줄 위에서 삽입</t>
  </si>
  <si>
    <t>사전직무교육기관별 수당 합계</t>
  </si>
  <si>
    <t>일경험 시작일</t>
  </si>
  <si>
    <t>해당 인원</t>
  </si>
  <si>
    <t>요청 수당</t>
  </si>
  <si>
    <t>프로그램 종류</t>
  </si>
  <si>
    <t>일경험 종료일</t>
  </si>
  <si>
    <t>요청 날짜</t>
  </si>
  <si>
    <t>참여기업</t>
  </si>
  <si>
    <t>멘토 계좌</t>
  </si>
  <si>
    <t>주당 총시간</t>
  </si>
  <si>
    <t>출석률 정리</t>
  </si>
  <si>
    <t>출석시간</t>
  </si>
  <si>
    <t>수행차수:</t>
  </si>
  <si>
    <t>지급률차등기준</t>
  </si>
  <si>
    <t>계좌번호</t>
  </si>
  <si>
    <t>인별 합계</t>
  </si>
  <si>
    <t>멘토비용_4주</t>
  </si>
  <si>
    <t>청년수당합계</t>
  </si>
  <si>
    <t>사업유형:</t>
  </si>
  <si>
    <t>수행 주수:</t>
  </si>
  <si>
    <t>업무명:</t>
  </si>
  <si>
    <t>기관명 :</t>
  </si>
  <si>
    <t>기업-적용단가</t>
  </si>
  <si>
    <t>참여기업 명</t>
  </si>
  <si>
    <t>특이사항</t>
  </si>
  <si>
    <t>계좌번호 관리</t>
  </si>
  <si>
    <t>기업별 합계</t>
  </si>
  <si>
    <t>지급비용</t>
  </si>
  <si>
    <t>청년-적용단가</t>
  </si>
  <si>
    <t>참여청년</t>
  </si>
  <si>
    <t>수행기간:</t>
  </si>
  <si>
    <t>출석률%</t>
  </si>
  <si>
    <t>주민등록번호</t>
  </si>
  <si>
    <t>수당요청개요</t>
    <phoneticPr fontId="15" type="noConversion"/>
  </si>
  <si>
    <t>인턴형</t>
    <phoneticPr fontId="15" type="noConversion"/>
  </si>
  <si>
    <t>인턴형</t>
  </si>
  <si>
    <t>한국융합인재교육협회</t>
    <phoneticPr fontId="15" type="noConversion"/>
  </si>
  <si>
    <t>요청 수당</t>
    <phoneticPr fontId="15" type="noConversion"/>
  </si>
  <si>
    <t>(주)아트엔티이</t>
  </si>
  <si>
    <t>SNS 콘텐츠 마케팅 5기</t>
    <phoneticPr fontId="15" type="noConversion"/>
  </si>
  <si>
    <t>[인턴형] SNS 콘텐츠 마케팅 인턴십(5차) 사전직무교육 완료 수당 지급</t>
    <phoneticPr fontId="15" type="noConversion"/>
  </si>
  <si>
    <t>13명</t>
    <phoneticPr fontId="15" type="noConversion"/>
  </si>
  <si>
    <t>카카오뱅크</t>
    <phoneticPr fontId="15" type="noConversion"/>
  </si>
  <si>
    <t>㈜아트엔티이</t>
    <phoneticPr fontId="15" type="noConversion"/>
  </si>
  <si>
    <t>5차</t>
    <phoneticPr fontId="15" type="noConversion"/>
  </si>
  <si>
    <t>사전직무교육(총 80시간, 2주)</t>
    <phoneticPr fontId="15" type="noConversion"/>
  </si>
  <si>
    <t>사전직무교육수당</t>
    <phoneticPr fontId="15" type="noConversion"/>
  </si>
  <si>
    <t>홍길동</t>
    <phoneticPr fontId="15" type="noConversion"/>
  </si>
  <si>
    <t>0000-00-00000</t>
    <phoneticPr fontId="15" type="noConversion"/>
  </si>
  <si>
    <t>112121-121213</t>
    <phoneticPr fontId="15" type="noConversion"/>
  </si>
  <si>
    <t>카카오뱅크 / 0000-00-000000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</si>
</sst>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&quot;만&quot;&quot;원&quot;"/>
    <numFmt numFmtId="178" formatCode="0_ 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i/>
      <sz val="23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i/>
      <u/>
      <sz val="13"/>
      <color rgb="FF00B0F0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i/>
      <u/>
      <sz val="15"/>
      <color rgb="FF00B0F0"/>
      <name val="맑은 고딕"/>
      <family val="3"/>
      <charset val="129"/>
    </font>
    <font>
      <b/>
      <i/>
      <sz val="15"/>
      <color rgb="FFFF0000"/>
      <name val="맑은 고딕"/>
      <family val="3"/>
      <charset val="129"/>
    </font>
    <font>
      <b/>
      <i/>
      <sz val="17"/>
      <color rgb="FFFF0000"/>
      <name val="맑은 고딕"/>
      <family val="3"/>
      <charset val="129"/>
    </font>
    <font>
      <b/>
      <i/>
      <u/>
      <sz val="15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u/>
      <sz val="11"/>
      <color rgb="FFFF0000"/>
      <name val="맑은 고딕"/>
      <family val="3"/>
      <charset val="129"/>
      <scheme val="major"/>
    </font>
    <font>
      <b/>
      <u/>
      <sz val="11"/>
      <color rgb="FF000000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  <scheme val="major"/>
    </font>
    <font>
      <i/>
      <sz val="11"/>
      <color rgb="FF0070C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F2F2F2"/>
      </patternFill>
    </fill>
    <fill>
      <patternFill patternType="solid">
        <fgColor rgb="FFE2F0D9"/>
      </patternFill>
    </fill>
    <fill>
      <patternFill patternType="solid">
        <fgColor rgb="FFFBE5D7"/>
      </patternFill>
    </fill>
    <fill>
      <patternFill patternType="solid">
        <fgColor rgb="FFAFABAB"/>
      </patternFill>
    </fill>
    <fill>
      <patternFill patternType="solid">
        <fgColor rgb="FFDFE6F7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/>
      <right style="thin">
        <color rgb="FF000000"/>
      </right>
      <top style="medium">
        <color indexed="64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4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Continuous" vertical="center" shrinkToFit="1"/>
    </xf>
    <xf numFmtId="0" fontId="2" fillId="0" borderId="1" xfId="0" applyFont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9" fontId="9" fillId="2" borderId="7" xfId="0" applyNumberFormat="1" applyFont="1" applyFill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Continuous" vertical="center" shrinkToFit="1"/>
    </xf>
    <xf numFmtId="0" fontId="8" fillId="5" borderId="11" xfId="0" applyFont="1" applyFill="1" applyBorder="1" applyAlignment="1">
      <alignment horizontal="center" vertical="center" wrapText="1"/>
    </xf>
    <xf numFmtId="176" fontId="9" fillId="5" borderId="12" xfId="0" applyNumberFormat="1" applyFont="1" applyFill="1" applyBorder="1" applyAlignment="1">
      <alignment horizontal="center" vertical="center" wrapText="1"/>
    </xf>
    <xf numFmtId="176" fontId="9" fillId="5" borderId="13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4" fillId="0" borderId="0" xfId="1" applyNumberFormat="1">
      <alignment vertical="center"/>
    </xf>
    <xf numFmtId="0" fontId="8" fillId="4" borderId="6" xfId="0" applyFont="1" applyFill="1" applyBorder="1" applyAlignment="1">
      <alignment horizontal="center" vertical="center" wrapText="1"/>
    </xf>
    <xf numFmtId="177" fontId="9" fillId="0" borderId="7" xfId="0" applyNumberFormat="1" applyFont="1" applyBorder="1" applyAlignment="1">
      <alignment horizontal="center" vertical="center" wrapText="1"/>
    </xf>
    <xf numFmtId="177" fontId="9" fillId="0" borderId="8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Continuous" vertical="center" shrinkToFit="1"/>
    </xf>
    <xf numFmtId="0" fontId="5" fillId="6" borderId="9" xfId="0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right" vertical="center" shrinkToFit="1"/>
    </xf>
    <xf numFmtId="0" fontId="0" fillId="6" borderId="1" xfId="0" applyFill="1" applyBorder="1" applyAlignment="1">
      <alignment horizontal="centerContinuous" vertical="center" shrinkToFit="1"/>
    </xf>
    <xf numFmtId="0" fontId="2" fillId="6" borderId="1" xfId="0" applyFont="1" applyFill="1" applyBorder="1" applyAlignment="1">
      <alignment horizontal="center" vertical="center" shrinkToFit="1"/>
    </xf>
    <xf numFmtId="0" fontId="3" fillId="7" borderId="14" xfId="0" applyFont="1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9" fontId="14" fillId="2" borderId="2" xfId="1" applyFill="1" applyBorder="1" applyAlignment="1">
      <alignment horizontal="right" vertical="center" shrinkToFit="1"/>
    </xf>
    <xf numFmtId="3" fontId="0" fillId="2" borderId="2" xfId="0" applyNumberFormat="1" applyFill="1" applyBorder="1" applyAlignment="1">
      <alignment horizontal="right" vertical="center" shrinkToFit="1"/>
    </xf>
    <xf numFmtId="3" fontId="3" fillId="2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center" vertical="center" shrinkToFit="1"/>
    </xf>
    <xf numFmtId="9" fontId="14" fillId="6" borderId="2" xfId="1" applyFill="1" applyBorder="1" applyAlignment="1">
      <alignment horizontal="right" vertical="center" shrinkToFit="1"/>
    </xf>
    <xf numFmtId="3" fontId="0" fillId="6" borderId="2" xfId="0" applyNumberFormat="1" applyFill="1" applyBorder="1" applyAlignment="1">
      <alignment horizontal="right" vertical="center" shrinkToFit="1"/>
    </xf>
    <xf numFmtId="3" fontId="3" fillId="6" borderId="2" xfId="0" applyNumberFormat="1" applyFont="1" applyFill="1" applyBorder="1" applyAlignment="1">
      <alignment horizontal="right" vertical="center" shrinkToFit="1"/>
    </xf>
    <xf numFmtId="0" fontId="0" fillId="6" borderId="2" xfId="0" applyFill="1" applyBorder="1" applyAlignment="1">
      <alignment horizontal="left" vertical="center" shrinkToFit="1"/>
    </xf>
    <xf numFmtId="0" fontId="0" fillId="0" borderId="10" xfId="0" applyBorder="1" applyAlignment="1">
      <alignment horizontal="right" vertical="center" shrinkToFit="1"/>
    </xf>
    <xf numFmtId="0" fontId="1" fillId="0" borderId="1" xfId="0" applyFont="1" applyBorder="1" applyAlignment="1">
      <alignment horizontal="left" vertical="center" shrinkToFit="1"/>
    </xf>
    <xf numFmtId="14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right" vertical="center" shrinkToFit="1"/>
    </xf>
    <xf numFmtId="0" fontId="17" fillId="0" borderId="1" xfId="0" applyFont="1" applyBorder="1" applyAlignment="1">
      <alignment horizontal="left" vertical="center" shrinkToFit="1"/>
    </xf>
    <xf numFmtId="0" fontId="17" fillId="0" borderId="1" xfId="0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right" vertical="center" shrinkToFit="1"/>
    </xf>
    <xf numFmtId="0" fontId="16" fillId="0" borderId="1" xfId="0" applyFont="1" applyBorder="1" applyAlignment="1">
      <alignment horizontal="center" vertical="center" shrinkToFit="1"/>
    </xf>
    <xf numFmtId="0" fontId="16" fillId="2" borderId="27" xfId="0" applyFont="1" applyFill="1" applyBorder="1" applyAlignment="1">
      <alignment horizontal="center" vertical="center" shrinkToFit="1"/>
    </xf>
    <xf numFmtId="0" fontId="16" fillId="2" borderId="28" xfId="0" applyFont="1" applyFill="1" applyBorder="1" applyAlignment="1">
      <alignment horizontal="center" vertical="center" shrinkToFit="1"/>
    </xf>
    <xf numFmtId="0" fontId="16" fillId="10" borderId="28" xfId="0" applyFont="1" applyFill="1" applyBorder="1" applyAlignment="1">
      <alignment horizontal="center" vertical="center" shrinkToFit="1"/>
    </xf>
    <xf numFmtId="0" fontId="16" fillId="2" borderId="29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16" fillId="0" borderId="30" xfId="0" applyFont="1" applyBorder="1" applyAlignment="1">
      <alignment horizontal="center" vertical="center" shrinkToFit="1"/>
    </xf>
    <xf numFmtId="0" fontId="16" fillId="9" borderId="25" xfId="0" applyFont="1" applyFill="1" applyBorder="1" applyAlignment="1">
      <alignment horizontal="center" vertical="center" shrinkToFit="1"/>
    </xf>
    <xf numFmtId="0" fontId="17" fillId="0" borderId="25" xfId="0" applyFont="1" applyBorder="1" applyAlignment="1">
      <alignment horizontal="center" wrapText="1"/>
    </xf>
    <xf numFmtId="0" fontId="17" fillId="0" borderId="25" xfId="0" applyFont="1" applyBorder="1" applyAlignment="1">
      <alignment horizontal="center" vertical="center"/>
    </xf>
    <xf numFmtId="0" fontId="17" fillId="10" borderId="25" xfId="0" applyFont="1" applyFill="1" applyBorder="1" applyAlignment="1">
      <alignment horizontal="center" wrapText="1"/>
    </xf>
    <xf numFmtId="3" fontId="17" fillId="9" borderId="25" xfId="0" applyNumberFormat="1" applyFont="1" applyFill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shrinkToFit="1"/>
    </xf>
    <xf numFmtId="0" fontId="17" fillId="0" borderId="31" xfId="0" applyFont="1" applyBorder="1" applyAlignment="1">
      <alignment horizontal="right" vertical="center" shrinkToFit="1"/>
    </xf>
    <xf numFmtId="178" fontId="17" fillId="0" borderId="25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 shrinkToFit="1"/>
    </xf>
    <xf numFmtId="0" fontId="16" fillId="0" borderId="25" xfId="0" applyFont="1" applyBorder="1" applyAlignment="1">
      <alignment horizontal="center" vertical="center" shrinkToFit="1"/>
    </xf>
    <xf numFmtId="0" fontId="17" fillId="9" borderId="25" xfId="0" applyFont="1" applyFill="1" applyBorder="1" applyAlignment="1">
      <alignment horizontal="center" wrapText="1"/>
    </xf>
    <xf numFmtId="0" fontId="17" fillId="0" borderId="25" xfId="0" applyFont="1" applyBorder="1" applyAlignment="1">
      <alignment horizontal="center" vertical="center" shrinkToFit="1"/>
    </xf>
    <xf numFmtId="0" fontId="16" fillId="2" borderId="32" xfId="0" applyFont="1" applyFill="1" applyBorder="1" applyAlignment="1">
      <alignment horizontal="center" vertical="center" shrinkToFit="1"/>
    </xf>
    <xf numFmtId="0" fontId="17" fillId="2" borderId="31" xfId="0" applyFont="1" applyFill="1" applyBorder="1" applyAlignment="1">
      <alignment horizontal="right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0" borderId="34" xfId="0" applyFont="1" applyBorder="1" applyAlignment="1">
      <alignment horizontal="center" vertical="center" shrinkToFit="1"/>
    </xf>
    <xf numFmtId="0" fontId="17" fillId="0" borderId="34" xfId="0" applyFont="1" applyBorder="1" applyAlignment="1">
      <alignment horizontal="centerContinuous" vertical="center" shrinkToFit="1"/>
    </xf>
    <xf numFmtId="0" fontId="17" fillId="2" borderId="34" xfId="0" applyFont="1" applyFill="1" applyBorder="1" applyAlignment="1">
      <alignment horizontal="right" vertical="center" shrinkToFit="1"/>
    </xf>
    <xf numFmtId="0" fontId="19" fillId="0" borderId="35" xfId="0" applyFont="1" applyBorder="1" applyAlignment="1">
      <alignment horizontal="center" vertical="center" shrinkToFit="1"/>
    </xf>
    <xf numFmtId="0" fontId="17" fillId="10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4" fontId="21" fillId="0" borderId="26" xfId="0" applyNumberFormat="1" applyFont="1" applyBorder="1" applyAlignment="1">
      <alignment horizontal="center" vertical="center" shrinkToFit="1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&#51068;&#44221;&#54744;&#49324;&#50629;/&#54532;&#47196;&#51229;&#53944;&#54805;_&#47924;&#49440;/&#49324;&#51204;&#51649;&#47924;&#44368;&#50977;&#48708;-&#52397;&#45380;&#44368;&#50977;&#49688;&#45817;(DSSK20240509)_&#50577;&#49885;&#48320;&#44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좌"/>
      <sheetName val="사전직무교육 - 전북비전대"/>
      <sheetName val="사전직무교육 - 부산소프트웨어마이스터고"/>
      <sheetName val="사전직무교육 - 고려대학교세종캠퍼스"/>
      <sheetName val="사전직무교육 - 경남정보대"/>
    </sheetNames>
    <sheetDataSet>
      <sheetData sheetId="0">
        <row r="5">
          <cell r="C5" t="str">
            <v>김기현</v>
          </cell>
          <cell r="D5" t="str">
            <v>전북은행</v>
          </cell>
          <cell r="E5" t="str">
            <v>526-21-0757228</v>
          </cell>
          <cell r="F5" t="str">
            <v>전북은행 526-21-0757228</v>
          </cell>
        </row>
        <row r="6">
          <cell r="C6" t="str">
            <v>김지성</v>
          </cell>
          <cell r="D6" t="str">
            <v>카카오뱅크</v>
          </cell>
          <cell r="E6" t="str">
            <v>3333-11-0264075</v>
          </cell>
          <cell r="F6" t="str">
            <v>카카오뱅크 3333-11-0264075</v>
          </cell>
        </row>
        <row r="7">
          <cell r="C7" t="str">
            <v>박경두</v>
          </cell>
          <cell r="D7" t="str">
            <v>KB국민</v>
          </cell>
          <cell r="E7" t="str">
            <v>944502-00-802959</v>
          </cell>
          <cell r="F7" t="str">
            <v>KB국민 944502-00-802959</v>
          </cell>
        </row>
        <row r="8">
          <cell r="C8" t="str">
            <v>박기수</v>
          </cell>
          <cell r="D8" t="str">
            <v>NH농협</v>
          </cell>
          <cell r="E8" t="str">
            <v>302-1395-9411-81</v>
          </cell>
          <cell r="F8" t="str">
            <v>NH농협 302-1395-9411-81</v>
          </cell>
        </row>
        <row r="9">
          <cell r="C9" t="str">
            <v>박세준</v>
          </cell>
          <cell r="D9" t="str">
            <v>NH농협</v>
          </cell>
          <cell r="E9" t="str">
            <v>501095-56-108527</v>
          </cell>
          <cell r="F9" t="str">
            <v>NH농협 501095-56-108527</v>
          </cell>
        </row>
        <row r="10">
          <cell r="C10" t="str">
            <v>박승부</v>
          </cell>
          <cell r="D10" t="str">
            <v>IBK기업</v>
          </cell>
          <cell r="E10" t="str">
            <v>981-051979-01-016</v>
          </cell>
          <cell r="F10" t="str">
            <v>IBK기업 981-051979-01-016</v>
          </cell>
        </row>
        <row r="11">
          <cell r="C11" t="str">
            <v>송경석</v>
          </cell>
          <cell r="D11" t="str">
            <v>NH농협</v>
          </cell>
          <cell r="E11" t="str">
            <v>356-1338-3296-13</v>
          </cell>
          <cell r="F11" t="str">
            <v>NH농협 356-1338-3296-13</v>
          </cell>
        </row>
        <row r="12">
          <cell r="C12" t="str">
            <v>이시진</v>
          </cell>
          <cell r="D12" t="str">
            <v>KB국민</v>
          </cell>
          <cell r="E12" t="str">
            <v>512002-04-235048</v>
          </cell>
          <cell r="F12" t="str">
            <v>KB국민 512002-04-235048</v>
          </cell>
        </row>
        <row r="13">
          <cell r="C13" t="str">
            <v>이연석</v>
          </cell>
          <cell r="D13" t="str">
            <v>KB국민</v>
          </cell>
          <cell r="E13" t="str">
            <v>949002-00-362519</v>
          </cell>
          <cell r="F13" t="str">
            <v>KB국민 949002-00-362519</v>
          </cell>
        </row>
        <row r="14">
          <cell r="C14" t="str">
            <v>조은예</v>
          </cell>
          <cell r="D14" t="str">
            <v>카카오뱅크</v>
          </cell>
          <cell r="E14" t="str">
            <v>3333-27-9837179</v>
          </cell>
          <cell r="F14" t="str">
            <v>카카오뱅크 3333-27-9837179</v>
          </cell>
        </row>
        <row r="15">
          <cell r="C15" t="str">
            <v>주도희</v>
          </cell>
          <cell r="D15" t="str">
            <v>카카오뱅크</v>
          </cell>
          <cell r="E15" t="str">
            <v>3333-02-4879293</v>
          </cell>
          <cell r="F15" t="str">
            <v>카카오뱅크 3333-02-4879293</v>
          </cell>
        </row>
        <row r="16">
          <cell r="C16" t="str">
            <v>주일권</v>
          </cell>
          <cell r="D16" t="str">
            <v>카카오뱅크</v>
          </cell>
          <cell r="E16" t="str">
            <v>3333-17-2669363</v>
          </cell>
          <cell r="F16" t="str">
            <v>카카오뱅크 3333-17-2669363</v>
          </cell>
        </row>
        <row r="17">
          <cell r="C17" t="str">
            <v>박승부팀장</v>
          </cell>
          <cell r="D17" t="str">
            <v>카카오뱅크</v>
          </cell>
          <cell r="E17" t="str">
            <v>3333-16-7172099</v>
          </cell>
          <cell r="F17" t="str">
            <v>카카오뱅크 3333-16-7172099</v>
          </cell>
        </row>
        <row r="18">
          <cell r="C18" t="str">
            <v>이시진팀장</v>
          </cell>
          <cell r="D18" t="str">
            <v>카카오뱅크</v>
          </cell>
          <cell r="E18" t="str">
            <v>3333-24-8995989</v>
          </cell>
          <cell r="F18" t="str">
            <v>카카오뱅크 3333-24-8995989</v>
          </cell>
        </row>
        <row r="19">
          <cell r="C19" t="str">
            <v>김기현팀장</v>
          </cell>
          <cell r="D19" t="str">
            <v>KB국민</v>
          </cell>
          <cell r="E19" t="str">
            <v>512001-04-491018</v>
          </cell>
          <cell r="F19" t="str">
            <v>KB국민 512001-04-491018</v>
          </cell>
        </row>
        <row r="20">
          <cell r="C20" t="str">
            <v>구윤하</v>
          </cell>
          <cell r="D20" t="str">
            <v>BNK부산</v>
          </cell>
          <cell r="E20" t="str">
            <v>112-2253-7935-02</v>
          </cell>
          <cell r="F20" t="str">
            <v>BNK부산 112-2253-7935-02</v>
          </cell>
        </row>
        <row r="21">
          <cell r="C21" t="str">
            <v>김강민</v>
          </cell>
          <cell r="D21" t="str">
            <v>NH농협</v>
          </cell>
          <cell r="E21" t="str">
            <v>302-1423-9491-11</v>
          </cell>
          <cell r="F21" t="str">
            <v>NH농협 302-1423-9491-11</v>
          </cell>
        </row>
        <row r="22">
          <cell r="C22" t="str">
            <v>김나영</v>
          </cell>
          <cell r="D22" t="str">
            <v>카카오뱅크</v>
          </cell>
          <cell r="E22" t="str">
            <v>3333-30-6879720</v>
          </cell>
          <cell r="F22" t="str">
            <v>카카오뱅크 3333-30-6879720</v>
          </cell>
        </row>
        <row r="23">
          <cell r="C23" t="str">
            <v>김도건</v>
          </cell>
          <cell r="D23" t="str">
            <v>NH농협</v>
          </cell>
          <cell r="E23" t="str">
            <v>302-1735-6896-91</v>
          </cell>
          <cell r="F23" t="str">
            <v>NH농협 302-1735-6896-91</v>
          </cell>
        </row>
        <row r="24">
          <cell r="C24" t="str">
            <v>김민준</v>
          </cell>
          <cell r="D24" t="str">
            <v>카카오뱅크</v>
          </cell>
          <cell r="E24" t="str">
            <v>3333-26-5008004</v>
          </cell>
          <cell r="F24" t="str">
            <v>카카오뱅크 3333-26-5008004</v>
          </cell>
        </row>
        <row r="25">
          <cell r="C25" t="str">
            <v>김병찬</v>
          </cell>
          <cell r="D25" t="str">
            <v>한국스탠다드차타드</v>
          </cell>
          <cell r="E25" t="str">
            <v>504-20-476319</v>
          </cell>
          <cell r="F25" t="str">
            <v>한국스탠다드차타드 504-20-476319</v>
          </cell>
        </row>
        <row r="26">
          <cell r="C26" t="str">
            <v>김영준</v>
          </cell>
          <cell r="D26" t="str">
            <v>토스뱅크</v>
          </cell>
          <cell r="E26" t="str">
            <v>1000-7289-9765</v>
          </cell>
          <cell r="F26" t="str">
            <v>토스뱅크 1000-7289-9765</v>
          </cell>
        </row>
        <row r="27">
          <cell r="C27" t="str">
            <v>김준일</v>
          </cell>
          <cell r="D27" t="str">
            <v>카카오뱅크</v>
          </cell>
          <cell r="E27" t="str">
            <v>3333-30-5571316</v>
          </cell>
          <cell r="F27" t="str">
            <v>카카오뱅크 3333-30-5571316</v>
          </cell>
        </row>
        <row r="28">
          <cell r="C28" t="str">
            <v>문서빈</v>
          </cell>
          <cell r="D28" t="str">
            <v>카카오뱅크</v>
          </cell>
          <cell r="E28" t="str">
            <v>3333-30-5410165</v>
          </cell>
          <cell r="F28" t="str">
            <v>카카오뱅크 3333-30-5410165</v>
          </cell>
        </row>
        <row r="29">
          <cell r="C29" t="str">
            <v>박민성</v>
          </cell>
          <cell r="D29" t="str">
            <v>카카오뱅크</v>
          </cell>
          <cell r="E29" t="str">
            <v>3333-29-9716395</v>
          </cell>
          <cell r="F29" t="str">
            <v>카카오뱅크 3333-29-9716395</v>
          </cell>
        </row>
        <row r="30">
          <cell r="C30" t="str">
            <v>박정빈</v>
          </cell>
          <cell r="D30" t="str">
            <v>토스뱅크</v>
          </cell>
          <cell r="E30" t="str">
            <v>1001-2400-0525</v>
          </cell>
          <cell r="F30" t="str">
            <v>토스뱅크 1001-2400-0525</v>
          </cell>
        </row>
        <row r="31">
          <cell r="C31" t="str">
            <v>박현준</v>
          </cell>
          <cell r="D31" t="str">
            <v>카카오뱅크</v>
          </cell>
          <cell r="E31" t="str">
            <v>3333-30-5220247</v>
          </cell>
          <cell r="F31" t="str">
            <v>카카오뱅크 3333-30-5220247</v>
          </cell>
        </row>
        <row r="32">
          <cell r="C32" t="str">
            <v>심효은</v>
          </cell>
          <cell r="D32" t="str">
            <v>토스뱅크</v>
          </cell>
          <cell r="E32" t="str">
            <v>1001-1879-7016</v>
          </cell>
          <cell r="F32" t="str">
            <v>토스뱅크 1001-1879-7016</v>
          </cell>
        </row>
        <row r="33">
          <cell r="C33" t="str">
            <v>양유빈</v>
          </cell>
          <cell r="D33" t="str">
            <v>카카오뱅크</v>
          </cell>
          <cell r="E33" t="str">
            <v>3333-30-5301393</v>
          </cell>
          <cell r="F33" t="str">
            <v>카카오뱅크 3333-30-5301393</v>
          </cell>
        </row>
        <row r="34">
          <cell r="C34" t="str">
            <v>양혜정</v>
          </cell>
          <cell r="D34" t="str">
            <v>KB국민</v>
          </cell>
          <cell r="E34" t="str">
            <v>571502-01-278830</v>
          </cell>
          <cell r="F34" t="str">
            <v>KB국민 571502-01-278830</v>
          </cell>
        </row>
        <row r="35">
          <cell r="C35" t="str">
            <v>오세민</v>
          </cell>
          <cell r="D35" t="str">
            <v>카카오뱅크</v>
          </cell>
          <cell r="E35" t="str">
            <v>3333-29-5470755</v>
          </cell>
          <cell r="F35" t="str">
            <v>카카오뱅크 3333-29-5470755</v>
          </cell>
        </row>
        <row r="36">
          <cell r="C36" t="str">
            <v>윤동현</v>
          </cell>
          <cell r="D36" t="str">
            <v>신한</v>
          </cell>
          <cell r="E36" t="str">
            <v>110-526-362655</v>
          </cell>
          <cell r="F36" t="str">
            <v>신한 110-526-362655</v>
          </cell>
        </row>
        <row r="37">
          <cell r="C37" t="str">
            <v>윤지민</v>
          </cell>
          <cell r="D37" t="str">
            <v>MG새마을</v>
          </cell>
          <cell r="E37" t="str">
            <v>9003-2239-1315-1</v>
          </cell>
          <cell r="F37" t="str">
            <v>MG새마을 9003-2239-1315-1</v>
          </cell>
        </row>
        <row r="38">
          <cell r="C38" t="str">
            <v>이동건</v>
          </cell>
          <cell r="D38" t="str">
            <v>카카오뱅크</v>
          </cell>
          <cell r="E38" t="str">
            <v>3333-30-5404627</v>
          </cell>
          <cell r="F38" t="str">
            <v>카카오뱅크 3333-30-5404627</v>
          </cell>
        </row>
        <row r="39">
          <cell r="C39" t="str">
            <v>이윤찬</v>
          </cell>
          <cell r="D39" t="str">
            <v>토스뱅크</v>
          </cell>
          <cell r="E39" t="str">
            <v>1001-2450-1748</v>
          </cell>
          <cell r="F39" t="str">
            <v>토스뱅크 1001-2450-1748</v>
          </cell>
        </row>
        <row r="40">
          <cell r="C40" t="str">
            <v>이지석</v>
          </cell>
          <cell r="D40" t="str">
            <v>카카오뱅크</v>
          </cell>
          <cell r="E40" t="str">
            <v>3333-29-7230229</v>
          </cell>
          <cell r="F40" t="str">
            <v>카카오뱅크 3333-29-7230229</v>
          </cell>
        </row>
        <row r="41">
          <cell r="C41" t="str">
            <v>이채우</v>
          </cell>
          <cell r="D41" t="str">
            <v>카카오뱅크</v>
          </cell>
          <cell r="E41" t="str">
            <v>3333-28-8911424</v>
          </cell>
          <cell r="F41" t="str">
            <v>카카오뱅크 3333-28-8911424</v>
          </cell>
        </row>
        <row r="42">
          <cell r="C42" t="str">
            <v>정지원</v>
          </cell>
          <cell r="D42" t="str">
            <v>KB국민</v>
          </cell>
          <cell r="E42" t="str">
            <v>556602-01-773189</v>
          </cell>
          <cell r="F42" t="str">
            <v>KB국민 556602-01-773189</v>
          </cell>
        </row>
        <row r="43">
          <cell r="C43" t="str">
            <v>천나영</v>
          </cell>
          <cell r="D43" t="str">
            <v>BNK부산</v>
          </cell>
          <cell r="E43" t="str">
            <v>318-12-008632-3</v>
          </cell>
          <cell r="F43" t="str">
            <v>BNK부산 318-12-008632-3</v>
          </cell>
        </row>
        <row r="44">
          <cell r="C44" t="str">
            <v>최형곤</v>
          </cell>
          <cell r="D44" t="str">
            <v>토스뱅크</v>
          </cell>
          <cell r="E44" t="str">
            <v>1001-2399-5222</v>
          </cell>
          <cell r="F44" t="str">
            <v>토스뱅크 1001-2399-5222</v>
          </cell>
        </row>
        <row r="45">
          <cell r="C45" t="str">
            <v>하현재</v>
          </cell>
          <cell r="D45" t="str">
            <v>NH농협</v>
          </cell>
          <cell r="E45" t="str">
            <v>356-1554-3494-93</v>
          </cell>
          <cell r="F45" t="str">
            <v>NH농협 356-1554-3494-93</v>
          </cell>
        </row>
        <row r="46">
          <cell r="C46" t="str">
            <v>구윤하팀장</v>
          </cell>
          <cell r="D46" t="str">
            <v>신한</v>
          </cell>
          <cell r="E46" t="str">
            <v>110-568-744784</v>
          </cell>
          <cell r="F46" t="str">
            <v>신한 110-568-744784</v>
          </cell>
        </row>
        <row r="47">
          <cell r="C47" t="str">
            <v>김강민팀장</v>
          </cell>
          <cell r="D47" t="str">
            <v>토스뱅크</v>
          </cell>
          <cell r="E47" t="str">
            <v>1001-2541-2658</v>
          </cell>
          <cell r="F47" t="str">
            <v>토스뱅크 1001-2541-2658</v>
          </cell>
        </row>
        <row r="48">
          <cell r="C48" t="str">
            <v>이윤찬팀장</v>
          </cell>
          <cell r="D48" t="str">
            <v>MG새마을</v>
          </cell>
          <cell r="E48" t="str">
            <v>9002-1533-8987-0</v>
          </cell>
          <cell r="F48" t="str">
            <v>MG새마을 9002-1533-8987-0</v>
          </cell>
        </row>
        <row r="49">
          <cell r="C49" t="str">
            <v>양유빈팀장</v>
          </cell>
          <cell r="D49" t="str">
            <v>BNK부산</v>
          </cell>
          <cell r="E49" t="str">
            <v>112-2267-8724-04</v>
          </cell>
          <cell r="F49" t="str">
            <v>BNK부산 112-2267-8724-04</v>
          </cell>
        </row>
        <row r="50">
          <cell r="C50" t="str">
            <v>윤동현팀장</v>
          </cell>
          <cell r="D50" t="str">
            <v>토스뱅크</v>
          </cell>
          <cell r="E50" t="str">
            <v>1001-2055-7322</v>
          </cell>
          <cell r="F50" t="str">
            <v>토스뱅크 1001-2055-7322</v>
          </cell>
        </row>
        <row r="51">
          <cell r="C51" t="str">
            <v>정지원팀장</v>
          </cell>
          <cell r="D51" t="str">
            <v>BNK부산</v>
          </cell>
          <cell r="E51" t="str">
            <v>112-2253-6258-06</v>
          </cell>
          <cell r="F51" t="str">
            <v>BNK부산 112-2253-6258-06</v>
          </cell>
        </row>
        <row r="52">
          <cell r="C52" t="str">
            <v>강민우</v>
          </cell>
          <cell r="D52" t="str">
            <v>하나</v>
          </cell>
          <cell r="E52" t="str">
            <v>541-910607-09107</v>
          </cell>
          <cell r="F52" t="str">
            <v>하나 541-910607-09107</v>
          </cell>
        </row>
        <row r="53">
          <cell r="C53" t="str">
            <v>김진성</v>
          </cell>
          <cell r="D53" t="str">
            <v>토스뱅크</v>
          </cell>
          <cell r="E53" t="str">
            <v>1000-0615-1944</v>
          </cell>
          <cell r="F53" t="str">
            <v>토스뱅크 1000-0615-1944</v>
          </cell>
        </row>
        <row r="54">
          <cell r="C54" t="str">
            <v>김진세</v>
          </cell>
          <cell r="D54" t="str">
            <v>신한</v>
          </cell>
          <cell r="E54" t="str">
            <v>110-345-419871</v>
          </cell>
          <cell r="F54" t="str">
            <v>신한 110-345-419871</v>
          </cell>
        </row>
        <row r="55">
          <cell r="C55" t="str">
            <v>김진호</v>
          </cell>
          <cell r="D55" t="str">
            <v>카카오뱅크</v>
          </cell>
          <cell r="E55" t="str">
            <v>3333-17-9571796</v>
          </cell>
          <cell r="F55" t="str">
            <v>카카오뱅크 3333-17-9571796</v>
          </cell>
        </row>
        <row r="56">
          <cell r="C56" t="str">
            <v>민병근</v>
          </cell>
          <cell r="D56" t="str">
            <v>카카오뱅크</v>
          </cell>
          <cell r="E56" t="str">
            <v>3333-30-7618936</v>
          </cell>
          <cell r="F56" t="str">
            <v>카카오뱅크 3333-30-7618936</v>
          </cell>
        </row>
        <row r="57">
          <cell r="C57" t="str">
            <v>이진우</v>
          </cell>
          <cell r="D57" t="str">
            <v>카카오뱅크</v>
          </cell>
          <cell r="E57" t="str">
            <v>3333-14-9408083</v>
          </cell>
          <cell r="F57" t="str">
            <v>카카오뱅크 3333-14-9408083</v>
          </cell>
        </row>
        <row r="58">
          <cell r="C58" t="str">
            <v>정현우</v>
          </cell>
          <cell r="D58" t="str">
            <v>토스뱅크</v>
          </cell>
          <cell r="E58" t="str">
            <v>1001-2776-8563</v>
          </cell>
          <cell r="F58" t="str">
            <v>토스뱅크 1001-2776-8563</v>
          </cell>
        </row>
        <row r="59">
          <cell r="C59" t="str">
            <v>조보근</v>
          </cell>
          <cell r="D59" t="str">
            <v>NH농협</v>
          </cell>
          <cell r="E59" t="str">
            <v>302-9414-9336-31</v>
          </cell>
          <cell r="F59" t="str">
            <v>NH농협 302-9414-9336-31</v>
          </cell>
        </row>
        <row r="60">
          <cell r="C60" t="str">
            <v>홍솔아</v>
          </cell>
          <cell r="D60" t="str">
            <v>NH농협</v>
          </cell>
          <cell r="E60" t="str">
            <v>346-0439-2948-53</v>
          </cell>
          <cell r="F60" t="str">
            <v>NH농협 346-0439-2948-53</v>
          </cell>
        </row>
        <row r="61">
          <cell r="C61" t="str">
            <v>김진호팀장</v>
          </cell>
          <cell r="D61" t="str">
            <v>토스뱅크</v>
          </cell>
          <cell r="E61" t="str">
            <v>1000-1566-9519</v>
          </cell>
          <cell r="F61" t="str">
            <v>토스뱅크 1000-1566-9519</v>
          </cell>
        </row>
        <row r="62">
          <cell r="C62" t="str">
            <v>민병근팀장</v>
          </cell>
          <cell r="D62" t="str">
            <v>카카오뱅크</v>
          </cell>
          <cell r="E62" t="str">
            <v>3333-13-9755862</v>
          </cell>
          <cell r="F62" t="str">
            <v>카카오뱅크 3333-13-9755862</v>
          </cell>
        </row>
        <row r="63">
          <cell r="C63" t="str">
            <v>정현우팀장</v>
          </cell>
          <cell r="D63" t="str">
            <v>신한</v>
          </cell>
          <cell r="E63" t="str">
            <v>110-560-197103</v>
          </cell>
          <cell r="F63" t="str">
            <v>신한 110-560-197103</v>
          </cell>
        </row>
        <row r="64">
          <cell r="C64" t="str">
            <v>김지영</v>
          </cell>
          <cell r="D64" t="str">
            <v>KB국민</v>
          </cell>
          <cell r="E64" t="str">
            <v>126302-04-219944</v>
          </cell>
          <cell r="F64" t="str">
            <v>KB국민 126302-04-219944</v>
          </cell>
        </row>
        <row r="65">
          <cell r="C65" t="str">
            <v>박근우</v>
          </cell>
          <cell r="D65" t="str">
            <v>NH농협</v>
          </cell>
          <cell r="E65" t="str">
            <v>352-0740-8482-53</v>
          </cell>
          <cell r="F65" t="str">
            <v>NH농협 352-0740-8482-53</v>
          </cell>
        </row>
        <row r="66">
          <cell r="C66" t="str">
            <v>방종민</v>
          </cell>
          <cell r="D66" t="str">
            <v>BNK부산</v>
          </cell>
          <cell r="E66" t="str">
            <v>291-12-025218-1</v>
          </cell>
          <cell r="F66" t="str">
            <v>BNK부산 291-12-025218-1</v>
          </cell>
        </row>
        <row r="67">
          <cell r="C67" t="str">
            <v>유다은</v>
          </cell>
          <cell r="D67" t="str">
            <v>하나</v>
          </cell>
          <cell r="E67" t="str">
            <v>322-910597-77007</v>
          </cell>
          <cell r="F67" t="str">
            <v>하나 322-910597-77007</v>
          </cell>
        </row>
        <row r="68">
          <cell r="C68" t="str">
            <v>최원호</v>
          </cell>
          <cell r="D68" t="str">
            <v>KB국민</v>
          </cell>
          <cell r="E68" t="str">
            <v>553702-01-528111</v>
          </cell>
          <cell r="F68" t="str">
            <v>KB국민 553702-01-528111</v>
          </cell>
        </row>
        <row r="69">
          <cell r="C69" t="str">
            <v>박근우팀장</v>
          </cell>
          <cell r="D69" t="str">
            <v>토스뱅크</v>
          </cell>
          <cell r="E69" t="str">
            <v>1001-2701-7962</v>
          </cell>
          <cell r="F69" t="str">
            <v>토스뱅크 1001-2701-7962</v>
          </cell>
        </row>
        <row r="70">
          <cell r="C70"/>
          <cell r="D70"/>
          <cell r="E70"/>
          <cell r="F70" t="str">
            <v xml:space="preserve"> </v>
          </cell>
        </row>
        <row r="71">
          <cell r="C71"/>
          <cell r="D71"/>
          <cell r="E71" t="str">
            <v>필요시 이 줄 위에서 삽입</v>
          </cell>
          <cell r="F71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C11"/>
  <sheetViews>
    <sheetView zoomScaleNormal="100" zoomScaleSheetLayoutView="75" workbookViewId="0">
      <selection activeCell="C3" sqref="C3"/>
    </sheetView>
  </sheetViews>
  <sheetFormatPr defaultColWidth="8.75" defaultRowHeight="16.5" x14ac:dyDescent="0.3"/>
  <cols>
    <col min="2" max="2" width="20.125" bestFit="1" customWidth="1"/>
    <col min="3" max="3" width="102.75" customWidth="1"/>
  </cols>
  <sheetData>
    <row r="1" spans="2:3" ht="17.25" thickBot="1" x14ac:dyDescent="0.35"/>
    <row r="2" spans="2:3" ht="28.9" customHeight="1" thickBot="1" x14ac:dyDescent="0.35">
      <c r="B2" s="96" t="s">
        <v>81</v>
      </c>
      <c r="C2" s="97"/>
    </row>
    <row r="3" spans="2:3" ht="21" customHeight="1" x14ac:dyDescent="0.3">
      <c r="B3" s="92" t="s">
        <v>55</v>
      </c>
      <c r="C3" s="98" t="s">
        <v>86</v>
      </c>
    </row>
    <row r="4" spans="2:3" ht="21" customHeight="1" x14ac:dyDescent="0.3">
      <c r="B4" s="92" t="s">
        <v>23</v>
      </c>
      <c r="C4" s="99" t="s">
        <v>87</v>
      </c>
    </row>
    <row r="5" spans="2:3" ht="21" customHeight="1" x14ac:dyDescent="0.3">
      <c r="B5" s="92" t="s">
        <v>52</v>
      </c>
      <c r="C5" s="100" t="s">
        <v>83</v>
      </c>
    </row>
    <row r="6" spans="2:3" ht="21" customHeight="1" x14ac:dyDescent="0.3">
      <c r="B6" s="93" t="s">
        <v>85</v>
      </c>
      <c r="C6" s="99" t="s">
        <v>88</v>
      </c>
    </row>
    <row r="7" spans="2:3" ht="21" customHeight="1" x14ac:dyDescent="0.3">
      <c r="B7" s="93" t="s">
        <v>54</v>
      </c>
      <c r="C7" s="101">
        <v>45504</v>
      </c>
    </row>
    <row r="8" spans="2:3" ht="21" customHeight="1" x14ac:dyDescent="0.3">
      <c r="B8" s="94" t="s">
        <v>28</v>
      </c>
      <c r="C8" s="101">
        <v>45506</v>
      </c>
    </row>
    <row r="9" spans="2:3" ht="21" customHeight="1" x14ac:dyDescent="0.3">
      <c r="B9" s="94" t="s">
        <v>50</v>
      </c>
      <c r="C9" s="102" t="s">
        <v>89</v>
      </c>
    </row>
    <row r="10" spans="2:3" ht="21" customHeight="1" x14ac:dyDescent="0.3">
      <c r="B10" s="93" t="s">
        <v>6</v>
      </c>
      <c r="C10" s="99" t="s">
        <v>93</v>
      </c>
    </row>
    <row r="11" spans="2:3" ht="85.9" customHeight="1" thickBot="1" x14ac:dyDescent="0.35">
      <c r="B11" s="95" t="s">
        <v>5</v>
      </c>
      <c r="C11" s="103" t="s">
        <v>88</v>
      </c>
    </row>
  </sheetData>
  <mergeCells count="1">
    <mergeCell ref="B2:C2"/>
  </mergeCells>
  <phoneticPr fontId="1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385724"/>
  </sheetPr>
  <dimension ref="B1:W19"/>
  <sheetViews>
    <sheetView tabSelected="1" zoomScaleNormal="100" zoomScaleSheetLayoutView="75" workbookViewId="0">
      <selection activeCell="E7" sqref="E7"/>
    </sheetView>
  </sheetViews>
  <sheetFormatPr defaultColWidth="8.75" defaultRowHeight="16.5" x14ac:dyDescent="0.3"/>
  <cols>
    <col min="1" max="1" width="0.625" customWidth="1"/>
    <col min="2" max="2" width="3.5" customWidth="1"/>
    <col min="3" max="3" width="16.875" bestFit="1" customWidth="1"/>
    <col min="4" max="4" width="14" customWidth="1"/>
    <col min="5" max="5" width="22.5" customWidth="1"/>
    <col min="6" max="6" width="24.25" customWidth="1"/>
    <col min="7" max="7" width="33.75" customWidth="1"/>
    <col min="8" max="8" width="19" customWidth="1"/>
    <col min="9" max="9" width="13.75" customWidth="1"/>
    <col min="10" max="11" width="17.25" bestFit="1" customWidth="1"/>
    <col min="12" max="16" width="17.25" customWidth="1"/>
    <col min="17" max="17" width="19.25" bestFit="1" customWidth="1"/>
    <col min="18" max="19" width="17.25" customWidth="1"/>
    <col min="20" max="20" width="22.5" customWidth="1"/>
    <col min="21" max="21" width="12.75" bestFit="1" customWidth="1"/>
    <col min="22" max="22" width="14.75" customWidth="1"/>
    <col min="23" max="23" width="22.75" customWidth="1"/>
  </cols>
  <sheetData>
    <row r="1" spans="2:23" ht="5.65" customHeight="1" x14ac:dyDescent="0.3"/>
    <row r="2" spans="2:23" ht="35.25" x14ac:dyDescent="0.3">
      <c r="B2" s="3" t="s">
        <v>73</v>
      </c>
      <c r="C2" s="3"/>
      <c r="D2" s="1"/>
    </row>
    <row r="3" spans="2:23" ht="20.25" thickBot="1" x14ac:dyDescent="0.35">
      <c r="B3" s="9" t="s">
        <v>31</v>
      </c>
      <c r="C3" s="9"/>
      <c r="D3" s="1"/>
    </row>
    <row r="4" spans="2:23" s="67" customFormat="1" x14ac:dyDescent="0.3">
      <c r="B4" s="63" t="s">
        <v>12</v>
      </c>
      <c r="C4" s="64" t="s">
        <v>51</v>
      </c>
      <c r="D4" s="64" t="s">
        <v>27</v>
      </c>
      <c r="E4" s="64" t="s">
        <v>18</v>
      </c>
      <c r="F4" s="64" t="s">
        <v>62</v>
      </c>
      <c r="G4" s="64"/>
      <c r="H4" s="65" t="s">
        <v>80</v>
      </c>
      <c r="I4" s="64" t="s">
        <v>75</v>
      </c>
      <c r="J4" s="64" t="s">
        <v>21</v>
      </c>
      <c r="K4" s="64" t="s">
        <v>22</v>
      </c>
      <c r="L4" s="64" t="s">
        <v>49</v>
      </c>
      <c r="M4" s="64" t="s">
        <v>53</v>
      </c>
      <c r="N4" s="64" t="s">
        <v>4</v>
      </c>
      <c r="O4" s="64" t="s">
        <v>7</v>
      </c>
      <c r="P4" s="64" t="s">
        <v>25</v>
      </c>
      <c r="Q4" s="64" t="s">
        <v>56</v>
      </c>
      <c r="R4" s="64" t="s">
        <v>64</v>
      </c>
      <c r="S4" s="64" t="s">
        <v>71</v>
      </c>
      <c r="T4" s="64" t="s">
        <v>72</v>
      </c>
      <c r="U4" s="64" t="s">
        <v>37</v>
      </c>
      <c r="V4" s="64" t="s">
        <v>30</v>
      </c>
      <c r="W4" s="66" t="s">
        <v>36</v>
      </c>
    </row>
    <row r="5" spans="2:23" s="67" customFormat="1" x14ac:dyDescent="0.3">
      <c r="B5" s="68">
        <v>1</v>
      </c>
      <c r="C5" s="69" t="s">
        <v>94</v>
      </c>
      <c r="D5" s="70" t="s">
        <v>95</v>
      </c>
      <c r="E5" s="54" t="s">
        <v>90</v>
      </c>
      <c r="F5" s="71" t="s">
        <v>96</v>
      </c>
      <c r="G5" s="72" t="s">
        <v>98</v>
      </c>
      <c r="H5" s="72" t="s">
        <v>97</v>
      </c>
      <c r="I5" s="73">
        <v>75000</v>
      </c>
      <c r="J5" s="53">
        <v>45488</v>
      </c>
      <c r="K5" s="53">
        <v>45499</v>
      </c>
      <c r="L5" s="53">
        <v>45502</v>
      </c>
      <c r="M5" s="53">
        <v>45555</v>
      </c>
      <c r="N5" s="53">
        <v>45504</v>
      </c>
      <c r="O5" s="54"/>
      <c r="P5" s="54"/>
      <c r="Q5" s="54"/>
      <c r="R5" s="73"/>
      <c r="S5" s="74" t="s">
        <v>91</v>
      </c>
      <c r="T5" s="62"/>
      <c r="U5" s="62"/>
      <c r="V5" s="62"/>
      <c r="W5" s="75"/>
    </row>
    <row r="6" spans="2:23" s="67" customFormat="1" x14ac:dyDescent="0.3">
      <c r="B6" s="68">
        <f>B5+1</f>
        <v>2</v>
      </c>
      <c r="C6" s="69"/>
      <c r="D6" s="70"/>
      <c r="E6" s="54"/>
      <c r="F6" s="71"/>
      <c r="G6" s="72"/>
      <c r="H6" s="72"/>
      <c r="I6" s="73"/>
      <c r="J6" s="53"/>
      <c r="K6" s="53"/>
      <c r="L6" s="53"/>
      <c r="M6" s="53"/>
      <c r="N6" s="53"/>
      <c r="O6" s="54"/>
      <c r="P6" s="54"/>
      <c r="Q6" s="54"/>
      <c r="R6" s="73"/>
      <c r="S6" s="74"/>
      <c r="T6" s="62"/>
      <c r="U6" s="62"/>
      <c r="V6" s="62"/>
      <c r="W6" s="75"/>
    </row>
    <row r="7" spans="2:23" s="67" customFormat="1" x14ac:dyDescent="0.3">
      <c r="B7" s="68">
        <f t="shared" ref="B7:B17" si="0">B6+1</f>
        <v>3</v>
      </c>
      <c r="C7" s="69"/>
      <c r="D7" s="70"/>
      <c r="E7" s="54"/>
      <c r="F7" s="71"/>
      <c r="G7" s="72"/>
      <c r="H7" s="72"/>
      <c r="I7" s="73"/>
      <c r="J7" s="53"/>
      <c r="K7" s="53"/>
      <c r="L7" s="53"/>
      <c r="M7" s="53"/>
      <c r="N7" s="53"/>
      <c r="O7" s="54"/>
      <c r="P7" s="54"/>
      <c r="Q7" s="54"/>
      <c r="R7" s="73"/>
      <c r="S7" s="74"/>
      <c r="T7" s="57"/>
      <c r="U7" s="56"/>
      <c r="V7" s="55"/>
      <c r="W7" s="76"/>
    </row>
    <row r="8" spans="2:23" s="67" customFormat="1" x14ac:dyDescent="0.3">
      <c r="B8" s="68">
        <f t="shared" si="0"/>
        <v>4</v>
      </c>
      <c r="C8" s="69"/>
      <c r="D8" s="70"/>
      <c r="E8" s="54"/>
      <c r="F8" s="74"/>
      <c r="G8" s="72"/>
      <c r="H8" s="72"/>
      <c r="I8" s="73"/>
      <c r="J8" s="53"/>
      <c r="K8" s="53"/>
      <c r="L8" s="53"/>
      <c r="M8" s="53"/>
      <c r="N8" s="53"/>
      <c r="O8" s="54"/>
      <c r="P8" s="54"/>
      <c r="Q8" s="54"/>
      <c r="R8" s="73"/>
      <c r="S8" s="74"/>
      <c r="T8" s="57"/>
      <c r="U8" s="56"/>
      <c r="V8" s="55"/>
      <c r="W8" s="76"/>
    </row>
    <row r="9" spans="2:23" s="67" customFormat="1" x14ac:dyDescent="0.3">
      <c r="B9" s="68">
        <f t="shared" si="0"/>
        <v>5</v>
      </c>
      <c r="C9" s="69"/>
      <c r="D9" s="70"/>
      <c r="E9" s="54"/>
      <c r="F9" s="71"/>
      <c r="G9" s="90"/>
      <c r="H9" s="72"/>
      <c r="I9" s="73"/>
      <c r="J9" s="53"/>
      <c r="K9" s="53"/>
      <c r="L9" s="53"/>
      <c r="M9" s="53"/>
      <c r="N9" s="53"/>
      <c r="O9" s="54"/>
      <c r="P9" s="54"/>
      <c r="Q9" s="54"/>
      <c r="R9" s="73"/>
      <c r="S9" s="74"/>
      <c r="T9" s="57"/>
      <c r="U9" s="56"/>
      <c r="V9" s="55"/>
      <c r="W9" s="76"/>
    </row>
    <row r="10" spans="2:23" s="67" customFormat="1" x14ac:dyDescent="0.3">
      <c r="B10" s="68">
        <f t="shared" si="0"/>
        <v>6</v>
      </c>
      <c r="C10" s="69"/>
      <c r="D10" s="70"/>
      <c r="E10" s="54"/>
      <c r="F10" s="77"/>
      <c r="G10" s="72"/>
      <c r="H10" s="72"/>
      <c r="I10" s="73"/>
      <c r="J10" s="53"/>
      <c r="K10" s="53"/>
      <c r="L10" s="53"/>
      <c r="M10" s="53"/>
      <c r="N10" s="53"/>
      <c r="O10" s="54"/>
      <c r="P10" s="54"/>
      <c r="Q10" s="54"/>
      <c r="R10" s="73"/>
      <c r="S10" s="74"/>
      <c r="T10" s="57"/>
      <c r="U10" s="56"/>
      <c r="V10" s="55"/>
      <c r="W10" s="76"/>
    </row>
    <row r="11" spans="2:23" s="67" customFormat="1" x14ac:dyDescent="0.3">
      <c r="B11" s="68">
        <f t="shared" si="0"/>
        <v>7</v>
      </c>
      <c r="C11" s="69"/>
      <c r="D11" s="70"/>
      <c r="E11" s="54"/>
      <c r="F11" s="77"/>
      <c r="G11" s="90"/>
      <c r="H11" s="72"/>
      <c r="I11" s="73"/>
      <c r="J11" s="53"/>
      <c r="K11" s="53"/>
      <c r="L11" s="53"/>
      <c r="M11" s="53"/>
      <c r="N11" s="53"/>
      <c r="O11" s="54"/>
      <c r="P11" s="54"/>
      <c r="Q11" s="54"/>
      <c r="R11" s="73"/>
      <c r="S11" s="74"/>
      <c r="T11" s="57"/>
      <c r="U11" s="56"/>
      <c r="V11" s="55"/>
      <c r="W11" s="76"/>
    </row>
    <row r="12" spans="2:23" s="67" customFormat="1" x14ac:dyDescent="0.3">
      <c r="B12" s="68">
        <f t="shared" si="0"/>
        <v>8</v>
      </c>
      <c r="C12" s="69"/>
      <c r="D12" s="70"/>
      <c r="E12" s="54"/>
      <c r="F12" s="71"/>
      <c r="G12" s="90"/>
      <c r="H12" s="72"/>
      <c r="I12" s="73"/>
      <c r="J12" s="53"/>
      <c r="K12" s="53"/>
      <c r="L12" s="53"/>
      <c r="M12" s="53"/>
      <c r="N12" s="53"/>
      <c r="O12" s="54"/>
      <c r="P12" s="54"/>
      <c r="Q12" s="54"/>
      <c r="R12" s="73"/>
      <c r="S12" s="74"/>
      <c r="T12" s="57"/>
      <c r="U12" s="56"/>
      <c r="V12" s="55"/>
      <c r="W12" s="76"/>
    </row>
    <row r="13" spans="2:23" s="67" customFormat="1" x14ac:dyDescent="0.3">
      <c r="B13" s="68">
        <f t="shared" si="0"/>
        <v>9</v>
      </c>
      <c r="C13" s="69"/>
      <c r="D13" s="70"/>
      <c r="E13" s="54"/>
      <c r="F13" s="71"/>
      <c r="G13" s="90"/>
      <c r="H13" s="72"/>
      <c r="I13" s="73"/>
      <c r="J13" s="53"/>
      <c r="K13" s="53"/>
      <c r="L13" s="53"/>
      <c r="M13" s="53"/>
      <c r="N13" s="53"/>
      <c r="O13" s="54"/>
      <c r="P13" s="54"/>
      <c r="Q13" s="54"/>
      <c r="R13" s="73"/>
      <c r="S13" s="74"/>
      <c r="T13" s="57"/>
      <c r="U13" s="56"/>
      <c r="V13" s="55"/>
      <c r="W13" s="76"/>
    </row>
    <row r="14" spans="2:23" s="67" customFormat="1" x14ac:dyDescent="0.3">
      <c r="B14" s="68">
        <f t="shared" si="0"/>
        <v>10</v>
      </c>
      <c r="C14" s="78"/>
      <c r="D14" s="70"/>
      <c r="E14" s="71"/>
      <c r="F14" s="71"/>
      <c r="G14" s="90"/>
      <c r="H14" s="72"/>
      <c r="I14" s="73"/>
      <c r="J14" s="53"/>
      <c r="K14" s="53"/>
      <c r="L14" s="53"/>
      <c r="M14" s="53"/>
      <c r="N14" s="53"/>
      <c r="O14" s="54"/>
      <c r="P14" s="54"/>
      <c r="Q14" s="54"/>
      <c r="R14" s="79"/>
      <c r="S14" s="74"/>
      <c r="T14" s="57"/>
      <c r="U14" s="56"/>
      <c r="V14" s="55"/>
      <c r="W14" s="76"/>
    </row>
    <row r="15" spans="2:23" s="67" customFormat="1" x14ac:dyDescent="0.3">
      <c r="B15" s="68">
        <f t="shared" si="0"/>
        <v>11</v>
      </c>
      <c r="C15" s="80"/>
      <c r="D15" s="81"/>
      <c r="E15" s="82"/>
      <c r="F15" s="71"/>
      <c r="G15" s="90"/>
      <c r="H15" s="72"/>
      <c r="I15" s="73"/>
      <c r="J15" s="53"/>
      <c r="K15" s="53"/>
      <c r="L15" s="53"/>
      <c r="M15" s="53"/>
      <c r="N15" s="53"/>
      <c r="O15" s="54"/>
      <c r="P15" s="54"/>
      <c r="Q15" s="54"/>
      <c r="R15" s="79"/>
      <c r="S15" s="74"/>
      <c r="T15" s="57"/>
      <c r="U15" s="56"/>
      <c r="V15" s="55"/>
      <c r="W15" s="76"/>
    </row>
    <row r="16" spans="2:23" s="67" customFormat="1" x14ac:dyDescent="0.3">
      <c r="B16" s="68">
        <f t="shared" si="0"/>
        <v>12</v>
      </c>
      <c r="C16" s="80"/>
      <c r="D16" s="81"/>
      <c r="E16" s="82"/>
      <c r="F16" s="71"/>
      <c r="G16" s="90"/>
      <c r="H16" s="72"/>
      <c r="I16" s="73"/>
      <c r="J16" s="53"/>
      <c r="K16" s="53"/>
      <c r="L16" s="53"/>
      <c r="M16" s="53"/>
      <c r="N16" s="53"/>
      <c r="O16" s="54"/>
      <c r="P16" s="54"/>
      <c r="Q16" s="54"/>
      <c r="R16" s="79"/>
      <c r="S16" s="74"/>
      <c r="T16" s="57"/>
      <c r="U16" s="56"/>
      <c r="V16" s="55"/>
      <c r="W16" s="76"/>
    </row>
    <row r="17" spans="2:23" s="67" customFormat="1" x14ac:dyDescent="0.3">
      <c r="B17" s="68">
        <f t="shared" si="0"/>
        <v>13</v>
      </c>
      <c r="C17" s="80"/>
      <c r="D17" s="81"/>
      <c r="E17" s="71"/>
      <c r="F17" s="77"/>
      <c r="G17" s="72"/>
      <c r="H17" s="72"/>
      <c r="I17" s="73"/>
      <c r="J17" s="53"/>
      <c r="K17" s="53"/>
      <c r="L17" s="53"/>
      <c r="M17" s="53"/>
      <c r="N17" s="53"/>
      <c r="O17" s="54"/>
      <c r="P17" s="54"/>
      <c r="Q17" s="54"/>
      <c r="R17" s="79"/>
      <c r="S17" s="74"/>
      <c r="T17" s="57"/>
      <c r="U17" s="56"/>
      <c r="V17" s="55"/>
      <c r="W17" s="76"/>
    </row>
    <row r="18" spans="2:23" s="67" customFormat="1" x14ac:dyDescent="0.3">
      <c r="B18" s="83"/>
      <c r="C18" s="58"/>
      <c r="D18" s="59"/>
      <c r="E18" s="59"/>
      <c r="F18" s="60" t="s">
        <v>47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1"/>
      <c r="W18" s="84"/>
    </row>
    <row r="19" spans="2:23" s="67" customFormat="1" ht="17.25" thickBot="1" x14ac:dyDescent="0.35">
      <c r="B19" s="85" t="s">
        <v>8</v>
      </c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8">
        <f>SUM(V7:V18)</f>
        <v>0</v>
      </c>
      <c r="W19" s="89" t="s">
        <v>26</v>
      </c>
    </row>
  </sheetData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85724"/>
    <pageSetUpPr fitToPage="1"/>
  </sheetPr>
  <dimension ref="B1:AT25"/>
  <sheetViews>
    <sheetView showGridLines="0" zoomScale="80" zoomScaleNormal="80" zoomScaleSheetLayoutView="75" workbookViewId="0">
      <pane xSplit="4" ySplit="9" topLeftCell="E10" activePane="bottomRight" state="frozen"/>
      <selection pane="topRight"/>
      <selection pane="bottomLeft"/>
      <selection pane="bottomRight" activeCell="D14" sqref="D14"/>
    </sheetView>
  </sheetViews>
  <sheetFormatPr defaultColWidth="8.75" defaultRowHeight="16.5" x14ac:dyDescent="0.3"/>
  <cols>
    <col min="1" max="1" width="0.625" customWidth="1"/>
    <col min="2" max="2" width="3.5" customWidth="1"/>
    <col min="3" max="3" width="24.5" customWidth="1"/>
    <col min="4" max="4" width="30.5" bestFit="1" customWidth="1"/>
    <col min="5" max="5" width="10.25" bestFit="1" customWidth="1"/>
    <col min="6" max="8" width="5.5" bestFit="1" customWidth="1"/>
    <col min="9" max="10" width="9.125" customWidth="1"/>
    <col min="11" max="11" width="9.125" bestFit="1" customWidth="1"/>
    <col min="12" max="12" width="13.75" bestFit="1" customWidth="1"/>
    <col min="13" max="13" width="9.625" bestFit="1" customWidth="1"/>
    <col min="14" max="14" width="9.75" bestFit="1" customWidth="1"/>
    <col min="15" max="15" width="7.75" bestFit="1" customWidth="1"/>
    <col min="16" max="20" width="9.125" customWidth="1"/>
    <col min="21" max="21" width="24.125" customWidth="1"/>
    <col min="22" max="22" width="12.625" bestFit="1" customWidth="1"/>
    <col min="23" max="24" width="9.125" customWidth="1"/>
    <col min="25" max="25" width="22.25" customWidth="1"/>
    <col min="26" max="26" width="14.25" bestFit="1" customWidth="1"/>
    <col min="27" max="32" width="13.25" customWidth="1"/>
    <col min="33" max="33" width="10" customWidth="1"/>
    <col min="34" max="34" width="2.25" customWidth="1"/>
    <col min="35" max="35" width="25.5" customWidth="1"/>
    <col min="36" max="36" width="10.5" customWidth="1"/>
    <col min="37" max="37" width="12.25" customWidth="1"/>
    <col min="38" max="38" width="2.25" customWidth="1"/>
    <col min="39" max="39" width="25.5" customWidth="1"/>
    <col min="40" max="40" width="9.25" bestFit="1" customWidth="1"/>
    <col min="41" max="42" width="10.75" customWidth="1"/>
    <col min="43" max="43" width="9.5" bestFit="1" customWidth="1"/>
    <col min="46" max="46" width="8.125" customWidth="1"/>
  </cols>
  <sheetData>
    <row r="1" spans="2:46" ht="20.25" customHeight="1" x14ac:dyDescent="0.3">
      <c r="B1" s="23" t="s">
        <v>38</v>
      </c>
      <c r="U1" s="23" t="s">
        <v>1</v>
      </c>
      <c r="Y1" s="23" t="s">
        <v>0</v>
      </c>
      <c r="Z1" s="23"/>
      <c r="AA1" s="23"/>
      <c r="AB1" s="23"/>
    </row>
    <row r="2" spans="2:46" ht="35.25" x14ac:dyDescent="0.3">
      <c r="B2" s="3" t="s">
        <v>20</v>
      </c>
      <c r="C2" s="1"/>
      <c r="U2" s="11" t="s">
        <v>46</v>
      </c>
      <c r="V2" s="14" t="s">
        <v>79</v>
      </c>
      <c r="W2" s="19" t="s">
        <v>10</v>
      </c>
      <c r="Y2" s="11" t="s">
        <v>46</v>
      </c>
      <c r="Z2" s="14" t="s">
        <v>79</v>
      </c>
      <c r="AA2" s="25" t="s">
        <v>61</v>
      </c>
      <c r="AB2" s="25" t="s">
        <v>3</v>
      </c>
      <c r="AC2" s="19" t="s">
        <v>10</v>
      </c>
    </row>
    <row r="3" spans="2:46" ht="18" customHeight="1" x14ac:dyDescent="0.3">
      <c r="B3" s="9" t="s">
        <v>2</v>
      </c>
      <c r="C3" s="1"/>
      <c r="U3" s="12" t="s">
        <v>34</v>
      </c>
      <c r="V3" s="15">
        <v>0.8</v>
      </c>
      <c r="W3" s="20">
        <v>1</v>
      </c>
      <c r="Y3" s="12" t="s">
        <v>34</v>
      </c>
      <c r="Z3" s="15">
        <v>0.8</v>
      </c>
      <c r="AA3" s="26">
        <v>35</v>
      </c>
      <c r="AB3" s="28">
        <v>37500</v>
      </c>
      <c r="AC3" s="20">
        <f t="shared" ref="AC3:AC8" si="0">ROUND(AA3/$AA$3,3)</f>
        <v>1</v>
      </c>
    </row>
    <row r="4" spans="2:46" ht="18" customHeight="1" x14ac:dyDescent="0.3">
      <c r="B4" s="22" t="s">
        <v>40</v>
      </c>
      <c r="U4" s="12" t="s">
        <v>45</v>
      </c>
      <c r="V4" s="15">
        <v>0.7</v>
      </c>
      <c r="W4" s="20">
        <v>0.875</v>
      </c>
      <c r="Y4" s="12" t="s">
        <v>45</v>
      </c>
      <c r="Z4" s="15">
        <v>0.7</v>
      </c>
      <c r="AA4" s="26">
        <v>31</v>
      </c>
      <c r="AB4" s="28">
        <f>$AB$3*AC4</f>
        <v>33225</v>
      </c>
      <c r="AC4" s="20">
        <f t="shared" si="0"/>
        <v>0.88600000000000001</v>
      </c>
      <c r="AT4" s="24"/>
    </row>
    <row r="5" spans="2:46" ht="18" customHeight="1" x14ac:dyDescent="0.3">
      <c r="C5" s="1" t="s">
        <v>69</v>
      </c>
      <c r="D5" s="2" t="s">
        <v>29</v>
      </c>
      <c r="E5" s="2"/>
      <c r="F5" s="2"/>
      <c r="G5" s="2"/>
      <c r="H5" s="2"/>
      <c r="I5" s="2"/>
      <c r="J5" s="2"/>
      <c r="K5" s="1" t="s">
        <v>66</v>
      </c>
      <c r="L5" s="2" t="s">
        <v>82</v>
      </c>
      <c r="M5" s="2"/>
      <c r="N5" s="1" t="s">
        <v>67</v>
      </c>
      <c r="O5" s="2">
        <v>2</v>
      </c>
      <c r="P5" t="s">
        <v>15</v>
      </c>
      <c r="U5" s="12" t="s">
        <v>43</v>
      </c>
      <c r="V5" s="15">
        <v>0.6</v>
      </c>
      <c r="W5" s="20">
        <v>0.75</v>
      </c>
      <c r="Y5" s="12" t="s">
        <v>43</v>
      </c>
      <c r="Z5" s="15">
        <v>0.6</v>
      </c>
      <c r="AA5" s="26">
        <v>24</v>
      </c>
      <c r="AB5" s="28">
        <f>$AB$3*AC5</f>
        <v>25725.000000000004</v>
      </c>
      <c r="AC5" s="20">
        <f t="shared" si="0"/>
        <v>0.68600000000000005</v>
      </c>
    </row>
    <row r="6" spans="2:46" ht="21.75" customHeight="1" x14ac:dyDescent="0.3">
      <c r="C6" s="1" t="s">
        <v>68</v>
      </c>
      <c r="D6" s="2" t="s">
        <v>33</v>
      </c>
      <c r="E6" s="2"/>
      <c r="F6" s="2"/>
      <c r="G6" s="2"/>
      <c r="H6" s="2"/>
      <c r="I6" s="2"/>
      <c r="J6" s="2"/>
      <c r="K6" s="1" t="s">
        <v>60</v>
      </c>
      <c r="L6" s="2" t="s">
        <v>92</v>
      </c>
      <c r="M6" s="2"/>
      <c r="N6" s="1" t="s">
        <v>78</v>
      </c>
      <c r="O6" s="2"/>
      <c r="P6" s="2"/>
      <c r="U6" s="12" t="s">
        <v>41</v>
      </c>
      <c r="V6" s="15">
        <v>0.5</v>
      </c>
      <c r="W6" s="20">
        <v>0.625</v>
      </c>
      <c r="Y6" s="12" t="s">
        <v>41</v>
      </c>
      <c r="Z6" s="15">
        <v>0.5</v>
      </c>
      <c r="AA6" s="26">
        <v>21</v>
      </c>
      <c r="AB6" s="28">
        <f>$AB$3*AC6</f>
        <v>22500</v>
      </c>
      <c r="AC6" s="20">
        <f t="shared" si="0"/>
        <v>0.6</v>
      </c>
    </row>
    <row r="7" spans="2:46" ht="21.75" customHeight="1" x14ac:dyDescent="0.3">
      <c r="C7" s="1"/>
      <c r="D7" s="2"/>
      <c r="E7" s="2"/>
      <c r="F7" s="2"/>
      <c r="G7" s="2"/>
      <c r="H7" s="2"/>
      <c r="I7" s="2"/>
      <c r="J7" s="2"/>
      <c r="K7" s="1"/>
      <c r="L7" s="2"/>
      <c r="M7" s="2"/>
      <c r="N7" s="1"/>
      <c r="O7" s="2"/>
      <c r="P7" s="2"/>
      <c r="U7" s="13" t="s">
        <v>32</v>
      </c>
      <c r="V7" s="16"/>
      <c r="W7" s="21">
        <v>0</v>
      </c>
      <c r="Y7" s="12" t="s">
        <v>42</v>
      </c>
      <c r="Z7" s="15">
        <v>0.4</v>
      </c>
      <c r="AA7" s="26">
        <v>18</v>
      </c>
      <c r="AB7" s="28">
        <f>$AB$3*AC7</f>
        <v>19275</v>
      </c>
      <c r="AC7" s="20">
        <f t="shared" si="0"/>
        <v>0.51400000000000001</v>
      </c>
    </row>
    <row r="8" spans="2:46" ht="23.25" customHeight="1" x14ac:dyDescent="0.3">
      <c r="E8" s="18" t="s">
        <v>58</v>
      </c>
      <c r="F8" s="18"/>
      <c r="G8" s="18"/>
      <c r="H8" s="18"/>
      <c r="Y8" s="13" t="s">
        <v>44</v>
      </c>
      <c r="Z8" s="16">
        <v>0.2</v>
      </c>
      <c r="AA8" s="27">
        <v>14</v>
      </c>
      <c r="AB8" s="29">
        <f>$AB$3*AC8</f>
        <v>15000</v>
      </c>
      <c r="AC8" s="21">
        <f t="shared" si="0"/>
        <v>0.4</v>
      </c>
    </row>
    <row r="9" spans="2:46" x14ac:dyDescent="0.3">
      <c r="D9" s="18" t="s">
        <v>57</v>
      </c>
      <c r="E9" s="6">
        <v>40</v>
      </c>
      <c r="F9" s="6">
        <v>40</v>
      </c>
      <c r="G9" s="6">
        <v>0</v>
      </c>
      <c r="H9" s="6">
        <v>0</v>
      </c>
      <c r="I9" s="18" t="s">
        <v>16</v>
      </c>
      <c r="J9" s="18"/>
      <c r="K9" s="18"/>
      <c r="L9" s="18"/>
      <c r="M9" s="18" t="s">
        <v>17</v>
      </c>
      <c r="N9" s="18"/>
      <c r="O9" s="18"/>
      <c r="P9" s="18"/>
      <c r="Q9" s="18" t="s">
        <v>9</v>
      </c>
      <c r="R9" s="18"/>
      <c r="S9" s="18"/>
      <c r="T9" s="18"/>
      <c r="U9" s="18" t="s">
        <v>14</v>
      </c>
      <c r="V9" s="18"/>
      <c r="W9" s="18"/>
      <c r="X9" s="18"/>
      <c r="Y9" s="18" t="s">
        <v>65</v>
      </c>
      <c r="Z9" s="30" t="s">
        <v>39</v>
      </c>
      <c r="AA9" s="30"/>
      <c r="AB9" s="30"/>
      <c r="AC9" s="30"/>
      <c r="AD9" s="30"/>
      <c r="AE9" s="30" t="s">
        <v>48</v>
      </c>
      <c r="AF9" s="30"/>
    </row>
    <row r="10" spans="2:46" x14ac:dyDescent="0.3">
      <c r="B10" s="4" t="s">
        <v>12</v>
      </c>
      <c r="C10" s="4" t="s">
        <v>77</v>
      </c>
      <c r="D10" s="4" t="s">
        <v>24</v>
      </c>
      <c r="E10" s="17" t="s">
        <v>16</v>
      </c>
      <c r="F10" s="17" t="s">
        <v>17</v>
      </c>
      <c r="G10" s="17" t="s">
        <v>9</v>
      </c>
      <c r="H10" s="17" t="s">
        <v>14</v>
      </c>
      <c r="I10" s="17" t="s">
        <v>59</v>
      </c>
      <c r="J10" s="17" t="s">
        <v>19</v>
      </c>
      <c r="K10" s="17" t="s">
        <v>13</v>
      </c>
      <c r="L10" s="17" t="s">
        <v>76</v>
      </c>
      <c r="M10" s="17" t="s">
        <v>59</v>
      </c>
      <c r="N10" s="17" t="s">
        <v>19</v>
      </c>
      <c r="O10" s="17" t="s">
        <v>13</v>
      </c>
      <c r="P10" s="17" t="s">
        <v>76</v>
      </c>
      <c r="Q10" s="17" t="s">
        <v>59</v>
      </c>
      <c r="R10" s="17" t="s">
        <v>19</v>
      </c>
      <c r="S10" s="17" t="s">
        <v>13</v>
      </c>
      <c r="T10" s="17" t="s">
        <v>76</v>
      </c>
      <c r="U10" s="17" t="s">
        <v>59</v>
      </c>
      <c r="V10" s="17" t="s">
        <v>19</v>
      </c>
      <c r="W10" s="17" t="s">
        <v>13</v>
      </c>
      <c r="X10" s="17" t="s">
        <v>76</v>
      </c>
      <c r="Y10" s="17" t="s">
        <v>11</v>
      </c>
      <c r="Z10" s="31" t="s">
        <v>59</v>
      </c>
      <c r="AA10" s="31" t="s">
        <v>19</v>
      </c>
      <c r="AB10" s="31" t="s">
        <v>13</v>
      </c>
      <c r="AC10" s="31" t="s">
        <v>70</v>
      </c>
      <c r="AD10" s="31" t="s">
        <v>63</v>
      </c>
      <c r="AE10" s="32" t="s">
        <v>74</v>
      </c>
      <c r="AF10" s="32" t="s">
        <v>35</v>
      </c>
      <c r="AG10" s="4" t="s">
        <v>6</v>
      </c>
    </row>
    <row r="11" spans="2:46" x14ac:dyDescent="0.3">
      <c r="B11" s="40">
        <v>1</v>
      </c>
      <c r="C11" s="91" t="s">
        <v>95</v>
      </c>
      <c r="D11" s="52" t="s">
        <v>84</v>
      </c>
      <c r="E11" s="6">
        <v>40</v>
      </c>
      <c r="F11" s="6">
        <v>40</v>
      </c>
      <c r="G11" s="6"/>
      <c r="H11" s="41"/>
      <c r="I11" s="42">
        <f>E11</f>
        <v>40</v>
      </c>
      <c r="J11" s="42">
        <f>$E$9</f>
        <v>40</v>
      </c>
      <c r="K11" s="43">
        <f>I11/J11</f>
        <v>1</v>
      </c>
      <c r="L11" s="44">
        <f>IF(K11&gt;=$Z$3,$AB$3,IF(K11&gt;=$Z$4,$AB$4,IF(K11&gt;=$Z$5,$AB$5,IF(K11&gt;=$Z$6,$AB$6,IF(K11&gt;=$Z$7,$AB$7,IF(K11&gt;=$Z$8,$AB$8,0))))))</f>
        <v>37500</v>
      </c>
      <c r="M11" s="42">
        <f>F11</f>
        <v>40</v>
      </c>
      <c r="N11" s="10">
        <f>$F$9</f>
        <v>40</v>
      </c>
      <c r="O11" s="43">
        <f>M11/N11</f>
        <v>1</v>
      </c>
      <c r="P11" s="44">
        <f>IF(O11&gt;=$Z$3,$AB$3,IF(O11&gt;=$Z$4,$AB$4,IF(O11&gt;=$Z$5,$AB$5,IF(O11&gt;=$Z$6,$AB$6,IF(O11&gt;=$Z$7,$AB$7,IF(O11&gt;=$Z$8,$AB$8,0))))))</f>
        <v>37500</v>
      </c>
      <c r="Q11" s="42"/>
      <c r="R11" s="42"/>
      <c r="S11" s="43"/>
      <c r="T11" s="44"/>
      <c r="U11" s="42"/>
      <c r="V11" s="42"/>
      <c r="W11" s="43"/>
      <c r="X11" s="44"/>
      <c r="Y11" s="45">
        <f>SUM(L11,P11,T11,X11)</f>
        <v>75000</v>
      </c>
      <c r="Z11" s="46">
        <f t="shared" ref="Z11:AA11" si="1">SUM(U11,Q11,M11,I11)</f>
        <v>80</v>
      </c>
      <c r="AA11" s="46">
        <f t="shared" si="1"/>
        <v>80</v>
      </c>
      <c r="AB11" s="47">
        <f>Z11/AA11</f>
        <v>1</v>
      </c>
      <c r="AC11" s="48">
        <f>IF($AB11&gt;=$V$3,$W$3,IF($AB11&gt;=$V$4,$W$4,IF($AB11&gt;=$V$5,$W$5,IF($AB11&gt;=$V$6,$W$6,0))))*10000</f>
        <v>10000</v>
      </c>
      <c r="AD11" s="49">
        <f>AC11*AA11</f>
        <v>800000</v>
      </c>
      <c r="AE11" s="48">
        <f>SUMIF($D$11:$D$24,$D11,$AD$11:$AD$24)</f>
        <v>10400000</v>
      </c>
      <c r="AF11" s="50" t="e">
        <f>VLOOKUP($D11,[2]계좌!$C$5:$F$71,4,0)</f>
        <v>#N/A</v>
      </c>
      <c r="AG11" s="51"/>
    </row>
    <row r="12" spans="2:46" x14ac:dyDescent="0.3">
      <c r="B12" s="40">
        <v>2</v>
      </c>
      <c r="C12" s="91"/>
      <c r="D12" s="52" t="s">
        <v>84</v>
      </c>
      <c r="E12" s="6">
        <v>40</v>
      </c>
      <c r="F12" s="6">
        <v>40</v>
      </c>
      <c r="G12" s="6"/>
      <c r="H12" s="41"/>
      <c r="I12" s="42">
        <f t="shared" ref="I12:I21" si="2">E12</f>
        <v>40</v>
      </c>
      <c r="J12" s="42">
        <f t="shared" ref="J12:J22" si="3">$E$9</f>
        <v>40</v>
      </c>
      <c r="K12" s="43">
        <f t="shared" ref="K12:K22" si="4">I12/J12</f>
        <v>1</v>
      </c>
      <c r="L12" s="44">
        <f t="shared" ref="L12:L22" si="5">IF(K12&gt;=$Z$3,$AB$3,IF(K12&gt;=$Z$4,$AB$4,IF(K12&gt;=$Z$5,$AB$5,IF(K12&gt;=$Z$6,$AB$6,IF(K12&gt;=$Z$7,$AB$7,IF(K12&gt;=$Z$8,$AB$8,0))))))</f>
        <v>37500</v>
      </c>
      <c r="M12" s="42">
        <f t="shared" ref="M12:M23" si="6">F12</f>
        <v>40</v>
      </c>
      <c r="N12" s="10">
        <f t="shared" ref="N12:N22" si="7">$F$9</f>
        <v>40</v>
      </c>
      <c r="O12" s="43">
        <f t="shared" ref="O12:O22" si="8">M12/N12</f>
        <v>1</v>
      </c>
      <c r="P12" s="44">
        <f t="shared" ref="P12:P22" si="9">IF(O12&gt;=$Z$3,$AB$3,IF(O12&gt;=$Z$4,$AB$4,IF(O12&gt;=$Z$5,$AB$5,IF(O12&gt;=$Z$6,$AB$6,IF(O12&gt;=$Z$7,$AB$7,IF(O12&gt;=$Z$8,$AB$8,0))))))</f>
        <v>37500</v>
      </c>
      <c r="Q12" s="42"/>
      <c r="R12" s="42"/>
      <c r="S12" s="43"/>
      <c r="T12" s="44"/>
      <c r="U12" s="42"/>
      <c r="V12" s="42"/>
      <c r="W12" s="43"/>
      <c r="X12" s="44"/>
      <c r="Y12" s="45">
        <f t="shared" ref="Y12:Y23" si="10">SUM(L12,P12,T12,X12)</f>
        <v>75000</v>
      </c>
      <c r="Z12" s="46">
        <f t="shared" ref="Z12:Z23" si="11">SUM(U12,Q12,M12,I12)</f>
        <v>80</v>
      </c>
      <c r="AA12" s="46">
        <f t="shared" ref="AA12:AA23" si="12">SUM(V12,R12,N12,J12)</f>
        <v>80</v>
      </c>
      <c r="AB12" s="47">
        <f t="shared" ref="AB12:AB23" si="13">Z12/AA12</f>
        <v>1</v>
      </c>
      <c r="AC12" s="48">
        <f t="shared" ref="AC12:AC23" si="14">IF($AB12&gt;=$V$3,$W$3,IF($AB12&gt;=$V$4,$W$4,IF($AB12&gt;=$V$5,$W$5,IF($AB12&gt;=$V$6,$W$6,0))))*10000</f>
        <v>10000</v>
      </c>
      <c r="AD12" s="49">
        <f t="shared" ref="AD12:AD23" si="15">AC12*AA12</f>
        <v>800000</v>
      </c>
      <c r="AE12" s="48">
        <f t="shared" ref="AE12:AE23" si="16">SUMIF($D$11:$D$24,$D12,$AD$11:$AD$24)</f>
        <v>10400000</v>
      </c>
      <c r="AF12" s="50"/>
      <c r="AG12" s="51"/>
    </row>
    <row r="13" spans="2:46" x14ac:dyDescent="0.3">
      <c r="B13" s="40">
        <v>3</v>
      </c>
      <c r="C13" s="91"/>
      <c r="D13" s="52" t="s">
        <v>84</v>
      </c>
      <c r="E13" s="6">
        <v>40</v>
      </c>
      <c r="F13" s="6">
        <v>40</v>
      </c>
      <c r="G13" s="6"/>
      <c r="H13" s="41"/>
      <c r="I13" s="42">
        <f t="shared" si="2"/>
        <v>40</v>
      </c>
      <c r="J13" s="42">
        <f t="shared" si="3"/>
        <v>40</v>
      </c>
      <c r="K13" s="43">
        <f t="shared" si="4"/>
        <v>1</v>
      </c>
      <c r="L13" s="44">
        <f t="shared" si="5"/>
        <v>37500</v>
      </c>
      <c r="M13" s="42">
        <f t="shared" si="6"/>
        <v>40</v>
      </c>
      <c r="N13" s="10">
        <f t="shared" si="7"/>
        <v>40</v>
      </c>
      <c r="O13" s="43">
        <f t="shared" si="8"/>
        <v>1</v>
      </c>
      <c r="P13" s="44">
        <f t="shared" si="9"/>
        <v>37500</v>
      </c>
      <c r="Q13" s="42"/>
      <c r="R13" s="42"/>
      <c r="S13" s="43"/>
      <c r="T13" s="44"/>
      <c r="U13" s="42"/>
      <c r="V13" s="42"/>
      <c r="W13" s="43"/>
      <c r="X13" s="44"/>
      <c r="Y13" s="45">
        <f t="shared" si="10"/>
        <v>75000</v>
      </c>
      <c r="Z13" s="46">
        <f t="shared" si="11"/>
        <v>80</v>
      </c>
      <c r="AA13" s="46">
        <f t="shared" si="12"/>
        <v>80</v>
      </c>
      <c r="AB13" s="47">
        <f t="shared" si="13"/>
        <v>1</v>
      </c>
      <c r="AC13" s="48">
        <f t="shared" si="14"/>
        <v>10000</v>
      </c>
      <c r="AD13" s="49">
        <f t="shared" si="15"/>
        <v>800000</v>
      </c>
      <c r="AE13" s="48">
        <f t="shared" si="16"/>
        <v>10400000</v>
      </c>
      <c r="AF13" s="50"/>
      <c r="AG13" s="51"/>
    </row>
    <row r="14" spans="2:46" x14ac:dyDescent="0.3">
      <c r="B14" s="40">
        <v>4</v>
      </c>
      <c r="C14" s="91"/>
      <c r="D14" s="52" t="s">
        <v>84</v>
      </c>
      <c r="E14" s="6">
        <v>40</v>
      </c>
      <c r="F14" s="6">
        <v>40</v>
      </c>
      <c r="G14" s="6"/>
      <c r="H14" s="41"/>
      <c r="I14" s="42">
        <f t="shared" si="2"/>
        <v>40</v>
      </c>
      <c r="J14" s="42">
        <f t="shared" si="3"/>
        <v>40</v>
      </c>
      <c r="K14" s="43">
        <f t="shared" si="4"/>
        <v>1</v>
      </c>
      <c r="L14" s="44">
        <f t="shared" si="5"/>
        <v>37500</v>
      </c>
      <c r="M14" s="42">
        <f t="shared" si="6"/>
        <v>40</v>
      </c>
      <c r="N14" s="10">
        <f t="shared" si="7"/>
        <v>40</v>
      </c>
      <c r="O14" s="43">
        <f t="shared" si="8"/>
        <v>1</v>
      </c>
      <c r="P14" s="44">
        <f t="shared" si="9"/>
        <v>37500</v>
      </c>
      <c r="Q14" s="42"/>
      <c r="R14" s="42"/>
      <c r="S14" s="43"/>
      <c r="T14" s="44"/>
      <c r="U14" s="42"/>
      <c r="V14" s="42"/>
      <c r="W14" s="43"/>
      <c r="X14" s="44"/>
      <c r="Y14" s="45">
        <f t="shared" si="10"/>
        <v>75000</v>
      </c>
      <c r="Z14" s="46">
        <f t="shared" si="11"/>
        <v>80</v>
      </c>
      <c r="AA14" s="46">
        <f t="shared" si="12"/>
        <v>80</v>
      </c>
      <c r="AB14" s="47">
        <f t="shared" si="13"/>
        <v>1</v>
      </c>
      <c r="AC14" s="48">
        <f t="shared" si="14"/>
        <v>10000</v>
      </c>
      <c r="AD14" s="49">
        <f t="shared" si="15"/>
        <v>800000</v>
      </c>
      <c r="AE14" s="48">
        <f t="shared" si="16"/>
        <v>10400000</v>
      </c>
      <c r="AF14" s="50"/>
      <c r="AG14" s="51"/>
    </row>
    <row r="15" spans="2:46" x14ac:dyDescent="0.3">
      <c r="B15" s="40">
        <v>5</v>
      </c>
      <c r="C15" s="91"/>
      <c r="D15" s="52" t="s">
        <v>84</v>
      </c>
      <c r="E15" s="6">
        <v>40</v>
      </c>
      <c r="F15" s="6">
        <v>40</v>
      </c>
      <c r="G15" s="6"/>
      <c r="H15" s="41"/>
      <c r="I15" s="42">
        <f t="shared" si="2"/>
        <v>40</v>
      </c>
      <c r="J15" s="42">
        <f t="shared" si="3"/>
        <v>40</v>
      </c>
      <c r="K15" s="43">
        <f t="shared" si="4"/>
        <v>1</v>
      </c>
      <c r="L15" s="44">
        <f t="shared" si="5"/>
        <v>37500</v>
      </c>
      <c r="M15" s="42">
        <f t="shared" si="6"/>
        <v>40</v>
      </c>
      <c r="N15" s="10">
        <f t="shared" si="7"/>
        <v>40</v>
      </c>
      <c r="O15" s="43">
        <f t="shared" si="8"/>
        <v>1</v>
      </c>
      <c r="P15" s="44">
        <f t="shared" si="9"/>
        <v>37500</v>
      </c>
      <c r="Q15" s="42"/>
      <c r="R15" s="42"/>
      <c r="S15" s="43"/>
      <c r="T15" s="44"/>
      <c r="U15" s="42"/>
      <c r="V15" s="42"/>
      <c r="W15" s="43"/>
      <c r="X15" s="44"/>
      <c r="Y15" s="45">
        <f t="shared" si="10"/>
        <v>75000</v>
      </c>
      <c r="Z15" s="46">
        <f t="shared" si="11"/>
        <v>80</v>
      </c>
      <c r="AA15" s="46">
        <f t="shared" si="12"/>
        <v>80</v>
      </c>
      <c r="AB15" s="47">
        <f t="shared" si="13"/>
        <v>1</v>
      </c>
      <c r="AC15" s="48">
        <f t="shared" si="14"/>
        <v>10000</v>
      </c>
      <c r="AD15" s="49">
        <f t="shared" si="15"/>
        <v>800000</v>
      </c>
      <c r="AE15" s="48">
        <f t="shared" si="16"/>
        <v>10400000</v>
      </c>
      <c r="AF15" s="50"/>
      <c r="AG15" s="51"/>
    </row>
    <row r="16" spans="2:46" x14ac:dyDescent="0.3">
      <c r="B16" s="40">
        <v>6</v>
      </c>
      <c r="C16" s="91"/>
      <c r="D16" s="52" t="s">
        <v>84</v>
      </c>
      <c r="E16" s="6">
        <v>40</v>
      </c>
      <c r="F16" s="6">
        <v>40</v>
      </c>
      <c r="G16" s="6"/>
      <c r="H16" s="41"/>
      <c r="I16" s="42">
        <f t="shared" si="2"/>
        <v>40</v>
      </c>
      <c r="J16" s="42">
        <f t="shared" si="3"/>
        <v>40</v>
      </c>
      <c r="K16" s="43">
        <f t="shared" si="4"/>
        <v>1</v>
      </c>
      <c r="L16" s="44">
        <f t="shared" si="5"/>
        <v>37500</v>
      </c>
      <c r="M16" s="42">
        <f t="shared" si="6"/>
        <v>40</v>
      </c>
      <c r="N16" s="10">
        <f t="shared" si="7"/>
        <v>40</v>
      </c>
      <c r="O16" s="43">
        <f t="shared" si="8"/>
        <v>1</v>
      </c>
      <c r="P16" s="44">
        <f t="shared" si="9"/>
        <v>37500</v>
      </c>
      <c r="Q16" s="42"/>
      <c r="R16" s="42"/>
      <c r="S16" s="43"/>
      <c r="T16" s="44"/>
      <c r="U16" s="42"/>
      <c r="V16" s="42"/>
      <c r="W16" s="43"/>
      <c r="X16" s="44"/>
      <c r="Y16" s="45">
        <f t="shared" si="10"/>
        <v>75000</v>
      </c>
      <c r="Z16" s="46">
        <f t="shared" si="11"/>
        <v>80</v>
      </c>
      <c r="AA16" s="46">
        <f t="shared" si="12"/>
        <v>80</v>
      </c>
      <c r="AB16" s="47">
        <f t="shared" si="13"/>
        <v>1</v>
      </c>
      <c r="AC16" s="48">
        <f t="shared" si="14"/>
        <v>10000</v>
      </c>
      <c r="AD16" s="49">
        <f t="shared" si="15"/>
        <v>800000</v>
      </c>
      <c r="AE16" s="48">
        <f t="shared" si="16"/>
        <v>10400000</v>
      </c>
      <c r="AF16" s="50"/>
      <c r="AG16" s="51"/>
    </row>
    <row r="17" spans="2:33" x14ac:dyDescent="0.3">
      <c r="B17" s="40">
        <v>7</v>
      </c>
      <c r="C17" s="91"/>
      <c r="D17" s="52" t="s">
        <v>84</v>
      </c>
      <c r="E17" s="6">
        <v>40</v>
      </c>
      <c r="F17" s="6">
        <v>40</v>
      </c>
      <c r="G17" s="6"/>
      <c r="H17" s="41"/>
      <c r="I17" s="42">
        <f t="shared" si="2"/>
        <v>40</v>
      </c>
      <c r="J17" s="42">
        <f t="shared" si="3"/>
        <v>40</v>
      </c>
      <c r="K17" s="43">
        <f t="shared" si="4"/>
        <v>1</v>
      </c>
      <c r="L17" s="44">
        <f t="shared" si="5"/>
        <v>37500</v>
      </c>
      <c r="M17" s="42">
        <f t="shared" si="6"/>
        <v>40</v>
      </c>
      <c r="N17" s="10">
        <f t="shared" si="7"/>
        <v>40</v>
      </c>
      <c r="O17" s="43">
        <f t="shared" si="8"/>
        <v>1</v>
      </c>
      <c r="P17" s="44">
        <f t="shared" si="9"/>
        <v>37500</v>
      </c>
      <c r="Q17" s="42"/>
      <c r="R17" s="42"/>
      <c r="S17" s="43"/>
      <c r="T17" s="44"/>
      <c r="U17" s="42"/>
      <c r="V17" s="42"/>
      <c r="W17" s="43"/>
      <c r="X17" s="44"/>
      <c r="Y17" s="45">
        <f t="shared" si="10"/>
        <v>75000</v>
      </c>
      <c r="Z17" s="46">
        <f t="shared" si="11"/>
        <v>80</v>
      </c>
      <c r="AA17" s="46">
        <f t="shared" si="12"/>
        <v>80</v>
      </c>
      <c r="AB17" s="47">
        <f t="shared" si="13"/>
        <v>1</v>
      </c>
      <c r="AC17" s="48">
        <f t="shared" si="14"/>
        <v>10000</v>
      </c>
      <c r="AD17" s="49">
        <f t="shared" si="15"/>
        <v>800000</v>
      </c>
      <c r="AE17" s="48">
        <f t="shared" si="16"/>
        <v>10400000</v>
      </c>
      <c r="AF17" s="50"/>
      <c r="AG17" s="51"/>
    </row>
    <row r="18" spans="2:33" x14ac:dyDescent="0.3">
      <c r="B18" s="40">
        <v>8</v>
      </c>
      <c r="C18" s="91"/>
      <c r="D18" s="52" t="s">
        <v>84</v>
      </c>
      <c r="E18" s="6">
        <v>40</v>
      </c>
      <c r="F18" s="6">
        <v>40</v>
      </c>
      <c r="G18" s="6"/>
      <c r="H18" s="41"/>
      <c r="I18" s="42">
        <f t="shared" si="2"/>
        <v>40</v>
      </c>
      <c r="J18" s="42">
        <f t="shared" si="3"/>
        <v>40</v>
      </c>
      <c r="K18" s="43">
        <f t="shared" si="4"/>
        <v>1</v>
      </c>
      <c r="L18" s="44">
        <f t="shared" si="5"/>
        <v>37500</v>
      </c>
      <c r="M18" s="42">
        <f t="shared" si="6"/>
        <v>40</v>
      </c>
      <c r="N18" s="10">
        <f t="shared" si="7"/>
        <v>40</v>
      </c>
      <c r="O18" s="43">
        <f t="shared" si="8"/>
        <v>1</v>
      </c>
      <c r="P18" s="44">
        <f t="shared" si="9"/>
        <v>37500</v>
      </c>
      <c r="Q18" s="42"/>
      <c r="R18" s="42"/>
      <c r="S18" s="43"/>
      <c r="T18" s="44"/>
      <c r="U18" s="42"/>
      <c r="V18" s="42"/>
      <c r="W18" s="43"/>
      <c r="X18" s="44"/>
      <c r="Y18" s="45">
        <f t="shared" si="10"/>
        <v>75000</v>
      </c>
      <c r="Z18" s="46">
        <f t="shared" si="11"/>
        <v>80</v>
      </c>
      <c r="AA18" s="46">
        <f t="shared" si="12"/>
        <v>80</v>
      </c>
      <c r="AB18" s="47">
        <f t="shared" si="13"/>
        <v>1</v>
      </c>
      <c r="AC18" s="48">
        <f t="shared" si="14"/>
        <v>10000</v>
      </c>
      <c r="AD18" s="49">
        <f t="shared" si="15"/>
        <v>800000</v>
      </c>
      <c r="AE18" s="48">
        <f t="shared" si="16"/>
        <v>10400000</v>
      </c>
      <c r="AF18" s="50"/>
      <c r="AG18" s="51"/>
    </row>
    <row r="19" spans="2:33" x14ac:dyDescent="0.3">
      <c r="B19" s="40">
        <v>9</v>
      </c>
      <c r="C19" s="91"/>
      <c r="D19" s="52" t="s">
        <v>84</v>
      </c>
      <c r="E19" s="6">
        <v>40</v>
      </c>
      <c r="F19" s="6">
        <v>40</v>
      </c>
      <c r="G19" s="6"/>
      <c r="H19" s="41"/>
      <c r="I19" s="42">
        <f t="shared" si="2"/>
        <v>40</v>
      </c>
      <c r="J19" s="42">
        <f t="shared" si="3"/>
        <v>40</v>
      </c>
      <c r="K19" s="43">
        <f t="shared" si="4"/>
        <v>1</v>
      </c>
      <c r="L19" s="44">
        <f t="shared" si="5"/>
        <v>37500</v>
      </c>
      <c r="M19" s="42">
        <f t="shared" si="6"/>
        <v>40</v>
      </c>
      <c r="N19" s="10">
        <f t="shared" si="7"/>
        <v>40</v>
      </c>
      <c r="O19" s="43">
        <f t="shared" si="8"/>
        <v>1</v>
      </c>
      <c r="P19" s="44">
        <f t="shared" si="9"/>
        <v>37500</v>
      </c>
      <c r="Q19" s="42"/>
      <c r="R19" s="42"/>
      <c r="S19" s="43"/>
      <c r="T19" s="44"/>
      <c r="U19" s="42"/>
      <c r="V19" s="42"/>
      <c r="W19" s="43"/>
      <c r="X19" s="44"/>
      <c r="Y19" s="45">
        <f t="shared" si="10"/>
        <v>75000</v>
      </c>
      <c r="Z19" s="46">
        <f t="shared" si="11"/>
        <v>80</v>
      </c>
      <c r="AA19" s="46">
        <f t="shared" si="12"/>
        <v>80</v>
      </c>
      <c r="AB19" s="47">
        <f t="shared" si="13"/>
        <v>1</v>
      </c>
      <c r="AC19" s="48">
        <f t="shared" si="14"/>
        <v>10000</v>
      </c>
      <c r="AD19" s="49">
        <f t="shared" si="15"/>
        <v>800000</v>
      </c>
      <c r="AE19" s="48">
        <f t="shared" si="16"/>
        <v>10400000</v>
      </c>
      <c r="AF19" s="50"/>
      <c r="AG19" s="51"/>
    </row>
    <row r="20" spans="2:33" x14ac:dyDescent="0.3">
      <c r="B20" s="40">
        <v>10</v>
      </c>
      <c r="C20" s="91"/>
      <c r="D20" s="52" t="s">
        <v>84</v>
      </c>
      <c r="E20" s="6">
        <v>40</v>
      </c>
      <c r="F20" s="6">
        <v>40</v>
      </c>
      <c r="G20" s="6"/>
      <c r="H20" s="41"/>
      <c r="I20" s="42">
        <f t="shared" si="2"/>
        <v>40</v>
      </c>
      <c r="J20" s="42">
        <f t="shared" si="3"/>
        <v>40</v>
      </c>
      <c r="K20" s="43">
        <f t="shared" si="4"/>
        <v>1</v>
      </c>
      <c r="L20" s="44">
        <f t="shared" si="5"/>
        <v>37500</v>
      </c>
      <c r="M20" s="42">
        <f t="shared" si="6"/>
        <v>40</v>
      </c>
      <c r="N20" s="10">
        <f t="shared" si="7"/>
        <v>40</v>
      </c>
      <c r="O20" s="43">
        <f t="shared" si="8"/>
        <v>1</v>
      </c>
      <c r="P20" s="44">
        <f t="shared" si="9"/>
        <v>37500</v>
      </c>
      <c r="Q20" s="42"/>
      <c r="R20" s="42"/>
      <c r="S20" s="43"/>
      <c r="T20" s="44"/>
      <c r="U20" s="42"/>
      <c r="V20" s="42"/>
      <c r="W20" s="43"/>
      <c r="X20" s="44"/>
      <c r="Y20" s="45">
        <f t="shared" si="10"/>
        <v>75000</v>
      </c>
      <c r="Z20" s="46">
        <f t="shared" si="11"/>
        <v>80</v>
      </c>
      <c r="AA20" s="46">
        <f t="shared" si="12"/>
        <v>80</v>
      </c>
      <c r="AB20" s="47">
        <f t="shared" si="13"/>
        <v>1</v>
      </c>
      <c r="AC20" s="48">
        <f t="shared" si="14"/>
        <v>10000</v>
      </c>
      <c r="AD20" s="49">
        <f t="shared" si="15"/>
        <v>800000</v>
      </c>
      <c r="AE20" s="48">
        <f t="shared" si="16"/>
        <v>10400000</v>
      </c>
      <c r="AF20" s="50"/>
      <c r="AG20" s="51"/>
    </row>
    <row r="21" spans="2:33" x14ac:dyDescent="0.3">
      <c r="B21" s="40">
        <v>11</v>
      </c>
      <c r="C21" s="91"/>
      <c r="D21" s="52" t="s">
        <v>84</v>
      </c>
      <c r="E21" s="6">
        <v>40</v>
      </c>
      <c r="F21" s="6">
        <v>40</v>
      </c>
      <c r="G21" s="6"/>
      <c r="H21" s="41"/>
      <c r="I21" s="42">
        <f t="shared" si="2"/>
        <v>40</v>
      </c>
      <c r="J21" s="42">
        <f t="shared" si="3"/>
        <v>40</v>
      </c>
      <c r="K21" s="43">
        <f t="shared" si="4"/>
        <v>1</v>
      </c>
      <c r="L21" s="44">
        <f t="shared" si="5"/>
        <v>37500</v>
      </c>
      <c r="M21" s="42">
        <f t="shared" si="6"/>
        <v>40</v>
      </c>
      <c r="N21" s="10">
        <f t="shared" si="7"/>
        <v>40</v>
      </c>
      <c r="O21" s="43">
        <f t="shared" si="8"/>
        <v>1</v>
      </c>
      <c r="P21" s="44">
        <f t="shared" si="9"/>
        <v>37500</v>
      </c>
      <c r="Q21" s="42"/>
      <c r="R21" s="42"/>
      <c r="S21" s="43"/>
      <c r="T21" s="44"/>
      <c r="U21" s="42"/>
      <c r="V21" s="42"/>
      <c r="W21" s="43"/>
      <c r="X21" s="44"/>
      <c r="Y21" s="45">
        <f t="shared" si="10"/>
        <v>75000</v>
      </c>
      <c r="Z21" s="46">
        <f t="shared" si="11"/>
        <v>80</v>
      </c>
      <c r="AA21" s="46">
        <f t="shared" si="12"/>
        <v>80</v>
      </c>
      <c r="AB21" s="47">
        <f t="shared" si="13"/>
        <v>1</v>
      </c>
      <c r="AC21" s="48">
        <f t="shared" si="14"/>
        <v>10000</v>
      </c>
      <c r="AD21" s="49">
        <f t="shared" si="15"/>
        <v>800000</v>
      </c>
      <c r="AE21" s="48">
        <f t="shared" si="16"/>
        <v>10400000</v>
      </c>
      <c r="AF21" s="50"/>
      <c r="AG21" s="51"/>
    </row>
    <row r="22" spans="2:33" x14ac:dyDescent="0.3">
      <c r="B22" s="40">
        <v>12</v>
      </c>
      <c r="C22" s="91"/>
      <c r="D22" s="52" t="s">
        <v>84</v>
      </c>
      <c r="E22" s="6">
        <v>40</v>
      </c>
      <c r="F22" s="6">
        <v>40</v>
      </c>
      <c r="G22" s="6"/>
      <c r="H22" s="41"/>
      <c r="I22" s="42">
        <f>E22</f>
        <v>40</v>
      </c>
      <c r="J22" s="42">
        <f t="shared" si="3"/>
        <v>40</v>
      </c>
      <c r="K22" s="43">
        <f t="shared" si="4"/>
        <v>1</v>
      </c>
      <c r="L22" s="44">
        <f t="shared" si="5"/>
        <v>37500</v>
      </c>
      <c r="M22" s="42">
        <f t="shared" si="6"/>
        <v>40</v>
      </c>
      <c r="N22" s="10">
        <f t="shared" si="7"/>
        <v>40</v>
      </c>
      <c r="O22" s="43">
        <f t="shared" si="8"/>
        <v>1</v>
      </c>
      <c r="P22" s="44">
        <f t="shared" si="9"/>
        <v>37500</v>
      </c>
      <c r="Q22" s="42"/>
      <c r="R22" s="42"/>
      <c r="S22" s="43"/>
      <c r="T22" s="44"/>
      <c r="U22" s="42"/>
      <c r="V22" s="42"/>
      <c r="W22" s="43"/>
      <c r="X22" s="44"/>
      <c r="Y22" s="45">
        <f t="shared" si="10"/>
        <v>75000</v>
      </c>
      <c r="Z22" s="46">
        <f t="shared" si="11"/>
        <v>80</v>
      </c>
      <c r="AA22" s="46">
        <f t="shared" si="12"/>
        <v>80</v>
      </c>
      <c r="AB22" s="47">
        <f t="shared" si="13"/>
        <v>1</v>
      </c>
      <c r="AC22" s="48">
        <f t="shared" si="14"/>
        <v>10000</v>
      </c>
      <c r="AD22" s="49">
        <f t="shared" si="15"/>
        <v>800000</v>
      </c>
      <c r="AE22" s="48">
        <f t="shared" si="16"/>
        <v>10400000</v>
      </c>
      <c r="AF22" s="50"/>
      <c r="AG22" s="51"/>
    </row>
    <row r="23" spans="2:33" x14ac:dyDescent="0.3">
      <c r="B23" s="40">
        <v>13</v>
      </c>
      <c r="C23" s="91"/>
      <c r="D23" s="52" t="s">
        <v>84</v>
      </c>
      <c r="E23" s="41">
        <v>40</v>
      </c>
      <c r="F23" s="41">
        <v>40</v>
      </c>
      <c r="G23" s="41"/>
      <c r="H23" s="41"/>
      <c r="I23" s="42">
        <f>E23</f>
        <v>40</v>
      </c>
      <c r="J23" s="42">
        <v>40</v>
      </c>
      <c r="K23" s="43">
        <v>1</v>
      </c>
      <c r="L23" s="44">
        <v>37500</v>
      </c>
      <c r="M23" s="42">
        <f t="shared" si="6"/>
        <v>40</v>
      </c>
      <c r="N23" s="42">
        <v>40</v>
      </c>
      <c r="O23" s="43">
        <v>1</v>
      </c>
      <c r="P23" s="44">
        <v>37500</v>
      </c>
      <c r="Q23" s="42"/>
      <c r="R23" s="42"/>
      <c r="S23" s="43"/>
      <c r="T23" s="44"/>
      <c r="U23" s="42"/>
      <c r="V23" s="42"/>
      <c r="W23" s="43"/>
      <c r="X23" s="44"/>
      <c r="Y23" s="45">
        <f t="shared" si="10"/>
        <v>75000</v>
      </c>
      <c r="Z23" s="46">
        <f t="shared" si="11"/>
        <v>80</v>
      </c>
      <c r="AA23" s="46">
        <f t="shared" si="12"/>
        <v>80</v>
      </c>
      <c r="AB23" s="47">
        <f t="shared" si="13"/>
        <v>1</v>
      </c>
      <c r="AC23" s="48">
        <f t="shared" si="14"/>
        <v>10000</v>
      </c>
      <c r="AD23" s="49">
        <f t="shared" si="15"/>
        <v>800000</v>
      </c>
      <c r="AE23" s="48">
        <f t="shared" si="16"/>
        <v>10400000</v>
      </c>
      <c r="AF23" s="50"/>
      <c r="AG23" s="51"/>
    </row>
    <row r="24" spans="2:33" x14ac:dyDescent="0.3">
      <c r="B24" s="36"/>
      <c r="C24" s="37"/>
      <c r="D24" s="38" t="s">
        <v>47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7"/>
      <c r="AA24" s="37"/>
      <c r="AB24" s="37"/>
      <c r="AC24" s="39"/>
      <c r="AD24" s="39"/>
      <c r="AE24" s="39"/>
      <c r="AF24" s="39"/>
      <c r="AG24" s="39"/>
    </row>
    <row r="25" spans="2:33" x14ac:dyDescent="0.3">
      <c r="B25" s="5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33">
        <f>SUM(Y11:Y24)</f>
        <v>975000</v>
      </c>
      <c r="Z25" s="34"/>
      <c r="AA25" s="34"/>
      <c r="AB25" s="34"/>
      <c r="AC25" s="34"/>
      <c r="AD25" s="33">
        <f>SUM(AD11:AD24)</f>
        <v>10400000</v>
      </c>
      <c r="AE25" s="35" t="s">
        <v>26</v>
      </c>
      <c r="AF25" s="35"/>
      <c r="AG25" s="8"/>
    </row>
  </sheetData>
  <autoFilter ref="B10:AG11" xr:uid="{00000000-0009-0000-0000-000002000000}"/>
  <phoneticPr fontId="15" type="noConversion"/>
  <pageMargins left="0.15722222626209259" right="0.15722222626209259" top="0.74750000238418579" bottom="0.31486111879348755" header="0.31486111879348755" footer="0.15722222626209259"/>
  <pageSetup paperSize="9" scale="79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수당요청개요</vt:lpstr>
      <vt:lpstr>계좌</vt:lpstr>
      <vt:lpstr>SNS 콘텐츠 마케팅(5기)</vt:lpstr>
      <vt:lpstr>'SNS 콘텐츠 마케팅(5기)'!Print_Area</vt:lpstr>
      <vt:lpstr>'SNS 콘텐츠 마케팅(5기)'!Print_Titles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revision>52</cp:revision>
  <cp:lastPrinted>2023-10-10T01:23:05Z</cp:lastPrinted>
  <dcterms:created xsi:type="dcterms:W3CDTF">2023-02-27T04:57:10Z</dcterms:created>
  <dcterms:modified xsi:type="dcterms:W3CDTF">2024-08-07T07:47:09Z</dcterms:modified>
  <cp:version>0906.0200.01</cp:version>
</cp:coreProperties>
</file>