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Repository\reserch\IHP_2024\20240606\"/>
    </mc:Choice>
  </mc:AlternateContent>
  <xr:revisionPtr revIDLastSave="0" documentId="13_ncr:1_{371627C8-B1C9-4B47-857C-C43CC791F273}" xr6:coauthVersionLast="47" xr6:coauthVersionMax="47" xr10:uidLastSave="{00000000-0000-0000-0000-000000000000}"/>
  <bookViews>
    <workbookView xWindow="28680" yWindow="-120" windowWidth="29040" windowHeight="15720" xr2:uid="{2C58B998-8B11-45C0-A8C7-FDB4A175F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0" i="1"/>
  <c r="F19" i="1"/>
  <c r="G16" i="1"/>
  <c r="G15" i="1"/>
  <c r="G14" i="1"/>
  <c r="E16" i="1"/>
  <c r="E17" i="1"/>
  <c r="E15" i="1"/>
  <c r="E14" i="1"/>
  <c r="C20" i="1"/>
  <c r="C19" i="1"/>
  <c r="C23" i="1"/>
  <c r="C22" i="1"/>
  <c r="I19" i="1" l="1"/>
</calcChain>
</file>

<file path=xl/sharedStrings.xml><?xml version="1.0" encoding="utf-8"?>
<sst xmlns="http://schemas.openxmlformats.org/spreadsheetml/2006/main" count="71" uniqueCount="45">
  <si>
    <r>
      <t>g</t>
    </r>
    <r>
      <rPr>
        <i/>
        <vertAlign val="subscript"/>
        <sz val="11"/>
        <color theme="1"/>
        <rFont val="Times Newer Roman"/>
        <family val="3"/>
      </rPr>
      <t>m1</t>
    </r>
    <phoneticPr fontId="1"/>
  </si>
  <si>
    <r>
      <t>R</t>
    </r>
    <r>
      <rPr>
        <i/>
        <vertAlign val="subscript"/>
        <sz val="11"/>
        <color theme="1"/>
        <rFont val="Times Newer Roman"/>
        <family val="3"/>
      </rPr>
      <t>C1</t>
    </r>
    <r>
      <rPr>
        <i/>
        <sz val="11"/>
        <color theme="1"/>
        <rFont val="Times Newer Roman"/>
        <family val="3"/>
      </rPr>
      <t>=1/G</t>
    </r>
    <r>
      <rPr>
        <i/>
        <vertAlign val="subscript"/>
        <sz val="11"/>
        <color theme="1"/>
        <rFont val="Times Newer Roman"/>
        <family val="3"/>
      </rPr>
      <t>C1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</si>
  <si>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je1</t>
    </r>
    <phoneticPr fontId="1"/>
  </si>
  <si>
    <r>
      <t>r</t>
    </r>
    <r>
      <rPr>
        <i/>
        <vertAlign val="subscript"/>
        <sz val="11"/>
        <color theme="1"/>
        <rFont val="Times Newer Roman"/>
        <family val="3"/>
      </rPr>
      <t>ie1</t>
    </r>
    <phoneticPr fontId="1"/>
  </si>
  <si>
    <r>
      <t>R</t>
    </r>
    <r>
      <rPr>
        <i/>
        <vertAlign val="subscript"/>
        <sz val="11"/>
        <color theme="1"/>
        <rFont val="Times Newer Roman"/>
        <family val="3"/>
      </rPr>
      <t>C2</t>
    </r>
    <r>
      <rPr>
        <i/>
        <sz val="11"/>
        <color theme="1"/>
        <rFont val="Times Newer Roman"/>
        <family val="3"/>
      </rPr>
      <t>=1/G</t>
    </r>
    <r>
      <rPr>
        <i/>
        <vertAlign val="subscript"/>
        <sz val="11"/>
        <color theme="1"/>
        <rFont val="Times Newer Roman"/>
        <family val="3"/>
      </rPr>
      <t xml:space="preserve">C2 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</si>
  <si>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jc1</t>
    </r>
    <phoneticPr fontId="1"/>
  </si>
  <si>
    <r>
      <t>r</t>
    </r>
    <r>
      <rPr>
        <i/>
        <vertAlign val="subscript"/>
        <sz val="11"/>
        <color theme="1"/>
        <rFont val="Times Newer Roman"/>
        <family val="3"/>
      </rPr>
      <t>ce1</t>
    </r>
    <r>
      <rPr>
        <i/>
        <sz val="11"/>
        <color theme="1"/>
        <rFont val="Times Newer Roman"/>
        <family val="3"/>
      </rPr>
      <t>=1/g</t>
    </r>
    <r>
      <rPr>
        <i/>
        <vertAlign val="subscript"/>
        <sz val="11"/>
        <color theme="1"/>
        <rFont val="Times Newer Roman"/>
        <family val="3"/>
      </rPr>
      <t>ce1</t>
    </r>
    <phoneticPr fontId="1"/>
  </si>
  <si>
    <r>
      <t>R</t>
    </r>
    <r>
      <rPr>
        <i/>
        <vertAlign val="subscript"/>
        <sz val="11"/>
        <color theme="1"/>
        <rFont val="Times Newer Roman"/>
        <family val="3"/>
      </rPr>
      <t>E1</t>
    </r>
    <r>
      <rPr>
        <i/>
        <sz val="11"/>
        <color theme="1"/>
        <rFont val="Times Newer Roman"/>
        <family val="3"/>
      </rPr>
      <t>=1/G</t>
    </r>
    <r>
      <rPr>
        <i/>
        <vertAlign val="subscript"/>
        <sz val="11"/>
        <color theme="1"/>
        <rFont val="Times Newer Roman"/>
        <family val="3"/>
      </rPr>
      <t>E1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</si>
  <si>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je2</t>
    </r>
    <phoneticPr fontId="1"/>
  </si>
  <si>
    <r>
      <t>g</t>
    </r>
    <r>
      <rPr>
        <i/>
        <vertAlign val="subscript"/>
        <sz val="11"/>
        <color theme="1"/>
        <rFont val="Times Newer Roman"/>
        <family val="3"/>
      </rPr>
      <t>m2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</si>
  <si>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B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</si>
  <si>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jc2</t>
    </r>
    <phoneticPr fontId="1"/>
  </si>
  <si>
    <r>
      <t>r</t>
    </r>
    <r>
      <rPr>
        <i/>
        <vertAlign val="subscript"/>
        <sz val="11"/>
        <color theme="1"/>
        <rFont val="Times Newer Roman"/>
        <family val="3"/>
      </rPr>
      <t>ie2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</si>
  <si>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PD</t>
    </r>
    <phoneticPr fontId="1"/>
  </si>
  <si>
    <r>
      <t>r</t>
    </r>
    <r>
      <rPr>
        <i/>
        <vertAlign val="subscript"/>
        <sz val="11"/>
        <color theme="1"/>
        <rFont val="Times Newer Roman"/>
        <family val="3"/>
      </rPr>
      <t>ce2</t>
    </r>
    <r>
      <rPr>
        <i/>
        <sz val="11"/>
        <color theme="1"/>
        <rFont val="Times Newer Roman"/>
        <family val="3"/>
      </rPr>
      <t>=1/g</t>
    </r>
    <r>
      <rPr>
        <i/>
        <vertAlign val="subscript"/>
        <sz val="11"/>
        <color theme="1"/>
        <rFont val="Times Newer Roman"/>
        <family val="3"/>
      </rPr>
      <t>ce2</t>
    </r>
    <phoneticPr fontId="1"/>
  </si>
  <si>
    <t>[Ω]</t>
  </si>
  <si>
    <t>[mS]</t>
    <phoneticPr fontId="1"/>
  </si>
  <si>
    <t>12.95 f</t>
    <phoneticPr fontId="1"/>
  </si>
  <si>
    <t>2.396 f</t>
    <phoneticPr fontId="1"/>
  </si>
  <si>
    <t>13.44 f</t>
    <phoneticPr fontId="1"/>
  </si>
  <si>
    <t>772.6 a</t>
    <phoneticPr fontId="1"/>
  </si>
  <si>
    <t>1 n</t>
    <phoneticPr fontId="1"/>
  </si>
  <si>
    <t>16 f</t>
    <phoneticPr fontId="1"/>
  </si>
  <si>
    <r>
      <t>G</t>
    </r>
    <r>
      <rPr>
        <i/>
        <vertAlign val="subscript"/>
        <sz val="11"/>
        <color theme="1"/>
        <rFont val="Times Newer Roman"/>
        <family val="3"/>
      </rPr>
      <t>1</t>
    </r>
    <phoneticPr fontId="1"/>
  </si>
  <si>
    <r>
      <t>G</t>
    </r>
    <r>
      <rPr>
        <i/>
        <vertAlign val="subscript"/>
        <sz val="11"/>
        <color theme="1"/>
        <rFont val="Times Newer Roman"/>
        <family val="3"/>
      </rPr>
      <t>2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</si>
  <si>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1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</si>
  <si>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2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</si>
  <si>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10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</si>
  <si>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11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</si>
  <si>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20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</si>
  <si>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21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</si>
  <si>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22</t>
    </r>
    <r>
      <rPr>
        <sz val="11"/>
        <color theme="1"/>
        <rFont val="游ゴシック"/>
        <family val="2"/>
        <charset val="128"/>
        <scheme val="minor"/>
      </rPr>
      <t/>
    </r>
  </si>
  <si>
    <r>
      <t>C</t>
    </r>
    <r>
      <rPr>
        <i/>
        <vertAlign val="subscript"/>
        <sz val="11"/>
        <color theme="1"/>
        <rFont val="Times Newer Roman"/>
        <family val="3"/>
      </rPr>
      <t>23</t>
    </r>
    <r>
      <rPr>
        <sz val="11"/>
        <color theme="1"/>
        <rFont val="游ゴシック"/>
        <family val="2"/>
        <charset val="128"/>
        <scheme val="minor"/>
      </rPr>
      <t/>
    </r>
  </si>
  <si>
    <t>2.658086 k</t>
    <phoneticPr fontId="1"/>
  </si>
  <si>
    <t>364.3157 k</t>
    <phoneticPr fontId="1"/>
  </si>
  <si>
    <t>1.312616 k</t>
    <phoneticPr fontId="1"/>
  </si>
  <si>
    <t>1.49529 M</t>
    <phoneticPr fontId="1"/>
  </si>
  <si>
    <r>
      <t>G</t>
    </r>
    <r>
      <rPr>
        <i/>
        <vertAlign val="subscript"/>
        <sz val="11"/>
        <color theme="1"/>
        <rFont val="Times Newer Roman"/>
        <family val="3"/>
      </rPr>
      <t>LOW</t>
    </r>
    <phoneticPr fontId="1"/>
  </si>
  <si>
    <r>
      <t>g</t>
    </r>
    <r>
      <rPr>
        <i/>
        <vertAlign val="subscript"/>
        <sz val="11"/>
        <color theme="1"/>
        <rFont val="Times Newer Roman"/>
        <family val="3"/>
      </rPr>
      <t>ie1</t>
    </r>
    <phoneticPr fontId="1"/>
  </si>
  <si>
    <r>
      <t>g</t>
    </r>
    <r>
      <rPr>
        <i/>
        <vertAlign val="subscript"/>
        <sz val="11"/>
        <color theme="1"/>
        <rFont val="Times Newer Roman"/>
        <family val="3"/>
      </rPr>
      <t>ce1</t>
    </r>
    <phoneticPr fontId="1"/>
  </si>
  <si>
    <r>
      <t>g</t>
    </r>
    <r>
      <rPr>
        <i/>
        <vertAlign val="subscript"/>
        <sz val="11"/>
        <color theme="1"/>
        <rFont val="Times Newer Roman"/>
        <family val="3"/>
      </rPr>
      <t>ie2</t>
    </r>
    <phoneticPr fontId="1"/>
  </si>
  <si>
    <r>
      <t>g</t>
    </r>
    <r>
      <rPr>
        <i/>
        <vertAlign val="subscript"/>
        <sz val="11"/>
        <color theme="1"/>
        <rFont val="Times Newer Roman"/>
        <family val="3"/>
      </rPr>
      <t>ce2</t>
    </r>
    <phoneticPr fontId="1"/>
  </si>
  <si>
    <r>
      <t>G</t>
    </r>
    <r>
      <rPr>
        <i/>
        <vertAlign val="subscript"/>
        <sz val="11"/>
        <color theme="1"/>
        <rFont val="Times Newer Roman"/>
        <family val="3"/>
      </rPr>
      <t>C1</t>
    </r>
    <phoneticPr fontId="1"/>
  </si>
  <si>
    <r>
      <t>G</t>
    </r>
    <r>
      <rPr>
        <i/>
        <vertAlign val="subscript"/>
        <sz val="11"/>
        <color theme="1"/>
        <rFont val="Times Newer Roman"/>
        <family val="3"/>
      </rPr>
      <t>C2</t>
    </r>
    <phoneticPr fontId="1"/>
  </si>
  <si>
    <r>
      <t>G</t>
    </r>
    <r>
      <rPr>
        <i/>
        <vertAlign val="subscript"/>
        <sz val="11"/>
        <color theme="1"/>
        <rFont val="Times Newer Roman"/>
        <family val="3"/>
      </rPr>
      <t>E1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</si>
</sst>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E+00"/>
    <numFmt numFmtId="177" formatCode="0.000E+00"/>
    <numFmt numFmtId="178" formatCode="0.00000E+00"/>
    <numFmt numFmtId="179" formatCode="0.000000E+00"/>
    <numFmt numFmtId="180" formatCode="0.00000000E+00"/>
    <numFmt numFmtId="188" formatCode="0.000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theme="1"/>
      <name val="Times Newer Roman"/>
      <family val="3"/>
    </font>
    <font>
      <i/>
      <vertAlign val="subscript"/>
      <sz val="11"/>
      <color theme="1"/>
      <name val="Times Newer Roman"/>
      <family val="3"/>
    </font>
    <font>
      <sz val="11"/>
      <color theme="1"/>
      <name val="Times Newer Roman"/>
      <family val="3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>
      <alignment vertical="center"/>
    </xf>
    <xf numFmtId="178" fontId="2" fillId="0" borderId="0" xfId="0" applyNumberFormat="1" applyFont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4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77" fontId="2" fillId="0" borderId="0" xfId="0" applyNumberFormat="1" applyFont="1">
      <alignment vertical="center"/>
    </xf>
    <xf numFmtId="0" fontId="2" fillId="0" borderId="17" xfId="0" applyFont="1" applyBorder="1" applyAlignment="1">
      <alignment horizontal="center" vertical="center"/>
    </xf>
    <xf numFmtId="177" fontId="4" fillId="0" borderId="1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9" fontId="4" fillId="0" borderId="19" xfId="0" applyNumberFormat="1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176" fontId="4" fillId="0" borderId="2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9" fontId="4" fillId="0" borderId="0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88" fontId="0" fillId="0" borderId="0" xfId="0" applyNumberFormat="1" applyAlignment="1">
      <alignment horizontal="center" vertical="center"/>
    </xf>
    <xf numFmtId="188" fontId="4" fillId="0" borderId="14" xfId="0" applyNumberFormat="1" applyFont="1" applyBorder="1" applyAlignment="1">
      <alignment horizontal="center" vertical="center"/>
    </xf>
    <xf numFmtId="188" fontId="4" fillId="0" borderId="9" xfId="0" applyNumberFormat="1" applyFont="1" applyBorder="1" applyAlignment="1">
      <alignment horizontal="center" vertical="center"/>
    </xf>
    <xf numFmtId="188" fontId="4" fillId="0" borderId="1" xfId="0" applyNumberFormat="1" applyFont="1" applyBorder="1" applyAlignment="1">
      <alignment horizontal="center" vertical="center"/>
    </xf>
    <xf numFmtId="188" fontId="4" fillId="0" borderId="4" xfId="0" applyNumberFormat="1" applyFont="1" applyBorder="1" applyAlignment="1">
      <alignment horizontal="center" vertical="center"/>
    </xf>
    <xf numFmtId="188" fontId="4" fillId="0" borderId="0" xfId="0" applyNumberFormat="1" applyFont="1" applyAlignment="1">
      <alignment horizontal="center" vertical="center"/>
    </xf>
    <xf numFmtId="188" fontId="4" fillId="0" borderId="19" xfId="0" applyNumberFormat="1" applyFont="1" applyBorder="1" applyAlignment="1">
      <alignment horizontal="center" vertical="center"/>
    </xf>
    <xf numFmtId="188" fontId="4" fillId="0" borderId="0" xfId="0" applyNumberFormat="1" applyFont="1" applyBorder="1" applyAlignment="1">
      <alignment horizontal="center" vertical="center"/>
    </xf>
    <xf numFmtId="188" fontId="2" fillId="0" borderId="0" xfId="0" applyNumberFormat="1" applyFont="1" applyAlignment="1">
      <alignment horizontal="center" vertical="center"/>
    </xf>
    <xf numFmtId="177" fontId="4" fillId="0" borderId="21" xfId="0" applyNumberFormat="1" applyFont="1" applyBorder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729760</xdr:colOff>
      <xdr:row>21</xdr:row>
      <xdr:rowOff>44694</xdr:rowOff>
    </xdr:from>
    <xdr:ext cx="1863970" cy="3949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607FB9FD-714D-9409-110E-2BD7BABEC71E}"/>
                </a:ext>
              </a:extLst>
            </xdr:cNvPr>
            <xdr:cNvSpPr txBox="1"/>
          </xdr:nvSpPr>
          <xdr:spPr>
            <a:xfrm>
              <a:off x="6012472" y="5173540"/>
              <a:ext cx="1863970" cy="394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≔ 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=0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p>
                        </m:sSub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⋅</m:t>
                        </m:r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∑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=2</m:t>
                            </m:r>
                          </m:sup>
                        </m:sSub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⋅</m:t>
                        </m:r>
                        <m:sSup>
                          <m:s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p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607FB9FD-714D-9409-110E-2BD7BABEC71E}"/>
                </a:ext>
              </a:extLst>
            </xdr:cNvPr>
            <xdr:cNvSpPr txBox="1"/>
          </xdr:nvSpPr>
          <xdr:spPr>
            <a:xfrm>
              <a:off x="6012472" y="5173540"/>
              <a:ext cx="1863970" cy="394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𝑋≔  ( ∑_(𝑖=0)^(𝑛=1)  𝐶_1𝑖⋅𝜔^𝑖)/(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∑_(𝑖=0)^(𝑛=2)  𝐶_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𝑖⋅𝜔^𝑖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AB8F-DDA3-4267-A11D-2C543D78D80B}">
  <dimension ref="B1:K27"/>
  <sheetViews>
    <sheetView tabSelected="1" zoomScale="130" zoomScaleNormal="130" workbookViewId="0">
      <selection activeCell="F19" sqref="F19"/>
    </sheetView>
  </sheetViews>
  <sheetFormatPr defaultRowHeight="18.75" x14ac:dyDescent="0.4"/>
  <cols>
    <col min="2" max="2" width="4.625" style="2" bestFit="1" customWidth="1"/>
    <col min="3" max="3" width="13.125" style="3" bestFit="1" customWidth="1"/>
    <col min="4" max="4" width="10.25" style="2" bestFit="1" customWidth="1"/>
    <col min="5" max="5" width="15.625" style="3" bestFit="1" customWidth="1"/>
    <col min="6" max="6" width="16.5" style="2" customWidth="1"/>
    <col min="7" max="7" width="11.125" style="44" bestFit="1" customWidth="1"/>
    <col min="8" max="8" width="4.875" style="1" bestFit="1" customWidth="1"/>
    <col min="9" max="9" width="15" style="1" customWidth="1"/>
    <col min="10" max="10" width="5" bestFit="1" customWidth="1"/>
    <col min="11" max="11" width="11.875" bestFit="1" customWidth="1"/>
  </cols>
  <sheetData>
    <row r="1" spans="2:11" ht="19.5" thickBot="1" x14ac:dyDescent="0.45"/>
    <row r="2" spans="2:11" ht="19.5" thickBot="1" x14ac:dyDescent="0.45">
      <c r="B2" s="23"/>
      <c r="C2" s="18" t="s">
        <v>16</v>
      </c>
      <c r="D2" s="19"/>
      <c r="E2" s="20" t="s">
        <v>15</v>
      </c>
      <c r="F2" s="20"/>
      <c r="G2" s="45" t="s">
        <v>15</v>
      </c>
      <c r="H2" s="20"/>
      <c r="I2" s="20" t="s">
        <v>15</v>
      </c>
      <c r="J2" s="20"/>
      <c r="K2" s="21" t="s">
        <v>15</v>
      </c>
    </row>
    <row r="3" spans="2:11" x14ac:dyDescent="0.4">
      <c r="B3" s="22" t="s">
        <v>0</v>
      </c>
      <c r="C3" s="12">
        <v>24.82</v>
      </c>
      <c r="D3" s="13" t="s">
        <v>3</v>
      </c>
      <c r="E3" s="14" t="s">
        <v>36</v>
      </c>
      <c r="F3" s="13" t="s">
        <v>1</v>
      </c>
      <c r="G3" s="46">
        <v>870</v>
      </c>
      <c r="H3" s="13" t="s">
        <v>2</v>
      </c>
      <c r="I3" s="14" t="s">
        <v>17</v>
      </c>
      <c r="J3" s="13" t="s">
        <v>10</v>
      </c>
      <c r="K3" s="15" t="s">
        <v>21</v>
      </c>
    </row>
    <row r="4" spans="2:11" x14ac:dyDescent="0.4">
      <c r="B4" s="16" t="s">
        <v>9</v>
      </c>
      <c r="C4" s="10">
        <v>25.96</v>
      </c>
      <c r="D4" s="5" t="s">
        <v>6</v>
      </c>
      <c r="E4" s="4" t="s">
        <v>33</v>
      </c>
      <c r="F4" s="5" t="s">
        <v>4</v>
      </c>
      <c r="G4" s="47">
        <v>540</v>
      </c>
      <c r="H4" s="5" t="s">
        <v>5</v>
      </c>
      <c r="I4" s="4" t="s">
        <v>18</v>
      </c>
      <c r="J4" s="5" t="s">
        <v>13</v>
      </c>
      <c r="K4" s="6" t="s">
        <v>22</v>
      </c>
    </row>
    <row r="5" spans="2:11" x14ac:dyDescent="0.4">
      <c r="B5" s="16"/>
      <c r="C5" s="10"/>
      <c r="D5" s="5" t="s">
        <v>12</v>
      </c>
      <c r="E5" s="4" t="s">
        <v>34</v>
      </c>
      <c r="F5" s="5" t="s">
        <v>7</v>
      </c>
      <c r="G5" s="47">
        <v>650</v>
      </c>
      <c r="H5" s="5" t="s">
        <v>8</v>
      </c>
      <c r="I5" s="4" t="s">
        <v>19</v>
      </c>
      <c r="J5" s="4"/>
      <c r="K5" s="6"/>
    </row>
    <row r="6" spans="2:11" ht="19.5" thickBot="1" x14ac:dyDescent="0.45">
      <c r="B6" s="17"/>
      <c r="C6" s="11"/>
      <c r="D6" s="8" t="s">
        <v>14</v>
      </c>
      <c r="E6" s="7" t="s">
        <v>35</v>
      </c>
      <c r="F6" s="8"/>
      <c r="G6" s="48"/>
      <c r="H6" s="8" t="s">
        <v>11</v>
      </c>
      <c r="I6" s="7" t="s">
        <v>20</v>
      </c>
      <c r="J6" s="7"/>
      <c r="K6" s="9"/>
    </row>
    <row r="7" spans="2:11" x14ac:dyDescent="0.4">
      <c r="G7" s="49"/>
      <c r="H7" s="2"/>
      <c r="I7" s="3"/>
      <c r="J7" s="3"/>
      <c r="K7" s="3"/>
    </row>
    <row r="8" spans="2:11" ht="19.5" thickBot="1" x14ac:dyDescent="0.45">
      <c r="G8" s="49"/>
      <c r="H8" s="2"/>
      <c r="I8" s="3"/>
      <c r="J8" s="3"/>
      <c r="K8" s="3"/>
    </row>
    <row r="9" spans="2:11" x14ac:dyDescent="0.4">
      <c r="B9" s="34" t="s">
        <v>0</v>
      </c>
      <c r="C9" s="35">
        <v>2.4819999999999998E-2</v>
      </c>
      <c r="D9" s="36" t="s">
        <v>3</v>
      </c>
      <c r="E9" s="37">
        <v>1495290</v>
      </c>
      <c r="F9" s="36" t="s">
        <v>1</v>
      </c>
      <c r="G9" s="50">
        <v>870</v>
      </c>
      <c r="H9" s="36" t="s">
        <v>2</v>
      </c>
      <c r="I9" s="38">
        <v>1.2949999999999999E-14</v>
      </c>
      <c r="J9" s="36" t="s">
        <v>10</v>
      </c>
      <c r="K9" s="39">
        <v>1.0000000000000001E-9</v>
      </c>
    </row>
    <row r="10" spans="2:11" x14ac:dyDescent="0.4">
      <c r="B10" s="16" t="s">
        <v>9</v>
      </c>
      <c r="C10" s="26">
        <v>2.596E-2</v>
      </c>
      <c r="D10" s="5" t="s">
        <v>6</v>
      </c>
      <c r="E10" s="29">
        <v>2658.0859999999998</v>
      </c>
      <c r="F10" s="5" t="s">
        <v>4</v>
      </c>
      <c r="G10" s="47">
        <v>540</v>
      </c>
      <c r="H10" s="5" t="s">
        <v>5</v>
      </c>
      <c r="I10" s="27">
        <v>2.3959999999999999E-15</v>
      </c>
      <c r="J10" s="5" t="s">
        <v>13</v>
      </c>
      <c r="K10" s="31">
        <v>1.6000000000000001E-14</v>
      </c>
    </row>
    <row r="11" spans="2:11" x14ac:dyDescent="0.4">
      <c r="B11" s="16"/>
      <c r="C11" s="10"/>
      <c r="D11" s="5" t="s">
        <v>12</v>
      </c>
      <c r="E11" s="29">
        <v>364315.7</v>
      </c>
      <c r="F11" s="5" t="s">
        <v>7</v>
      </c>
      <c r="G11" s="47">
        <v>650</v>
      </c>
      <c r="H11" s="5" t="s">
        <v>8</v>
      </c>
      <c r="I11" s="27">
        <v>1.3440000000000001E-14</v>
      </c>
      <c r="J11" s="4"/>
      <c r="K11" s="6"/>
    </row>
    <row r="12" spans="2:11" ht="19.5" thickBot="1" x14ac:dyDescent="0.45">
      <c r="B12" s="17"/>
      <c r="C12" s="11"/>
      <c r="D12" s="8" t="s">
        <v>14</v>
      </c>
      <c r="E12" s="30">
        <v>1312.616</v>
      </c>
      <c r="F12" s="8"/>
      <c r="G12" s="48"/>
      <c r="H12" s="8" t="s">
        <v>11</v>
      </c>
      <c r="I12" s="28">
        <v>7.7259999999999997E-16</v>
      </c>
      <c r="J12" s="7"/>
      <c r="K12" s="9"/>
    </row>
    <row r="13" spans="2:11" ht="19.5" thickBot="1" x14ac:dyDescent="0.45"/>
    <row r="14" spans="2:11" x14ac:dyDescent="0.4">
      <c r="B14" s="34" t="s">
        <v>0</v>
      </c>
      <c r="C14" s="53">
        <v>2.4819999999999998E-2</v>
      </c>
      <c r="D14" s="36" t="s">
        <v>38</v>
      </c>
      <c r="E14" s="37">
        <f>1/E9</f>
        <v>6.6876659377110799E-7</v>
      </c>
      <c r="F14" s="36" t="s">
        <v>42</v>
      </c>
      <c r="G14" s="50">
        <f>1/G9</f>
        <v>1.1494252873563218E-3</v>
      </c>
      <c r="H14" s="36" t="s">
        <v>2</v>
      </c>
      <c r="I14" s="38">
        <v>1.2949999999999999E-14</v>
      </c>
      <c r="J14" s="36" t="s">
        <v>10</v>
      </c>
      <c r="K14" s="39">
        <v>1.0000000000000001E-9</v>
      </c>
    </row>
    <row r="15" spans="2:11" x14ac:dyDescent="0.4">
      <c r="B15" s="16" t="s">
        <v>9</v>
      </c>
      <c r="C15" s="54">
        <v>2.596E-2</v>
      </c>
      <c r="D15" s="5" t="s">
        <v>39</v>
      </c>
      <c r="E15" s="29">
        <f>1/E10</f>
        <v>3.7621055150209592E-4</v>
      </c>
      <c r="F15" s="5" t="s">
        <v>43</v>
      </c>
      <c r="G15" s="47">
        <f>1/G10</f>
        <v>1.8518518518518519E-3</v>
      </c>
      <c r="H15" s="5" t="s">
        <v>5</v>
      </c>
      <c r="I15" s="27">
        <v>2.3959999999999999E-15</v>
      </c>
      <c r="J15" s="5" t="s">
        <v>13</v>
      </c>
      <c r="K15" s="31">
        <v>1.6000000000000001E-14</v>
      </c>
    </row>
    <row r="16" spans="2:11" x14ac:dyDescent="0.4">
      <c r="B16" s="16"/>
      <c r="C16" s="55"/>
      <c r="D16" s="5" t="s">
        <v>40</v>
      </c>
      <c r="E16" s="29">
        <f>1/E11</f>
        <v>2.7448720985672592E-6</v>
      </c>
      <c r="F16" s="5" t="s">
        <v>44</v>
      </c>
      <c r="G16" s="47">
        <f>1/G11</f>
        <v>1.5384615384615385E-3</v>
      </c>
      <c r="H16" s="5" t="s">
        <v>8</v>
      </c>
      <c r="I16" s="27">
        <v>1.3440000000000001E-14</v>
      </c>
      <c r="J16" s="4"/>
      <c r="K16" s="6"/>
    </row>
    <row r="17" spans="2:11" ht="19.5" thickBot="1" x14ac:dyDescent="0.45">
      <c r="B17" s="17"/>
      <c r="C17" s="56"/>
      <c r="D17" s="8" t="s">
        <v>41</v>
      </c>
      <c r="E17" s="30">
        <f>1/E12</f>
        <v>7.618374299871402E-4</v>
      </c>
      <c r="F17" s="8"/>
      <c r="G17" s="48"/>
      <c r="H17" s="8" t="s">
        <v>11</v>
      </c>
      <c r="I17" s="28">
        <v>7.7259999999999997E-16</v>
      </c>
      <c r="J17" s="7"/>
      <c r="K17" s="9"/>
    </row>
    <row r="18" spans="2:11" x14ac:dyDescent="0.4">
      <c r="B18" s="40"/>
      <c r="C18" s="41"/>
      <c r="D18" s="40"/>
      <c r="E18" s="42"/>
      <c r="F18" s="40"/>
      <c r="G18" s="51"/>
      <c r="H18" s="40"/>
      <c r="I18" s="43"/>
      <c r="J18" s="41"/>
      <c r="K18" s="41"/>
    </row>
    <row r="19" spans="2:11" x14ac:dyDescent="0.4">
      <c r="B19" s="2" t="s">
        <v>23</v>
      </c>
      <c r="C19" s="25">
        <f>1/G11+C9+1/E10</f>
        <v>2.6734672089963631E-2</v>
      </c>
      <c r="E19" s="2" t="s">
        <v>27</v>
      </c>
      <c r="F19" s="32">
        <f>C14*E15*(G15+E17)</f>
        <v>2.4405443606882465E-8</v>
      </c>
      <c r="G19" s="52"/>
      <c r="H19" s="2" t="s">
        <v>37</v>
      </c>
      <c r="I19" s="32">
        <f>F19/F23</f>
        <v>0.23209804173000989</v>
      </c>
      <c r="J19" s="24"/>
      <c r="K19" s="33"/>
    </row>
    <row r="20" spans="2:11" x14ac:dyDescent="0.4">
      <c r="B20" s="2" t="s">
        <v>24</v>
      </c>
      <c r="C20" s="25">
        <f>1/G9+1/E10+1/E9</f>
        <v>1.5263046054521888E-3</v>
      </c>
      <c r="E20" s="2" t="s">
        <v>28</v>
      </c>
      <c r="F20" s="32">
        <f>I17*C14*E15</f>
        <v>7.2141879532866876E-21</v>
      </c>
      <c r="G20" s="52"/>
      <c r="H20" s="2"/>
      <c r="I20" s="2"/>
      <c r="J20" s="24"/>
      <c r="K20" s="24"/>
    </row>
    <row r="21" spans="2:11" x14ac:dyDescent="0.4">
      <c r="C21" s="25"/>
      <c r="E21" s="2"/>
      <c r="F21" s="32"/>
      <c r="G21" s="52"/>
      <c r="H21" s="2"/>
      <c r="I21" s="2"/>
      <c r="J21" s="24"/>
      <c r="K21" s="24"/>
    </row>
    <row r="22" spans="2:11" x14ac:dyDescent="0.4">
      <c r="B22" s="2" t="s">
        <v>25</v>
      </c>
      <c r="C22" s="25">
        <f>K10+I9</f>
        <v>2.8949999999999999E-14</v>
      </c>
      <c r="E22" s="2"/>
      <c r="F22" s="32"/>
      <c r="G22" s="52"/>
      <c r="H22" s="2"/>
      <c r="I22" s="2"/>
      <c r="J22" s="24"/>
      <c r="K22" s="24"/>
    </row>
    <row r="23" spans="2:11" x14ac:dyDescent="0.4">
      <c r="B23" s="2" t="s">
        <v>26</v>
      </c>
      <c r="C23" s="25">
        <f>I10+I12+I11</f>
        <v>1.6608600000000001E-14</v>
      </c>
      <c r="E23" s="2" t="s">
        <v>29</v>
      </c>
      <c r="F23" s="32">
        <f>(G15+E17)*(C19*C20-E15*C20)</f>
        <v>1.0515144128304328E-7</v>
      </c>
      <c r="G23" s="52"/>
      <c r="H23" s="2"/>
      <c r="I23" s="2"/>
      <c r="J23" s="24"/>
      <c r="K23" s="24"/>
    </row>
    <row r="24" spans="2:11" x14ac:dyDescent="0.4">
      <c r="E24" s="2" t="s">
        <v>30</v>
      </c>
      <c r="F24" s="32"/>
      <c r="G24" s="52"/>
      <c r="H24" s="2"/>
      <c r="I24" s="2"/>
      <c r="J24" s="24"/>
      <c r="K24" s="24"/>
    </row>
    <row r="25" spans="2:11" x14ac:dyDescent="0.4">
      <c r="E25" s="2" t="s">
        <v>31</v>
      </c>
      <c r="F25" s="32"/>
      <c r="G25" s="52"/>
      <c r="H25" s="2"/>
      <c r="I25" s="2"/>
      <c r="J25" s="24"/>
      <c r="K25" s="24"/>
    </row>
    <row r="26" spans="2:11" x14ac:dyDescent="0.4">
      <c r="C26" s="2"/>
      <c r="E26" s="2" t="s">
        <v>32</v>
      </c>
      <c r="F26" s="32"/>
      <c r="G26" s="52"/>
      <c r="H26" s="2"/>
      <c r="I26" s="32"/>
      <c r="J26" s="24"/>
      <c r="K26" s="24"/>
    </row>
    <row r="27" spans="2:11" x14ac:dyDescent="0.4">
      <c r="C27" s="2"/>
      <c r="E27" s="2"/>
      <c r="F27" s="32"/>
      <c r="G27" s="52"/>
      <c r="H27" s="2"/>
      <c r="I27" s="25"/>
      <c r="J27" s="24"/>
      <c r="K27" s="24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KOJIMAHIKARU</dc:creator>
  <cp:lastModifiedBy>KOJIMAHIKARU</cp:lastModifiedBy>
  <dcterms:created xsi:type="dcterms:W3CDTF">2024-05-23T05:16:40Z</dcterms:created>
  <dcterms:modified xsi:type="dcterms:W3CDTF">2024-06-03T13:48:14Z</dcterms:modified>
</cp:coreProperties>
</file>